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tables/table5.xml" ContentType="application/vnd.openxmlformats-officedocument.spreadsheetml.table+xml"/>
  <Override PartName="/xl/comments1.xml" ContentType="application/vnd.openxmlformats-officedocument.spreadsheetml.comments+xml"/>
  <Override PartName="/xl/tables/table6.xml" ContentType="application/vnd.openxmlformats-officedocument.spreadsheetml.table+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12.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drawings/drawing13.xml" ContentType="application/vnd.openxmlformats-officedocument.drawing+xml"/>
  <Override PartName="/xl/comments5.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pivotTables/pivotTable1.xml" ContentType="application/vnd.openxmlformats-officedocument.spreadsheetml.pivotTable+xml"/>
  <Override PartName="/xl/drawings/drawing16.xml" ContentType="application/vnd.openxmlformats-officedocument.drawing+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7.xml" ContentType="application/vnd.openxmlformats-officedocument.drawing+xml"/>
  <Override PartName="/xl/tables/table7.xml" ContentType="application/vnd.openxmlformats-officedocument.spreadsheetml.table+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tables/table8.xml" ContentType="application/vnd.openxmlformats-officedocument.spreadsheetml.table+xml"/>
  <Override PartName="/xl/pivotTables/pivotTable7.xml" ContentType="application/vnd.openxmlformats-officedocument.spreadsheetml.pivotTable+xml"/>
  <Override PartName="/xl/pivotTables/pivotTable8.xml" ContentType="application/vnd.openxmlformats-officedocument.spreadsheetml.pivotTable+xml"/>
  <Override PartName="/xl/tables/table9.xml" ContentType="application/vnd.openxmlformats-officedocument.spreadsheetml.table+xml"/>
  <Override PartName="/xl/pivotTables/pivotTable9.xml" ContentType="application/vnd.openxmlformats-officedocument.spreadsheetml.pivotTable+xml"/>
  <Override PartName="/xl/tables/table10.xml" ContentType="application/vnd.openxmlformats-officedocument.spreadsheetml.table+xml"/>
  <Override PartName="/xl/pivotTables/pivotTable10.xml" ContentType="application/vnd.openxmlformats-officedocument.spreadsheetml.pivotTable+xml"/>
  <Override PartName="/xl/drawings/drawing18.xml" ContentType="application/vnd.openxmlformats-officedocument.drawing+xml"/>
  <Override PartName="/xl/slicers/slicer2.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ables/table11.xml" ContentType="application/vnd.openxmlformats-officedocument.spreadsheetml.table+xml"/>
  <Override PartName="/xl/tables/table12.xml" ContentType="application/vnd.openxmlformats-officedocument.spreadsheetml.table+xml"/>
  <Override PartName="/xl/pivotTables/pivotTable11.xml" ContentType="application/vnd.openxmlformats-officedocument.spreadsheetml.pivotTable+xml"/>
  <Override PartName="/xl/drawings/drawing19.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12.xml" ContentType="application/vnd.openxmlformats-officedocument.spreadsheetml.pivotTable+xml"/>
  <Override PartName="/xl/drawings/drawing20.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1.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tables/table13.xml" ContentType="application/vnd.openxmlformats-officedocument.spreadsheetml.table+xml"/>
  <Override PartName="/xl/drawings/drawing22.xml" ContentType="application/vnd.openxmlformats-officedocument.drawing+xml"/>
  <Override PartName="/xl/drawings/drawing23.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4.xml" ContentType="application/vnd.openxmlformats-officedocument.drawing+xml"/>
  <Override PartName="/xl/drawings/drawing25.xml" ContentType="application/vnd.openxmlformats-officedocument.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defaultThemeVersion="166925"/>
  <mc:AlternateContent xmlns:mc="http://schemas.openxmlformats.org/markup-compatibility/2006">
    <mc:Choice Requires="x15">
      <x15ac:absPath xmlns:x15ac="http://schemas.microsoft.com/office/spreadsheetml/2010/11/ac" url="https://d.docs.live.net/4c3fa8c3b60ea7cf/Documenten Onedrive/Cursussen/1. Alle werkboek cursussen/Excel/2. Excel gevorderden/"/>
    </mc:Choice>
  </mc:AlternateContent>
  <xr:revisionPtr revIDLastSave="0" documentId="8_{DE0229C9-3BCD-4673-9F3A-D9813DA71F45}" xr6:coauthVersionLast="47" xr6:coauthVersionMax="47" xr10:uidLastSave="{00000000-0000-0000-0000-000000000000}"/>
  <bookViews>
    <workbookView xWindow="-120" yWindow="-120" windowWidth="21840" windowHeight="13140" tabRatio="926" xr2:uid="{4131CC95-D223-4391-887C-308245B2AEFB}"/>
  </bookViews>
  <sheets>
    <sheet name="Inhoud gevorderd deel 2" sheetId="1" r:id="rId1"/>
    <sheet name="1. Tabel en Opmaak " sheetId="3" r:id="rId2"/>
    <sheet name="2. Validatie lijsten maken " sheetId="4" r:id="rId3"/>
    <sheet name="Vertz en verschuiving" sheetId="41" state="hidden" r:id="rId4"/>
    <sheet name="info Verschuiving" sheetId="40" state="hidden" r:id="rId5"/>
    <sheet name="3. Validatie lijst dynamisch" sheetId="42" r:id="rId6"/>
    <sheet name="Validatie-onderdelen" sheetId="36" r:id="rId7"/>
    <sheet name="4. Voor Office 365" sheetId="46" r:id="rId8"/>
    <sheet name="5. Voor oudere Office versies " sheetId="47" r:id="rId9"/>
    <sheet name="Interval van 10 tallen" sheetId="5" state="hidden" r:id="rId10"/>
    <sheet name="Modus meest voorkomend" sheetId="8" state="hidden" r:id="rId11"/>
    <sheet name=" 6. Rang hoogste of laagste" sheetId="6" r:id="rId12"/>
    <sheet name="7. RANG.GELIJK hoog &amp; laag" sheetId="7" r:id="rId13"/>
    <sheet name="8. Datum toekomst opmaken" sheetId="9" r:id="rId14"/>
    <sheet name="9. Tijd berekenen &amp; acties" sheetId="10" r:id="rId15"/>
    <sheet name="10. Uren over 24 uur " sheetId="11" r:id="rId16"/>
    <sheet name="11. VERT.ZOEKEN benaderen" sheetId="12" r:id="rId17"/>
    <sheet name="12. VERT.Z via externe database" sheetId="13" r:id="rId18"/>
    <sheet name="Electronics" sheetId="14" r:id="rId19"/>
    <sheet name="13. HORZ.ZOEKEN &amp; Transponeren" sheetId="15" r:id="rId20"/>
    <sheet name="14. Horiz.Zoeken gecombineerd" sheetId="16" r:id="rId21"/>
    <sheet name="15. INDEX en VERGELIJKEN" sheetId="17" r:id="rId22"/>
    <sheet name="16. VERGELIJKEN nestelen" sheetId="18" r:id="rId23"/>
    <sheet name="DVD-Lijst" sheetId="19" r:id="rId24"/>
    <sheet name="17.Extra Formulieren onderdelen" sheetId="20" r:id="rId25"/>
    <sheet name="18. Draaitabel" sheetId="21" r:id="rId26"/>
    <sheet name="Database Electronics " sheetId="22" r:id="rId27"/>
    <sheet name="19. Omzetten Vergelijken" sheetId="23" r:id="rId28"/>
    <sheet name="Tab Gegevens vergelijken" sheetId="24" r:id="rId29"/>
    <sheet name=" 20.Jaren&amp;dubbelen vergelijken " sheetId="25" r:id="rId30"/>
    <sheet name="21. Sorteren &amp; Voorwaard.opmaak" sheetId="26" r:id="rId31"/>
    <sheet name="Data 2e hands auto's" sheetId="38" r:id="rId32"/>
    <sheet name="22. Berekend veld in draaitabel" sheetId="27" r:id="rId33"/>
    <sheet name="Data personeel" sheetId="35" state="hidden" r:id="rId34"/>
    <sheet name="23. Draaigrafiek maken" sheetId="28" r:id="rId35"/>
    <sheet name="Data Verkoop" sheetId="34" state="hidden" r:id="rId36"/>
    <sheet name="Data Ledenlijst" sheetId="39" state="hidden" r:id="rId37"/>
    <sheet name="24. Draaigrafiek vernieuwen" sheetId="29" r:id="rId38"/>
    <sheet name="Data Ledenlijst " sheetId="31" r:id="rId39"/>
    <sheet name="25. Draaigrafiek vergelijken" sheetId="30" r:id="rId40"/>
    <sheet name="26. Macro's opnemen" sheetId="32" r:id="rId41"/>
    <sheet name="27. Blokkeren en verbergen" sheetId="33" r:id="rId42"/>
    <sheet name="28. Mini dashbaord" sheetId="43" r:id="rId43"/>
    <sheet name="Opdrachten" sheetId="44" r:id="rId44"/>
    <sheet name="Mini dashboard voorbeeld" sheetId="45" r:id="rId45"/>
  </sheets>
  <externalReferences>
    <externalReference r:id="rId46"/>
    <externalReference r:id="rId47"/>
  </externalReferences>
  <definedNames>
    <definedName name="__123Graph_A" localSheetId="29" hidden="1">#REF!</definedName>
    <definedName name="__123Graph_A" localSheetId="11" hidden="1">#REF!</definedName>
    <definedName name="__123Graph_A" localSheetId="1" hidden="1">#REF!</definedName>
    <definedName name="__123Graph_A" localSheetId="15" hidden="1">#REF!</definedName>
    <definedName name="__123Graph_A" localSheetId="16" hidden="1">#REF!</definedName>
    <definedName name="__123Graph_A" localSheetId="17" hidden="1">#REF!</definedName>
    <definedName name="__123Graph_A" localSheetId="19" hidden="1">#REF!</definedName>
    <definedName name="__123Graph_A" localSheetId="20" hidden="1">#REF!</definedName>
    <definedName name="__123Graph_A" localSheetId="21" hidden="1">#REF!</definedName>
    <definedName name="__123Graph_A" localSheetId="22" hidden="1">#REF!</definedName>
    <definedName name="__123Graph_A" localSheetId="24" hidden="1">#REF!</definedName>
    <definedName name="__123Graph_A" localSheetId="25" hidden="1">#REF!</definedName>
    <definedName name="__123Graph_A" localSheetId="27" hidden="1">#REF!</definedName>
    <definedName name="__123Graph_A" localSheetId="2" hidden="1">#REF!</definedName>
    <definedName name="__123Graph_A" localSheetId="30" hidden="1">#REF!</definedName>
    <definedName name="__123Graph_A" localSheetId="32" hidden="1">#REF!</definedName>
    <definedName name="__123Graph_A" localSheetId="34" hidden="1">#REF!</definedName>
    <definedName name="__123Graph_A" localSheetId="37" hidden="1">#REF!</definedName>
    <definedName name="__123Graph_A" localSheetId="39" hidden="1">#REF!</definedName>
    <definedName name="__123Graph_A" localSheetId="40" hidden="1">#REF!</definedName>
    <definedName name="__123Graph_A" localSheetId="41" hidden="1">#REF!</definedName>
    <definedName name="__123Graph_A" localSheetId="5" hidden="1">#REF!</definedName>
    <definedName name="__123Graph_A" localSheetId="12" hidden="1">#REF!</definedName>
    <definedName name="__123Graph_A" localSheetId="13" hidden="1">#REF!</definedName>
    <definedName name="__123Graph_A" localSheetId="14" hidden="1">#REF!</definedName>
    <definedName name="__123Graph_A" localSheetId="31" hidden="1">#REF!</definedName>
    <definedName name="__123Graph_A" localSheetId="36" hidden="1">#REF!</definedName>
    <definedName name="__123Graph_A" localSheetId="38" hidden="1">#REF!</definedName>
    <definedName name="__123Graph_A" localSheetId="33" hidden="1">#REF!</definedName>
    <definedName name="__123Graph_A" localSheetId="35" hidden="1">#REF!</definedName>
    <definedName name="__123Graph_A" localSheetId="26" hidden="1">#REF!</definedName>
    <definedName name="__123Graph_A" localSheetId="23" hidden="1">#REF!</definedName>
    <definedName name="__123Graph_A" localSheetId="18" hidden="1">#REF!</definedName>
    <definedName name="__123Graph_A" localSheetId="9" hidden="1">#REF!</definedName>
    <definedName name="__123Graph_A" localSheetId="10" hidden="1">#REF!</definedName>
    <definedName name="__123Graph_A" localSheetId="28" hidden="1">#REF!</definedName>
    <definedName name="__123Graph_A" hidden="1">#REF!</definedName>
    <definedName name="__123Graph_B" localSheetId="29" hidden="1">#REF!</definedName>
    <definedName name="__123Graph_B" localSheetId="11" hidden="1">#REF!</definedName>
    <definedName name="__123Graph_B" localSheetId="1" hidden="1">#REF!</definedName>
    <definedName name="__123Graph_B" localSheetId="15" hidden="1">#REF!</definedName>
    <definedName name="__123Graph_B" localSheetId="16" hidden="1">#REF!</definedName>
    <definedName name="__123Graph_B" localSheetId="17" hidden="1">#REF!</definedName>
    <definedName name="__123Graph_B" localSheetId="19" hidden="1">#REF!</definedName>
    <definedName name="__123Graph_B" localSheetId="20" hidden="1">#REF!</definedName>
    <definedName name="__123Graph_B" localSheetId="21" hidden="1">#REF!</definedName>
    <definedName name="__123Graph_B" localSheetId="22" hidden="1">#REF!</definedName>
    <definedName name="__123Graph_B" localSheetId="24" hidden="1">#REF!</definedName>
    <definedName name="__123Graph_B" localSheetId="25" hidden="1">#REF!</definedName>
    <definedName name="__123Graph_B" localSheetId="27" hidden="1">#REF!</definedName>
    <definedName name="__123Graph_B" localSheetId="2" hidden="1">#REF!</definedName>
    <definedName name="__123Graph_B" localSheetId="30" hidden="1">#REF!</definedName>
    <definedName name="__123Graph_B" localSheetId="32" hidden="1">#REF!</definedName>
    <definedName name="__123Graph_B" localSheetId="34" hidden="1">#REF!</definedName>
    <definedName name="__123Graph_B" localSheetId="37" hidden="1">#REF!</definedName>
    <definedName name="__123Graph_B" localSheetId="39" hidden="1">#REF!</definedName>
    <definedName name="__123Graph_B" localSheetId="40" hidden="1">#REF!</definedName>
    <definedName name="__123Graph_B" localSheetId="41" hidden="1">#REF!</definedName>
    <definedName name="__123Graph_B" localSheetId="5" hidden="1">#REF!</definedName>
    <definedName name="__123Graph_B" localSheetId="12" hidden="1">#REF!</definedName>
    <definedName name="__123Graph_B" localSheetId="13" hidden="1">#REF!</definedName>
    <definedName name="__123Graph_B" localSheetId="14" hidden="1">#REF!</definedName>
    <definedName name="__123Graph_B" localSheetId="31" hidden="1">#REF!</definedName>
    <definedName name="__123Graph_B" localSheetId="36" hidden="1">#REF!</definedName>
    <definedName name="__123Graph_B" localSheetId="38" hidden="1">#REF!</definedName>
    <definedName name="__123Graph_B" localSheetId="33" hidden="1">#REF!</definedName>
    <definedName name="__123Graph_B" localSheetId="35" hidden="1">#REF!</definedName>
    <definedName name="__123Graph_B" localSheetId="26" hidden="1">#REF!</definedName>
    <definedName name="__123Graph_B" localSheetId="23" hidden="1">#REF!</definedName>
    <definedName name="__123Graph_B" localSheetId="18" hidden="1">#REF!</definedName>
    <definedName name="__123Graph_B" localSheetId="9" hidden="1">#REF!</definedName>
    <definedName name="__123Graph_B" localSheetId="10" hidden="1">#REF!</definedName>
    <definedName name="__123Graph_B" localSheetId="28" hidden="1">#REF!</definedName>
    <definedName name="__123Graph_B" hidden="1">#REF!</definedName>
    <definedName name="__123Graph_X" localSheetId="29" hidden="1">#REF!</definedName>
    <definedName name="__123Graph_X" localSheetId="11" hidden="1">#REF!</definedName>
    <definedName name="__123Graph_X" localSheetId="1" hidden="1">#REF!</definedName>
    <definedName name="__123Graph_X" localSheetId="15" hidden="1">#REF!</definedName>
    <definedName name="__123Graph_X" localSheetId="16" hidden="1">#REF!</definedName>
    <definedName name="__123Graph_X" localSheetId="17" hidden="1">#REF!</definedName>
    <definedName name="__123Graph_X" localSheetId="19" hidden="1">#REF!</definedName>
    <definedName name="__123Graph_X" localSheetId="20" hidden="1">#REF!</definedName>
    <definedName name="__123Graph_X" localSheetId="21" hidden="1">#REF!</definedName>
    <definedName name="__123Graph_X" localSheetId="22" hidden="1">#REF!</definedName>
    <definedName name="__123Graph_X" localSheetId="24" hidden="1">#REF!</definedName>
    <definedName name="__123Graph_X" localSheetId="25" hidden="1">#REF!</definedName>
    <definedName name="__123Graph_X" localSheetId="27" hidden="1">#REF!</definedName>
    <definedName name="__123Graph_X" localSheetId="2" hidden="1">#REF!</definedName>
    <definedName name="__123Graph_X" localSheetId="30" hidden="1">#REF!</definedName>
    <definedName name="__123Graph_X" localSheetId="32" hidden="1">#REF!</definedName>
    <definedName name="__123Graph_X" localSheetId="34" hidden="1">#REF!</definedName>
    <definedName name="__123Graph_X" localSheetId="37" hidden="1">#REF!</definedName>
    <definedName name="__123Graph_X" localSheetId="39" hidden="1">#REF!</definedName>
    <definedName name="__123Graph_X" localSheetId="40" hidden="1">#REF!</definedName>
    <definedName name="__123Graph_X" localSheetId="41" hidden="1">#REF!</definedName>
    <definedName name="__123Graph_X" localSheetId="5" hidden="1">#REF!</definedName>
    <definedName name="__123Graph_X" localSheetId="12" hidden="1">#REF!</definedName>
    <definedName name="__123Graph_X" localSheetId="13" hidden="1">#REF!</definedName>
    <definedName name="__123Graph_X" localSheetId="14" hidden="1">#REF!</definedName>
    <definedName name="__123Graph_X" localSheetId="31" hidden="1">#REF!</definedName>
    <definedName name="__123Graph_X" localSheetId="36" hidden="1">#REF!</definedName>
    <definedName name="__123Graph_X" localSheetId="38" hidden="1">#REF!</definedName>
    <definedName name="__123Graph_X" localSheetId="33" hidden="1">#REF!</definedName>
    <definedName name="__123Graph_X" localSheetId="35" hidden="1">#REF!</definedName>
    <definedName name="__123Graph_X" localSheetId="26" hidden="1">#REF!</definedName>
    <definedName name="__123Graph_X" localSheetId="23" hidden="1">#REF!</definedName>
    <definedName name="__123Graph_X" localSheetId="18" hidden="1">#REF!</definedName>
    <definedName name="__123Graph_X" localSheetId="9" hidden="1">#REF!</definedName>
    <definedName name="__123Graph_X" localSheetId="10" hidden="1">#REF!</definedName>
    <definedName name="__123Graph_X" localSheetId="28" hidden="1">#REF!</definedName>
    <definedName name="__123Graph_X" hidden="1">#REF!</definedName>
    <definedName name="__example" localSheetId="4">'info Verschuiving'!$A$49</definedName>
    <definedName name="_xlnm._FilterDatabase" localSheetId="29" hidden="1">' 20.Jaren&amp;dubbelen vergelijken '!$A$13:$E$112</definedName>
    <definedName name="_xlnm._FilterDatabase" localSheetId="17" hidden="1">'12. VERT.Z via externe database'!#REF!</definedName>
    <definedName name="_xlnm._FilterDatabase" localSheetId="27" hidden="1">'19. Omzetten Vergelijken'!$A$14:$E$113</definedName>
    <definedName name="_xlnm._FilterDatabase" localSheetId="2" hidden="1">'2. Validatie lijsten maken '!#REF!</definedName>
    <definedName name="_xlnm._FilterDatabase" localSheetId="5" hidden="1">'3. Validatie lijst dynamisch'!#REF!</definedName>
    <definedName name="_xlnm._FilterDatabase" localSheetId="26" hidden="1">'Database Electronics '!$A$1:$G$1001</definedName>
    <definedName name="_xlnm._FilterDatabase" localSheetId="23" hidden="1">'DVD-Lijst'!$B$2:$H$2</definedName>
    <definedName name="_xlnm._FilterDatabase" localSheetId="18" hidden="1">Electronics!$A$1:$G$1001</definedName>
    <definedName name="_p" localSheetId="36">'Data Ledenlijst'!$A$1:$N$32</definedName>
    <definedName name="adressen" localSheetId="36">#REF!</definedName>
    <definedName name="_xlnm.Print_Area" localSheetId="29">' 20.Jaren&amp;dubbelen vergelijken '!$A$1:$N$60</definedName>
    <definedName name="_xlnm.Print_Area" localSheetId="22">'16. VERGELIJKEN nestelen'!$A$1:$U$32</definedName>
    <definedName name="_xlnm.Print_Area" localSheetId="24">'17.Extra Formulieren onderdelen'!$A$1:$N$79</definedName>
    <definedName name="_xlnm.Print_Area" localSheetId="25">'18. Draaitabel'!$A$1:$I$61</definedName>
    <definedName name="_xlnm.Print_Area" localSheetId="27">'19. Omzetten Vergelijken'!$A$1:$R$55</definedName>
    <definedName name="_xlnm.Print_Area" localSheetId="32">'22. Berekend veld in draaitabel'!$A$1:$I$53</definedName>
    <definedName name="_xlnm.Print_Area" localSheetId="37">'24. Draaigrafiek vernieuwen'!$A$1:$J$38</definedName>
    <definedName name="_xlnm.Print_Area" localSheetId="41">'27. Blokkeren en verbergen'!$A$1:$G$30</definedName>
    <definedName name="_xlnm.Print_Area" localSheetId="42">'28. Mini dashbaord'!$A$1:$X$29</definedName>
    <definedName name="_xlnm.Print_Area" localSheetId="31">'Data 2e hands auto''s'!$A$1:$I$59</definedName>
    <definedName name="_xlnm.Print_Area" localSheetId="36">'Data Ledenlijst'!$A$1:$N$28</definedName>
    <definedName name="_xlnm.Print_Area" localSheetId="38">'Data Ledenlijst '!$A$1:$N$32</definedName>
    <definedName name="_xlnm.Print_Area" localSheetId="26">'Database Electronics '!$A$1:$G$64</definedName>
    <definedName name="_xlnm.Print_Area" localSheetId="23">'DVD-Lijst'!$A$1:$P$52</definedName>
    <definedName name="_xlnm.Print_Area" localSheetId="9">'Interval van 10 tallen'!$A$1:$K$29</definedName>
    <definedName name="_xlnm.Print_Area" localSheetId="43">Opdrachten!$A$1:$U$39</definedName>
    <definedName name="Afrika1">'2. Validatie lijsten maken '!$N$33:$N$37</definedName>
    <definedName name="Amerika1">'2. Validatie lijsten maken '!$M$33:$M$38</definedName>
    <definedName name="Artikel" localSheetId="36">#REF!</definedName>
    <definedName name="Artikel" localSheetId="35">#REF!</definedName>
    <definedName name="Azie1">'2. Validatie lijsten maken '!$L$33:$L$37</definedName>
    <definedName name="berekendveld" hidden="1">#REF!</definedName>
    <definedName name="Berekenen" localSheetId="29" hidden="1">#REF!</definedName>
    <definedName name="Berekenen" localSheetId="11" hidden="1">#REF!</definedName>
    <definedName name="Berekenen" localSheetId="1" hidden="1">#REF!</definedName>
    <definedName name="Berekenen" localSheetId="15" hidden="1">#REF!</definedName>
    <definedName name="Berekenen" localSheetId="16" hidden="1">#REF!</definedName>
    <definedName name="Berekenen" localSheetId="17" hidden="1">#REF!</definedName>
    <definedName name="Berekenen" localSheetId="19" hidden="1">#REF!</definedName>
    <definedName name="Berekenen" localSheetId="20" hidden="1">#REF!</definedName>
    <definedName name="Berekenen" localSheetId="21" hidden="1">#REF!</definedName>
    <definedName name="Berekenen" localSheetId="22" hidden="1">#REF!</definedName>
    <definedName name="Berekenen" localSheetId="24" hidden="1">#REF!</definedName>
    <definedName name="Berekenen" localSheetId="25" hidden="1">#REF!</definedName>
    <definedName name="Berekenen" localSheetId="27" hidden="1">#REF!</definedName>
    <definedName name="Berekenen" localSheetId="2" hidden="1">#REF!</definedName>
    <definedName name="Berekenen" localSheetId="30" hidden="1">#REF!</definedName>
    <definedName name="Berekenen" localSheetId="32" hidden="1">#REF!</definedName>
    <definedName name="Berekenen" localSheetId="34" hidden="1">#REF!</definedName>
    <definedName name="Berekenen" localSheetId="37" hidden="1">#REF!</definedName>
    <definedName name="Berekenen" localSheetId="39" hidden="1">#REF!</definedName>
    <definedName name="Berekenen" localSheetId="40" hidden="1">#REF!</definedName>
    <definedName name="Berekenen" localSheetId="41" hidden="1">#REF!</definedName>
    <definedName name="Berekenen" localSheetId="5" hidden="1">#REF!</definedName>
    <definedName name="Berekenen" localSheetId="12" hidden="1">#REF!</definedName>
    <definedName name="Berekenen" localSheetId="13" hidden="1">#REF!</definedName>
    <definedName name="Berekenen" localSheetId="14" hidden="1">#REF!</definedName>
    <definedName name="Berekenen" localSheetId="31" hidden="1">#REF!</definedName>
    <definedName name="Berekenen" localSheetId="36" hidden="1">#REF!</definedName>
    <definedName name="Berekenen" localSheetId="38" hidden="1">#REF!</definedName>
    <definedName name="Berekenen" localSheetId="33" hidden="1">#REF!</definedName>
    <definedName name="Berekenen" localSheetId="35" hidden="1">#REF!</definedName>
    <definedName name="Berekenen" localSheetId="26" hidden="1">#REF!</definedName>
    <definedName name="Berekenen" localSheetId="23" hidden="1">#REF!</definedName>
    <definedName name="Berekenen" localSheetId="18" hidden="1">#REF!</definedName>
    <definedName name="Berekenen" localSheetId="9" hidden="1">#REF!</definedName>
    <definedName name="Berekenen" localSheetId="10" hidden="1">#REF!</definedName>
    <definedName name="Berekenen" localSheetId="28" hidden="1">#REF!</definedName>
    <definedName name="Berekenen" hidden="1">#REF!</definedName>
    <definedName name="beveilig" hidden="1">#REF!</definedName>
    <definedName name="boter" localSheetId="35">#REF!</definedName>
    <definedName name="combi" hidden="1">#REF!</definedName>
    <definedName name="Continent">'2. Validatie lijsten maken '!$K$33:$N$33</definedName>
    <definedName name="data.leden" hidden="1">#REF!</definedName>
    <definedName name="data.personeel" hidden="1">#REF!</definedName>
    <definedName name="_xlnm.Database" hidden="1">#REF!</definedName>
    <definedName name="dataverkoop" hidden="1">#REF!</definedName>
    <definedName name="datums" hidden="1">#REF!</definedName>
    <definedName name="draai" hidden="1">{"'Cijfers'!$A$1:$L$22"}</definedName>
    <definedName name="draaigrafiek" hidden="1">#REF!</definedName>
    <definedName name="dubbel" hidden="1">#REF!</definedName>
    <definedName name="dubbelen" hidden="1">#REF!</definedName>
    <definedName name="electronics" hidden="1">#REF!</definedName>
    <definedName name="Europa1">tblEuropa1[]</definedName>
    <definedName name="extern" hidden="1">#REF!</definedName>
    <definedName name="formulieren" hidden="1">#REF!</definedName>
    <definedName name="geg_vern" localSheetId="29" hidden="1">#REF!</definedName>
    <definedName name="geg_vern" localSheetId="11" hidden="1">#REF!</definedName>
    <definedName name="geg_vern" localSheetId="1" hidden="1">#REF!</definedName>
    <definedName name="geg_vern" localSheetId="15" hidden="1">#REF!</definedName>
    <definedName name="geg_vern" localSheetId="16" hidden="1">#REF!</definedName>
    <definedName name="geg_vern" localSheetId="17" hidden="1">#REF!</definedName>
    <definedName name="geg_vern" localSheetId="19" hidden="1">#REF!</definedName>
    <definedName name="geg_vern" localSheetId="20" hidden="1">#REF!</definedName>
    <definedName name="geg_vern" localSheetId="21" hidden="1">#REF!</definedName>
    <definedName name="geg_vern" localSheetId="22" hidden="1">#REF!</definedName>
    <definedName name="geg_vern" localSheetId="24" hidden="1">#REF!</definedName>
    <definedName name="geg_vern" localSheetId="25" hidden="1">#REF!</definedName>
    <definedName name="geg_vern" localSheetId="27" hidden="1">#REF!</definedName>
    <definedName name="geg_vern" localSheetId="2" hidden="1">#REF!</definedName>
    <definedName name="geg_vern" localSheetId="30" hidden="1">#REF!</definedName>
    <definedName name="geg_vern" localSheetId="32" hidden="1">#REF!</definedName>
    <definedName name="geg_vern" localSheetId="34" hidden="1">#REF!</definedName>
    <definedName name="geg_vern" localSheetId="37" hidden="1">#REF!</definedName>
    <definedName name="geg_vern" localSheetId="39" hidden="1">#REF!</definedName>
    <definedName name="geg_vern" localSheetId="40" hidden="1">#REF!</definedName>
    <definedName name="geg_vern" localSheetId="41" hidden="1">#REF!</definedName>
    <definedName name="geg_vern" localSheetId="5" hidden="1">#REF!</definedName>
    <definedName name="geg_vern" localSheetId="12" hidden="1">#REF!</definedName>
    <definedName name="geg_vern" localSheetId="13" hidden="1">#REF!</definedName>
    <definedName name="geg_vern" localSheetId="14" hidden="1">#REF!</definedName>
    <definedName name="geg_vern" localSheetId="31" hidden="1">#REF!</definedName>
    <definedName name="geg_vern" localSheetId="36" hidden="1">#REF!</definedName>
    <definedName name="geg_vern" localSheetId="38" hidden="1">#REF!</definedName>
    <definedName name="geg_vern" localSheetId="33" hidden="1">#REF!</definedName>
    <definedName name="geg_vern" localSheetId="35" hidden="1">#REF!</definedName>
    <definedName name="geg_vern" localSheetId="26" hidden="1">#REF!</definedName>
    <definedName name="geg_vern" localSheetId="23" hidden="1">#REF!</definedName>
    <definedName name="geg_vern" localSheetId="18" hidden="1">#REF!</definedName>
    <definedName name="geg_vern" localSheetId="9" hidden="1">#REF!</definedName>
    <definedName name="geg_vern" localSheetId="10" hidden="1">#REF!</definedName>
    <definedName name="geg_vern" localSheetId="28" hidden="1">#REF!</definedName>
    <definedName name="geg_vern" hidden="1">#REF!</definedName>
    <definedName name="Gegevens_vernieuwen" localSheetId="29" hidden="1">#REF!</definedName>
    <definedName name="Gegevens_vernieuwen" localSheetId="11" hidden="1">#REF!</definedName>
    <definedName name="Gegevens_vernieuwen" localSheetId="1" hidden="1">#REF!</definedName>
    <definedName name="Gegevens_vernieuwen" localSheetId="15" hidden="1">#REF!</definedName>
    <definedName name="Gegevens_vernieuwen" localSheetId="16" hidden="1">#REF!</definedName>
    <definedName name="Gegevens_vernieuwen" localSheetId="17" hidden="1">#REF!</definedName>
    <definedName name="Gegevens_vernieuwen" localSheetId="19" hidden="1">#REF!</definedName>
    <definedName name="Gegevens_vernieuwen" localSheetId="20" hidden="1">#REF!</definedName>
    <definedName name="Gegevens_vernieuwen" localSheetId="21" hidden="1">#REF!</definedName>
    <definedName name="Gegevens_vernieuwen" localSheetId="22" hidden="1">#REF!</definedName>
    <definedName name="Gegevens_vernieuwen" localSheetId="24" hidden="1">#REF!</definedName>
    <definedName name="Gegevens_vernieuwen" localSheetId="25" hidden="1">#REF!</definedName>
    <definedName name="Gegevens_vernieuwen" localSheetId="27" hidden="1">#REF!</definedName>
    <definedName name="Gegevens_vernieuwen" localSheetId="2" hidden="1">#REF!</definedName>
    <definedName name="Gegevens_vernieuwen" localSheetId="30" hidden="1">#REF!</definedName>
    <definedName name="Gegevens_vernieuwen" localSheetId="32" hidden="1">#REF!</definedName>
    <definedName name="Gegevens_vernieuwen" localSheetId="34" hidden="1">#REF!</definedName>
    <definedName name="Gegevens_vernieuwen" localSheetId="37" hidden="1">#REF!</definedName>
    <definedName name="Gegevens_vernieuwen" localSheetId="39" hidden="1">#REF!</definedName>
    <definedName name="Gegevens_vernieuwen" localSheetId="40" hidden="1">#REF!</definedName>
    <definedName name="Gegevens_vernieuwen" localSheetId="41" hidden="1">#REF!</definedName>
    <definedName name="Gegevens_vernieuwen" localSheetId="5" hidden="1">#REF!</definedName>
    <definedName name="Gegevens_vernieuwen" localSheetId="12" hidden="1">#REF!</definedName>
    <definedName name="Gegevens_vernieuwen" localSheetId="13" hidden="1">#REF!</definedName>
    <definedName name="Gegevens_vernieuwen" localSheetId="14" hidden="1">#REF!</definedName>
    <definedName name="Gegevens_vernieuwen" localSheetId="31" hidden="1">#REF!</definedName>
    <definedName name="Gegevens_vernieuwen" localSheetId="36" hidden="1">#REF!</definedName>
    <definedName name="Gegevens_vernieuwen" localSheetId="38" hidden="1">#REF!</definedName>
    <definedName name="Gegevens_vernieuwen" localSheetId="33" hidden="1">#REF!</definedName>
    <definedName name="Gegevens_vernieuwen" localSheetId="35" hidden="1">#REF!</definedName>
    <definedName name="Gegevens_vernieuwen" localSheetId="26" hidden="1">#REF!</definedName>
    <definedName name="Gegevens_vernieuwen" localSheetId="23" hidden="1">#REF!</definedName>
    <definedName name="Gegevens_vernieuwen" localSheetId="18" hidden="1">#REF!</definedName>
    <definedName name="Gegevens_vernieuwen" localSheetId="9" hidden="1">#REF!</definedName>
    <definedName name="Gegevens_vernieuwen" localSheetId="10" hidden="1">#REF!</definedName>
    <definedName name="Gegevens_vernieuwen" localSheetId="28" hidden="1">#REF!</definedName>
    <definedName name="Gegevens_vernieuwen" hidden="1">#REF!</definedName>
    <definedName name="horiz.zoeken" hidden="1">#REF!</definedName>
    <definedName name="HTML_CodePage" hidden="1">1252</definedName>
    <definedName name="HTML_Control" localSheetId="29" hidden="1">{"'Cijfers'!$A$1:$L$22"}</definedName>
    <definedName name="HTML_Control" localSheetId="11" hidden="1">{"'Cijfers'!$A$1:$L$22"}</definedName>
    <definedName name="HTML_Control" localSheetId="1" hidden="1">{"'Cijfers'!$A$1:$L$22"}</definedName>
    <definedName name="HTML_Control" localSheetId="15" hidden="1">{"'Cijfers'!$A$1:$L$22"}</definedName>
    <definedName name="HTML_Control" localSheetId="16" hidden="1">{"'Cijfers'!$A$1:$L$22"}</definedName>
    <definedName name="HTML_Control" localSheetId="17" hidden="1">{"'Cijfers'!$A$1:$L$22"}</definedName>
    <definedName name="HTML_Control" localSheetId="19" hidden="1">{"'Cijfers'!$A$1:$L$22"}</definedName>
    <definedName name="HTML_Control" localSheetId="20" hidden="1">{"'Cijfers'!$A$1:$L$22"}</definedName>
    <definedName name="HTML_Control" localSheetId="21" hidden="1">{"'Cijfers'!$A$1:$L$22"}</definedName>
    <definedName name="HTML_Control" localSheetId="22" hidden="1">{"'Cijfers'!$A$1:$L$22"}</definedName>
    <definedName name="HTML_Control" localSheetId="24" hidden="1">{"'Cijfers'!$A$1:$L$22"}</definedName>
    <definedName name="HTML_Control" localSheetId="25" hidden="1">{"'Cijfers'!$A$1:$L$22"}</definedName>
    <definedName name="HTML_Control" localSheetId="27" hidden="1">{"'Cijfers'!$A$1:$L$22"}</definedName>
    <definedName name="HTML_Control" localSheetId="2" hidden="1">{"'Cijfers'!$A$1:$L$22"}</definedName>
    <definedName name="HTML_Control" localSheetId="30" hidden="1">{"'Cijfers'!$A$1:$L$22"}</definedName>
    <definedName name="HTML_Control" localSheetId="32" hidden="1">{"'Cijfers'!$A$1:$L$22"}</definedName>
    <definedName name="HTML_Control" localSheetId="34" hidden="1">{"'Cijfers'!$A$1:$L$22"}</definedName>
    <definedName name="HTML_Control" localSheetId="37" hidden="1">{"'Cijfers'!$A$1:$L$22"}</definedName>
    <definedName name="HTML_Control" localSheetId="39" hidden="1">{"'Cijfers'!$A$1:$L$22"}</definedName>
    <definedName name="HTML_Control" localSheetId="40" hidden="1">{"'Cijfers'!$A$1:$L$22"}</definedName>
    <definedName name="HTML_Control" localSheetId="41" hidden="1">{"'Cijfers'!$A$1:$L$22"}</definedName>
    <definedName name="HTML_Control" localSheetId="5" hidden="1">{"'Cijfers'!$A$1:$L$22"}</definedName>
    <definedName name="HTML_Control" localSheetId="12" hidden="1">{"'Cijfers'!$A$1:$L$22"}</definedName>
    <definedName name="HTML_Control" localSheetId="13" hidden="1">{"'Cijfers'!$A$1:$L$22"}</definedName>
    <definedName name="HTML_Control" localSheetId="14" hidden="1">{"'Cijfers'!$A$1:$L$22"}</definedName>
    <definedName name="HTML_Control" localSheetId="31" hidden="1">{"'Cijfers'!$A$1:$L$22"}</definedName>
    <definedName name="HTML_Control" localSheetId="36" hidden="1">{"'Cijfers'!$A$1:$L$22"}</definedName>
    <definedName name="HTML_Control" localSheetId="38" hidden="1">{"'Cijfers'!$A$1:$L$22"}</definedName>
    <definedName name="HTML_Control" localSheetId="33" hidden="1">{"'Cijfers'!$A$1:$L$22"}</definedName>
    <definedName name="HTML_Control" localSheetId="35" hidden="1">{"'Cijfers'!$A$1:$L$22"}</definedName>
    <definedName name="HTML_Control" localSheetId="26" hidden="1">{"'Cijfers'!$A$1:$L$22"}</definedName>
    <definedName name="HTML_Control" localSheetId="23" hidden="1">{"'Cijfers'!$A$1:$L$22"}</definedName>
    <definedName name="HTML_Control" localSheetId="18" hidden="1">{"'Cijfers'!$A$1:$L$22"}</definedName>
    <definedName name="HTML_Control" localSheetId="9" hidden="1">{"'Cijfers'!$A$1:$L$22"}</definedName>
    <definedName name="HTML_Control" localSheetId="10" hidden="1">{"'Cijfers'!$A$1:$L$22"}</definedName>
    <definedName name="HTML_Control" localSheetId="28" hidden="1">{"'Cijfers'!$A$1:$L$22"}</definedName>
    <definedName name="HTML_Control" localSheetId="6" hidden="1">{"'Cijfers'!$A$1:$L$22"}</definedName>
    <definedName name="HTML_Control" hidden="1">{"'Cijfers'!$A$1:$L$22"}</definedName>
    <definedName name="HTML_Description" hidden="1">"Cijfers van de bla bla school"</definedName>
    <definedName name="HTML_Email" hidden="1">""</definedName>
    <definedName name="HTML_Header" hidden="1">"Cijfers"</definedName>
    <definedName name="HTML_LastUpdate" hidden="1">"13-7-1998"</definedName>
    <definedName name="HTML_LineAfter" hidden="1">TRUE</definedName>
    <definedName name="HTML_LineBefore" hidden="1">TRUE</definedName>
    <definedName name="HTML_Name" hidden="1">"Davilex"</definedName>
    <definedName name="HTML_OBDlg2" hidden="1">TRUE</definedName>
    <definedName name="HTML_OBDlg3" hidden="1">TRUE</definedName>
    <definedName name="HTML_OBDlg4" hidden="1">TRUE</definedName>
    <definedName name="HTML_OS" hidden="1">0</definedName>
    <definedName name="HTML_PathFile" hidden="1">"C:\HTML.htm"</definedName>
    <definedName name="HTML_PathTemplate" hidden="1">"C:\html.htm"</definedName>
    <definedName name="HTML_Title" hidden="1">"Cijfers"</definedName>
    <definedName name="Inclusief" localSheetId="36">'[1]Blok 5 Autosom'!#REF!</definedName>
    <definedName name="index" hidden="1">#REF!</definedName>
    <definedName name="inkomsten" localSheetId="36">'[1]Blok 5 Autosom'!#REF!</definedName>
    <definedName name="interval" hidden="1">#REF!</definedName>
    <definedName name="kosten" localSheetId="36">'[1]Blok 5 Autosom'!#REF!</definedName>
    <definedName name="levensmiddelen" localSheetId="36">#REF!</definedName>
    <definedName name="levensmiddelen" localSheetId="35">#REF!</definedName>
    <definedName name="Lijst">OFFSET('Vertz en verschuiving'!$A$2,0,0,COUNTA('Vertz en verschuiving'!$A:$A)-1)</definedName>
    <definedName name="macro" hidden="1">#REF!</definedName>
    <definedName name="Managertabel" localSheetId="29" hidden="1">#REF!</definedName>
    <definedName name="Managertabel" localSheetId="1" hidden="1">#REF!</definedName>
    <definedName name="Managertabel" localSheetId="15" hidden="1">#REF!</definedName>
    <definedName name="Managertabel" localSheetId="16" hidden="1">#REF!</definedName>
    <definedName name="Managertabel" localSheetId="17" hidden="1">#REF!</definedName>
    <definedName name="Managertabel" localSheetId="19" hidden="1">#REF!</definedName>
    <definedName name="Managertabel" localSheetId="20" hidden="1">#REF!</definedName>
    <definedName name="Managertabel" localSheetId="21" hidden="1">#REF!</definedName>
    <definedName name="Managertabel" localSheetId="22" hidden="1">#REF!</definedName>
    <definedName name="Managertabel" localSheetId="24" hidden="1">#REF!</definedName>
    <definedName name="Managertabel" localSheetId="25" hidden="1">#REF!</definedName>
    <definedName name="Managertabel" localSheetId="27" hidden="1">#REF!</definedName>
    <definedName name="Managertabel" localSheetId="2" hidden="1">#REF!</definedName>
    <definedName name="Managertabel" localSheetId="30" hidden="1">#REF!</definedName>
    <definedName name="Managertabel" localSheetId="32" hidden="1">#REF!</definedName>
    <definedName name="Managertabel" localSheetId="34" hidden="1">#REF!</definedName>
    <definedName name="Managertabel" localSheetId="37" hidden="1">#REF!</definedName>
    <definedName name="Managertabel" localSheetId="39" hidden="1">#REF!</definedName>
    <definedName name="Managertabel" localSheetId="40" hidden="1">#REF!</definedName>
    <definedName name="Managertabel" localSheetId="41" hidden="1">#REF!</definedName>
    <definedName name="Managertabel" localSheetId="5" hidden="1">#REF!</definedName>
    <definedName name="Managertabel" localSheetId="12" hidden="1">#REF!</definedName>
    <definedName name="Managertabel" localSheetId="13" hidden="1">#REF!</definedName>
    <definedName name="Managertabel" localSheetId="14" hidden="1">#REF!</definedName>
    <definedName name="Managertabel" localSheetId="38" hidden="1">#REF!</definedName>
    <definedName name="Managertabel" localSheetId="33" hidden="1">#REF!</definedName>
    <definedName name="Managertabel" localSheetId="35" hidden="1">#REF!</definedName>
    <definedName name="Managertabel" localSheetId="26" hidden="1">#REF!</definedName>
    <definedName name="Managertabel" localSheetId="23" hidden="1">#REF!</definedName>
    <definedName name="Managertabel" localSheetId="18" hidden="1">#REF!</definedName>
    <definedName name="Managertabel" localSheetId="9" hidden="1">#REF!</definedName>
    <definedName name="Managertabel" localSheetId="10" hidden="1">#REF!</definedName>
    <definedName name="Managertabel" localSheetId="28" hidden="1">#REF!</definedName>
    <definedName name="Managertabel" hidden="1">#REF!</definedName>
    <definedName name="middernacht" hidden="1">#REF!</definedName>
    <definedName name="modus" hidden="1">#REF!</definedName>
    <definedName name="netto" localSheetId="36">'[1]Blok 5 Autosom'!#REF!</definedName>
    <definedName name="omzet" localSheetId="36">'[1]Blok 5 Autosom'!#REF!</definedName>
    <definedName name="product" localSheetId="36">#REF!</definedName>
    <definedName name="product" localSheetId="35">#REF!</definedName>
    <definedName name="rang" localSheetId="29" hidden="1">{"'Cijfers'!$A$1:$L$22"}</definedName>
    <definedName name="rang" localSheetId="15" hidden="1">{"'Cijfers'!$A$1:$L$22"}</definedName>
    <definedName name="rang" localSheetId="16" hidden="1">{"'Cijfers'!$A$1:$L$22"}</definedName>
    <definedName name="rang" localSheetId="17" hidden="1">{"'Cijfers'!$A$1:$L$22"}</definedName>
    <definedName name="rang" localSheetId="19" hidden="1">{"'Cijfers'!$A$1:$L$22"}</definedName>
    <definedName name="rang" localSheetId="20" hidden="1">{"'Cijfers'!$A$1:$L$22"}</definedName>
    <definedName name="rang" localSheetId="21" hidden="1">{"'Cijfers'!$A$1:$L$22"}</definedName>
    <definedName name="rang" localSheetId="22" hidden="1">{"'Cijfers'!$A$1:$L$22"}</definedName>
    <definedName name="rang" localSheetId="24" hidden="1">{"'Cijfers'!$A$1:$L$22"}</definedName>
    <definedName name="rang" localSheetId="25" hidden="1">{"'Cijfers'!$A$1:$L$22"}</definedName>
    <definedName name="rang" localSheetId="27" hidden="1">{"'Cijfers'!$A$1:$L$22"}</definedName>
    <definedName name="rang" localSheetId="30" hidden="1">{"'Cijfers'!$A$1:$L$22"}</definedName>
    <definedName name="rang" localSheetId="32" hidden="1">{"'Cijfers'!$A$1:$L$22"}</definedName>
    <definedName name="rang" localSheetId="34" hidden="1">{"'Cijfers'!$A$1:$L$22"}</definedName>
    <definedName name="rang" localSheetId="37" hidden="1">{"'Cijfers'!$A$1:$L$22"}</definedName>
    <definedName name="rang" localSheetId="39" hidden="1">{"'Cijfers'!$A$1:$L$22"}</definedName>
    <definedName name="rang" localSheetId="40" hidden="1">{"'Cijfers'!$A$1:$L$22"}</definedName>
    <definedName name="rang" localSheetId="41" hidden="1">{"'Cijfers'!$A$1:$L$22"}</definedName>
    <definedName name="rang" localSheetId="12" hidden="1">{"'Cijfers'!$A$1:$L$22"}</definedName>
    <definedName name="rang" localSheetId="13" hidden="1">{"'Cijfers'!$A$1:$L$22"}</definedName>
    <definedName name="rang" localSheetId="14" hidden="1">{"'Cijfers'!$A$1:$L$22"}</definedName>
    <definedName name="rang" localSheetId="38" hidden="1">{"'Cijfers'!$A$1:$L$22"}</definedName>
    <definedName name="rang" localSheetId="33" hidden="1">{"'Cijfers'!$A$1:$L$22"}</definedName>
    <definedName name="rang" localSheetId="35" hidden="1">{"'Cijfers'!$A$1:$L$22"}</definedName>
    <definedName name="rang" localSheetId="26" hidden="1">{"'Cijfers'!$A$1:$L$22"}</definedName>
    <definedName name="rang" localSheetId="23" hidden="1">{"'Cijfers'!$A$1:$L$22"}</definedName>
    <definedName name="rang" localSheetId="18" hidden="1">{"'Cijfers'!$A$1:$L$22"}</definedName>
    <definedName name="rang" localSheetId="10" hidden="1">{"'Cijfers'!$A$1:$L$22"}</definedName>
    <definedName name="rang" localSheetId="28" hidden="1">{"'Cijfers'!$A$1:$L$22"}</definedName>
    <definedName name="rang" hidden="1">{"'Cijfers'!$A$1:$L$22"}</definedName>
    <definedName name="rang.gelijk" hidden="1">#REF!</definedName>
    <definedName name="Slicer_Product">#N/A</definedName>
    <definedName name="Slicer_Verkoper">#N/A</definedName>
    <definedName name="Slicer_Verkoper1">#N/A</definedName>
    <definedName name="sorteren" hidden="1">#REF!</definedName>
    <definedName name="subtotalen" hidden="1">#REF!</definedName>
    <definedName name="tab.vergelijlk" hidden="1">#REF!</definedName>
    <definedName name="tabel" hidden="1">#REF!</definedName>
    <definedName name="tijd" hidden="1">#REF!</definedName>
    <definedName name="Uiterlijk" localSheetId="29" hidden="1">#REF!</definedName>
    <definedName name="Uiterlijk" localSheetId="11" hidden="1">#REF!</definedName>
    <definedName name="Uiterlijk" localSheetId="1" hidden="1">#REF!</definedName>
    <definedName name="Uiterlijk" localSheetId="15" hidden="1">#REF!</definedName>
    <definedName name="Uiterlijk" localSheetId="16" hidden="1">#REF!</definedName>
    <definedName name="Uiterlijk" localSheetId="17" hidden="1">#REF!</definedName>
    <definedName name="Uiterlijk" localSheetId="19" hidden="1">#REF!</definedName>
    <definedName name="Uiterlijk" localSheetId="20" hidden="1">#REF!</definedName>
    <definedName name="Uiterlijk" localSheetId="21" hidden="1">#REF!</definedName>
    <definedName name="Uiterlijk" localSheetId="22" hidden="1">#REF!</definedName>
    <definedName name="Uiterlijk" localSheetId="24" hidden="1">#REF!</definedName>
    <definedName name="Uiterlijk" localSheetId="25" hidden="1">#REF!</definedName>
    <definedName name="Uiterlijk" localSheetId="27" hidden="1">#REF!</definedName>
    <definedName name="Uiterlijk" localSheetId="2" hidden="1">#REF!</definedName>
    <definedName name="Uiterlijk" localSheetId="30" hidden="1">#REF!</definedName>
    <definedName name="Uiterlijk" localSheetId="32" hidden="1">#REF!</definedName>
    <definedName name="Uiterlijk" localSheetId="34" hidden="1">#REF!</definedName>
    <definedName name="Uiterlijk" localSheetId="37" hidden="1">#REF!</definedName>
    <definedName name="Uiterlijk" localSheetId="39" hidden="1">#REF!</definedName>
    <definedName name="Uiterlijk" localSheetId="40" hidden="1">#REF!</definedName>
    <definedName name="Uiterlijk" localSheetId="41" hidden="1">#REF!</definedName>
    <definedName name="Uiterlijk" localSheetId="5" hidden="1">#REF!</definedName>
    <definedName name="Uiterlijk" localSheetId="12" hidden="1">#REF!</definedName>
    <definedName name="Uiterlijk" localSheetId="13" hidden="1">#REF!</definedName>
    <definedName name="Uiterlijk" localSheetId="14" hidden="1">#REF!</definedName>
    <definedName name="Uiterlijk" localSheetId="31" hidden="1">#REF!</definedName>
    <definedName name="Uiterlijk" localSheetId="36" hidden="1">#REF!</definedName>
    <definedName name="Uiterlijk" localSheetId="38" hidden="1">#REF!</definedName>
    <definedName name="Uiterlijk" localSheetId="33" hidden="1">#REF!</definedName>
    <definedName name="Uiterlijk" localSheetId="35" hidden="1">#REF!</definedName>
    <definedName name="Uiterlijk" localSheetId="26" hidden="1">#REF!</definedName>
    <definedName name="Uiterlijk" localSheetId="23" hidden="1">#REF!</definedName>
    <definedName name="Uiterlijk" localSheetId="18" hidden="1">#REF!</definedName>
    <definedName name="Uiterlijk" localSheetId="9" hidden="1">#REF!</definedName>
    <definedName name="Uiterlijk" localSheetId="10" hidden="1">#REF!</definedName>
    <definedName name="Uiterlijk" localSheetId="28" hidden="1">#REF!</definedName>
    <definedName name="Uiterlijk" hidden="1">#REF!</definedName>
    <definedName name="uitgaven" localSheetId="36">'[1]Blok 5 Autosom'!#REF!</definedName>
    <definedName name="uitgaven" localSheetId="35">'[2]Blok 5 Autosom'!#REF!</definedName>
    <definedName name="validatie" hidden="1">#REF!</definedName>
    <definedName name="Validatielijst">OFFSET('5. Voor oudere Office versies '!$D$3,,,COUNTIF('5. Voor oudere Office versies '!$D$3:$D$52,"?*"))</definedName>
    <definedName name="vergelijk" hidden="1">#REF!</definedName>
    <definedName name="vergelijk.grafieken" hidden="1">#REF!</definedName>
    <definedName name="vergelijken" hidden="1">#REF!</definedName>
    <definedName name="vernieuw" hidden="1">#REF!</definedName>
    <definedName name="Vernieuwen" localSheetId="29" hidden="1">#REF!</definedName>
    <definedName name="Vernieuwen" localSheetId="11" hidden="1">#REF!</definedName>
    <definedName name="Vernieuwen" localSheetId="1" hidden="1">#REF!</definedName>
    <definedName name="Vernieuwen" localSheetId="15" hidden="1">#REF!</definedName>
    <definedName name="Vernieuwen" localSheetId="16" hidden="1">#REF!</definedName>
    <definedName name="Vernieuwen" localSheetId="17" hidden="1">#REF!</definedName>
    <definedName name="Vernieuwen" localSheetId="19" hidden="1">#REF!</definedName>
    <definedName name="Vernieuwen" localSheetId="20" hidden="1">#REF!</definedName>
    <definedName name="Vernieuwen" localSheetId="21" hidden="1">#REF!</definedName>
    <definedName name="Vernieuwen" localSheetId="22" hidden="1">#REF!</definedName>
    <definedName name="Vernieuwen" localSheetId="24" hidden="1">#REF!</definedName>
    <definedName name="Vernieuwen" localSheetId="25" hidden="1">#REF!</definedName>
    <definedName name="Vernieuwen" localSheetId="27" hidden="1">#REF!</definedName>
    <definedName name="Vernieuwen" localSheetId="2" hidden="1">#REF!</definedName>
    <definedName name="Vernieuwen" localSheetId="30" hidden="1">#REF!</definedName>
    <definedName name="Vernieuwen" localSheetId="32" hidden="1">#REF!</definedName>
    <definedName name="Vernieuwen" localSheetId="34" hidden="1">#REF!</definedName>
    <definedName name="Vernieuwen" localSheetId="37" hidden="1">#REF!</definedName>
    <definedName name="Vernieuwen" localSheetId="39" hidden="1">#REF!</definedName>
    <definedName name="Vernieuwen" localSheetId="40" hidden="1">#REF!</definedName>
    <definedName name="Vernieuwen" localSheetId="41" hidden="1">#REF!</definedName>
    <definedName name="Vernieuwen" localSheetId="5" hidden="1">#REF!</definedName>
    <definedName name="Vernieuwen" localSheetId="12" hidden="1">#REF!</definedName>
    <definedName name="Vernieuwen" localSheetId="13" hidden="1">#REF!</definedName>
    <definedName name="Vernieuwen" localSheetId="14" hidden="1">#REF!</definedName>
    <definedName name="Vernieuwen" localSheetId="31" hidden="1">#REF!</definedName>
    <definedName name="Vernieuwen" localSheetId="36" hidden="1">#REF!</definedName>
    <definedName name="Vernieuwen" localSheetId="38" hidden="1">#REF!</definedName>
    <definedName name="Vernieuwen" localSheetId="33" hidden="1">#REF!</definedName>
    <definedName name="Vernieuwen" localSheetId="35" hidden="1">#REF!</definedName>
    <definedName name="Vernieuwen" localSheetId="26" hidden="1">#REF!</definedName>
    <definedName name="Vernieuwen" localSheetId="23" hidden="1">#REF!</definedName>
    <definedName name="Vernieuwen" localSheetId="18" hidden="1">#REF!</definedName>
    <definedName name="Vernieuwen" localSheetId="9" hidden="1">#REF!</definedName>
    <definedName name="Vernieuwen" localSheetId="10" hidden="1">#REF!</definedName>
    <definedName name="Vernieuwen" localSheetId="28" hidden="1">#REF!</definedName>
    <definedName name="Vernieuwen" hidden="1">#REF!</definedName>
    <definedName name="vert.zoeken" hidden="1">#REF!</definedName>
  </definedNames>
  <calcPr calcId="191029"/>
  <pivotCaches>
    <pivotCache cacheId="0" r:id="rId48"/>
    <pivotCache cacheId="1" r:id="rId49"/>
    <pivotCache cacheId="2" r:id="rId50"/>
    <pivotCache cacheId="3" r:id="rId51"/>
    <pivotCache cacheId="4" r:id="rId52"/>
    <pivotCache cacheId="5" r:id="rId53"/>
    <pivotCache cacheId="6" r:id="rId54"/>
  </pivotCaches>
  <extLst>
    <ext xmlns:x14="http://schemas.microsoft.com/office/spreadsheetml/2009/9/main" uri="{BBE1A952-AA13-448e-AADC-164F8A28A991}">
      <x14:slicerCaches>
        <x14:slicerCache r:id="rId55"/>
        <x14:slicerCache r:id="rId56"/>
        <x14:slicerCache r:id="rId5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2" i="47" l="1"/>
  <c r="D52" i="47" s="1"/>
  <c r="B51" i="47"/>
  <c r="B50" i="47"/>
  <c r="D50" i="47" s="1"/>
  <c r="B49" i="47"/>
  <c r="D49" i="47" s="1"/>
  <c r="B48" i="47"/>
  <c r="D48" i="47" s="1"/>
  <c r="B47" i="47"/>
  <c r="B46" i="47"/>
  <c r="D46" i="47" s="1"/>
  <c r="B45" i="47"/>
  <c r="B44" i="47"/>
  <c r="B43" i="47"/>
  <c r="B42" i="47"/>
  <c r="D42" i="47" s="1"/>
  <c r="B41" i="47"/>
  <c r="B40" i="47"/>
  <c r="B39" i="47"/>
  <c r="B38" i="47"/>
  <c r="D38" i="47" s="1"/>
  <c r="B37" i="47"/>
  <c r="B36" i="47"/>
  <c r="B35" i="47"/>
  <c r="B34" i="47"/>
  <c r="D34" i="47" s="1"/>
  <c r="B32" i="47"/>
  <c r="B31" i="47"/>
  <c r="B30" i="47"/>
  <c r="B29" i="47"/>
  <c r="B28" i="47"/>
  <c r="B27" i="47"/>
  <c r="B26" i="47"/>
  <c r="B25" i="47"/>
  <c r="B24" i="47"/>
  <c r="B23" i="47"/>
  <c r="B22" i="47"/>
  <c r="B21" i="47"/>
  <c r="B20" i="47"/>
  <c r="B19" i="47"/>
  <c r="B18" i="47"/>
  <c r="B17" i="47"/>
  <c r="B16" i="47"/>
  <c r="B15" i="47"/>
  <c r="B14" i="47"/>
  <c r="B13" i="47"/>
  <c r="B12" i="47"/>
  <c r="B11" i="47"/>
  <c r="B10" i="47"/>
  <c r="B9" i="47"/>
  <c r="B8" i="47"/>
  <c r="B7" i="47"/>
  <c r="B6" i="47"/>
  <c r="B5" i="47"/>
  <c r="B3" i="47"/>
  <c r="B4" i="47" s="1"/>
  <c r="A52" i="46"/>
  <c r="A46" i="46"/>
  <c r="A42" i="46"/>
  <c r="A38" i="46"/>
  <c r="A35" i="46"/>
  <c r="A27" i="46"/>
  <c r="A26" i="46"/>
  <c r="A24" i="46"/>
  <c r="A20" i="46"/>
  <c r="A17" i="46"/>
  <c r="C3" i="46" a="1"/>
  <c r="C3" i="46" s="1"/>
  <c r="A3" i="46"/>
  <c r="M11" i="44"/>
  <c r="M14" i="44" s="1"/>
  <c r="T7" i="44"/>
  <c r="T6" i="44"/>
  <c r="T5" i="44"/>
  <c r="F3" i="45" s="1"/>
  <c r="H1" i="41"/>
  <c r="A5" i="40"/>
  <c r="A4" i="40"/>
  <c r="A3" i="40"/>
  <c r="A2" i="40"/>
  <c r="L26" i="16"/>
  <c r="B18" i="16" s="1"/>
  <c r="F19" i="3"/>
  <c r="F18" i="3"/>
  <c r="M73" i="39"/>
  <c r="C73" i="39"/>
  <c r="M72" i="39"/>
  <c r="C72" i="39"/>
  <c r="M71" i="39"/>
  <c r="C71" i="39"/>
  <c r="M70" i="39"/>
  <c r="C70" i="39"/>
  <c r="M69" i="39"/>
  <c r="C69" i="39"/>
  <c r="M68" i="39"/>
  <c r="C68" i="39"/>
  <c r="M67" i="39"/>
  <c r="C67" i="39"/>
  <c r="M66" i="39"/>
  <c r="C66" i="39"/>
  <c r="M65" i="39"/>
  <c r="C65" i="39"/>
  <c r="M64" i="39"/>
  <c r="C64" i="39"/>
  <c r="M63" i="39"/>
  <c r="C63" i="39"/>
  <c r="M62" i="39"/>
  <c r="C62" i="39"/>
  <c r="M61" i="39"/>
  <c r="C61" i="39"/>
  <c r="M60" i="39"/>
  <c r="C60" i="39"/>
  <c r="M59" i="39"/>
  <c r="C59" i="39"/>
  <c r="M58" i="39"/>
  <c r="C58" i="39"/>
  <c r="M57" i="39"/>
  <c r="C57" i="39"/>
  <c r="M56" i="39"/>
  <c r="C56" i="39"/>
  <c r="M55" i="39"/>
  <c r="C55" i="39"/>
  <c r="M54" i="39"/>
  <c r="C54" i="39"/>
  <c r="M53" i="39"/>
  <c r="C53" i="39"/>
  <c r="M52" i="39"/>
  <c r="C52" i="39"/>
  <c r="M51" i="39"/>
  <c r="C51" i="39"/>
  <c r="M50" i="39"/>
  <c r="C50" i="39"/>
  <c r="M49" i="39"/>
  <c r="C49" i="39"/>
  <c r="M48" i="39"/>
  <c r="C48" i="39"/>
  <c r="M47" i="39"/>
  <c r="C47" i="39"/>
  <c r="M46" i="39"/>
  <c r="C46" i="39"/>
  <c r="M45" i="39"/>
  <c r="C45" i="39"/>
  <c r="M44" i="39"/>
  <c r="C44" i="39"/>
  <c r="M43" i="39"/>
  <c r="C43" i="39"/>
  <c r="M42" i="39"/>
  <c r="C42" i="39"/>
  <c r="M41" i="39"/>
  <c r="C41" i="39"/>
  <c r="M40" i="39"/>
  <c r="C40" i="39"/>
  <c r="M39" i="39"/>
  <c r="C39" i="39"/>
  <c r="M38" i="39"/>
  <c r="C38" i="39"/>
  <c r="M37" i="39"/>
  <c r="C37" i="39"/>
  <c r="M36" i="39"/>
  <c r="C36" i="39"/>
  <c r="M35" i="39"/>
  <c r="C35" i="39"/>
  <c r="M34" i="39"/>
  <c r="C34" i="39"/>
  <c r="M33" i="39"/>
  <c r="C33" i="39"/>
  <c r="M32" i="39"/>
  <c r="C32" i="39"/>
  <c r="M31" i="39"/>
  <c r="C31" i="39"/>
  <c r="M30" i="39"/>
  <c r="C30" i="39"/>
  <c r="M29" i="39"/>
  <c r="C29" i="39"/>
  <c r="M28" i="39"/>
  <c r="C28" i="39"/>
  <c r="M27" i="39"/>
  <c r="C27" i="39"/>
  <c r="M26" i="39"/>
  <c r="C26" i="39"/>
  <c r="M25" i="39"/>
  <c r="C25" i="39"/>
  <c r="M24" i="39"/>
  <c r="C24" i="39"/>
  <c r="M23" i="39"/>
  <c r="C23" i="39"/>
  <c r="M22" i="39"/>
  <c r="C22" i="39"/>
  <c r="M21" i="39"/>
  <c r="C21" i="39"/>
  <c r="M20" i="39"/>
  <c r="C20" i="39"/>
  <c r="M19" i="39"/>
  <c r="C19" i="39"/>
  <c r="M18" i="39"/>
  <c r="C18" i="39"/>
  <c r="M17" i="39"/>
  <c r="C17" i="39"/>
  <c r="M16" i="39"/>
  <c r="C16" i="39"/>
  <c r="M15" i="39"/>
  <c r="C15" i="39"/>
  <c r="M14" i="39"/>
  <c r="C14" i="39"/>
  <c r="M13" i="39"/>
  <c r="C13" i="39"/>
  <c r="M12" i="39"/>
  <c r="C12" i="39"/>
  <c r="M11" i="39"/>
  <c r="C11" i="39"/>
  <c r="M10" i="39"/>
  <c r="C10" i="39"/>
  <c r="M9" i="39"/>
  <c r="C9" i="39"/>
  <c r="M8" i="39"/>
  <c r="C8" i="39"/>
  <c r="M7" i="39"/>
  <c r="C7" i="39"/>
  <c r="M6" i="39"/>
  <c r="C6" i="39"/>
  <c r="M5" i="39"/>
  <c r="C5" i="39"/>
  <c r="M4" i="39"/>
  <c r="C4" i="39"/>
  <c r="M3" i="39"/>
  <c r="C3" i="39"/>
  <c r="M2" i="39"/>
  <c r="C2" i="39"/>
  <c r="H39" i="38"/>
  <c r="H38" i="38"/>
  <c r="H37" i="38"/>
  <c r="H36" i="38"/>
  <c r="H35" i="38"/>
  <c r="H34" i="38"/>
  <c r="H33" i="38"/>
  <c r="H32" i="38"/>
  <c r="H31" i="38"/>
  <c r="H30" i="38"/>
  <c r="H29" i="38"/>
  <c r="H28" i="38"/>
  <c r="H27" i="38"/>
  <c r="H26" i="38"/>
  <c r="H25" i="38"/>
  <c r="H24" i="38"/>
  <c r="H23" i="38"/>
  <c r="H22" i="38"/>
  <c r="H21" i="38"/>
  <c r="H20" i="38"/>
  <c r="H19" i="38"/>
  <c r="H18" i="38"/>
  <c r="H17" i="38"/>
  <c r="H16" i="38"/>
  <c r="H15" i="38"/>
  <c r="H14" i="38"/>
  <c r="H13" i="38"/>
  <c r="H12" i="38"/>
  <c r="H11" i="38"/>
  <c r="H10" i="38"/>
  <c r="H9" i="38"/>
  <c r="H8" i="38"/>
  <c r="H7" i="38"/>
  <c r="H6" i="38"/>
  <c r="H5" i="38"/>
  <c r="H4" i="38"/>
  <c r="H3" i="38"/>
  <c r="H2" i="38"/>
  <c r="G28" i="15"/>
  <c r="C16" i="15" s="1"/>
  <c r="C16" i="13"/>
  <c r="C15" i="13"/>
  <c r="C14" i="13"/>
  <c r="D17" i="33"/>
  <c r="D18" i="33"/>
  <c r="D19" i="33"/>
  <c r="D20" i="33"/>
  <c r="D21" i="33"/>
  <c r="D22" i="33"/>
  <c r="D23" i="33"/>
  <c r="D24" i="33"/>
  <c r="D25" i="33"/>
  <c r="D26" i="33"/>
  <c r="I31" i="32"/>
  <c r="I30" i="32"/>
  <c r="I29" i="32"/>
  <c r="I28" i="32"/>
  <c r="I27" i="32"/>
  <c r="I26" i="32"/>
  <c r="I25" i="32"/>
  <c r="I24" i="32"/>
  <c r="I23" i="32"/>
  <c r="I22" i="32"/>
  <c r="C17" i="32"/>
  <c r="M73" i="31"/>
  <c r="C73" i="31"/>
  <c r="M72" i="31"/>
  <c r="C72" i="31"/>
  <c r="M71" i="31"/>
  <c r="C71" i="31"/>
  <c r="M70" i="31"/>
  <c r="C70" i="31"/>
  <c r="M69" i="31"/>
  <c r="C69" i="31"/>
  <c r="M68" i="31"/>
  <c r="C68" i="31"/>
  <c r="M67" i="31"/>
  <c r="C67" i="31"/>
  <c r="M66" i="31"/>
  <c r="C66" i="31"/>
  <c r="M65" i="31"/>
  <c r="C65" i="31"/>
  <c r="M64" i="31"/>
  <c r="C64" i="31"/>
  <c r="M63" i="31"/>
  <c r="C63" i="31"/>
  <c r="M62" i="31"/>
  <c r="C62" i="31"/>
  <c r="M61" i="31"/>
  <c r="C61" i="31"/>
  <c r="M60" i="31"/>
  <c r="C60" i="31"/>
  <c r="M59" i="31"/>
  <c r="C59" i="31"/>
  <c r="M58" i="31"/>
  <c r="C58" i="31"/>
  <c r="M57" i="31"/>
  <c r="C57" i="31"/>
  <c r="M56" i="31"/>
  <c r="C56" i="31"/>
  <c r="M55" i="31"/>
  <c r="C55" i="31"/>
  <c r="M54" i="31"/>
  <c r="C54" i="31"/>
  <c r="M53" i="31"/>
  <c r="C53" i="31"/>
  <c r="M52" i="31"/>
  <c r="C52" i="31"/>
  <c r="M51" i="31"/>
  <c r="C51" i="31"/>
  <c r="M50" i="31"/>
  <c r="C50" i="31"/>
  <c r="M49" i="31"/>
  <c r="C49" i="31"/>
  <c r="M48" i="31"/>
  <c r="C48" i="31"/>
  <c r="M47" i="31"/>
  <c r="C47" i="31"/>
  <c r="M46" i="31"/>
  <c r="C46" i="31"/>
  <c r="M45" i="31"/>
  <c r="C45" i="31"/>
  <c r="M44" i="31"/>
  <c r="C44" i="31"/>
  <c r="M43" i="31"/>
  <c r="C43" i="31"/>
  <c r="M42" i="31"/>
  <c r="C42" i="31"/>
  <c r="M41" i="31"/>
  <c r="C41" i="31"/>
  <c r="M40" i="31"/>
  <c r="C40" i="31"/>
  <c r="M39" i="31"/>
  <c r="C39" i="31"/>
  <c r="M38" i="31"/>
  <c r="C38" i="31"/>
  <c r="M37" i="31"/>
  <c r="C37" i="31"/>
  <c r="M36" i="31"/>
  <c r="C36" i="31"/>
  <c r="M35" i="31"/>
  <c r="C35" i="31"/>
  <c r="M34" i="31"/>
  <c r="C34" i="31"/>
  <c r="M33" i="31"/>
  <c r="C33" i="31"/>
  <c r="M32" i="31"/>
  <c r="C32" i="31"/>
  <c r="M31" i="31"/>
  <c r="C31" i="31"/>
  <c r="M30" i="31"/>
  <c r="C30" i="31"/>
  <c r="M29" i="31"/>
  <c r="C29" i="31"/>
  <c r="M28" i="31"/>
  <c r="C28" i="31"/>
  <c r="M27" i="31"/>
  <c r="C27" i="31"/>
  <c r="M26" i="31"/>
  <c r="C26" i="31"/>
  <c r="M25" i="31"/>
  <c r="C25" i="31"/>
  <c r="M24" i="31"/>
  <c r="C24" i="31"/>
  <c r="M23" i="31"/>
  <c r="C23" i="31"/>
  <c r="M22" i="31"/>
  <c r="C22" i="31"/>
  <c r="M21" i="31"/>
  <c r="C21" i="31"/>
  <c r="M20" i="31"/>
  <c r="C20" i="31"/>
  <c r="M19" i="31"/>
  <c r="C19" i="31"/>
  <c r="M18" i="31"/>
  <c r="C18" i="31"/>
  <c r="M17" i="31"/>
  <c r="C17" i="31"/>
  <c r="M16" i="31"/>
  <c r="C16" i="31"/>
  <c r="M15" i="31"/>
  <c r="C15" i="31"/>
  <c r="M14" i="31"/>
  <c r="C14" i="31"/>
  <c r="M13" i="31"/>
  <c r="C13" i="31"/>
  <c r="M12" i="31"/>
  <c r="C12" i="31"/>
  <c r="M11" i="31"/>
  <c r="C11" i="31"/>
  <c r="M10" i="31"/>
  <c r="C10" i="31"/>
  <c r="M9" i="31"/>
  <c r="C9" i="31"/>
  <c r="M8" i="31"/>
  <c r="C8" i="31"/>
  <c r="M7" i="31"/>
  <c r="C7" i="31"/>
  <c r="M6" i="31"/>
  <c r="C6" i="31"/>
  <c r="M5" i="31"/>
  <c r="C5" i="31"/>
  <c r="M4" i="31"/>
  <c r="C4" i="31"/>
  <c r="M3" i="31"/>
  <c r="C3" i="31"/>
  <c r="M2" i="31"/>
  <c r="C2" i="31"/>
  <c r="H64" i="20"/>
  <c r="I64" i="20" s="1"/>
  <c r="E56" i="20"/>
  <c r="N10" i="19"/>
  <c r="M10" i="19" s="1"/>
  <c r="K10" i="19"/>
  <c r="K9" i="19"/>
  <c r="K7" i="19"/>
  <c r="M26" i="18"/>
  <c r="N26" i="18"/>
  <c r="M22" i="18"/>
  <c r="K21" i="18" s="1"/>
  <c r="K22" i="18"/>
  <c r="K19" i="18"/>
  <c r="B18" i="17"/>
  <c r="B17" i="17"/>
  <c r="D17" i="17"/>
  <c r="D18" i="16"/>
  <c r="C28" i="15"/>
  <c r="H67" i="15"/>
  <c r="H66" i="15"/>
  <c r="H65" i="15"/>
  <c r="H64" i="15"/>
  <c r="H63" i="15"/>
  <c r="H62" i="15"/>
  <c r="H61" i="15"/>
  <c r="H60" i="15"/>
  <c r="H59" i="15"/>
  <c r="H58" i="15"/>
  <c r="H57" i="15"/>
  <c r="H56" i="15"/>
  <c r="H55" i="15"/>
  <c r="H54" i="15"/>
  <c r="F47" i="15"/>
  <c r="E47" i="15"/>
  <c r="D47" i="15"/>
  <c r="C47" i="15"/>
  <c r="P28" i="15"/>
  <c r="O28" i="15"/>
  <c r="N28" i="15"/>
  <c r="M28" i="15"/>
  <c r="L28" i="15"/>
  <c r="K28" i="15"/>
  <c r="J28" i="15"/>
  <c r="I28" i="15"/>
  <c r="H28" i="15"/>
  <c r="F28" i="15"/>
  <c r="E28" i="15"/>
  <c r="D28" i="15"/>
  <c r="F16" i="15"/>
  <c r="E16" i="15"/>
  <c r="D16" i="15"/>
  <c r="D34" i="12"/>
  <c r="D33" i="12"/>
  <c r="D32" i="12"/>
  <c r="D31" i="12"/>
  <c r="D30" i="12"/>
  <c r="G33" i="11"/>
  <c r="G36" i="11" s="1"/>
  <c r="G35" i="11"/>
  <c r="G34" i="11"/>
  <c r="D33" i="11"/>
  <c r="D35" i="11"/>
  <c r="D34" i="11"/>
  <c r="G24" i="11"/>
  <c r="G23" i="11"/>
  <c r="F42" i="10"/>
  <c r="C30" i="10"/>
  <c r="C31" i="10" s="1"/>
  <c r="F41" i="10"/>
  <c r="F40" i="10"/>
  <c r="F39" i="10"/>
  <c r="F38" i="10"/>
  <c r="F37" i="10"/>
  <c r="F36" i="10"/>
  <c r="F35" i="10"/>
  <c r="F34" i="10"/>
  <c r="F33" i="10"/>
  <c r="F32" i="10"/>
  <c r="F31" i="10"/>
  <c r="F30" i="10"/>
  <c r="F25" i="10"/>
  <c r="C13" i="10"/>
  <c r="C14" i="10" s="1"/>
  <c r="C22" i="10" s="1"/>
  <c r="C23" i="10" s="1"/>
  <c r="C24" i="10" s="1"/>
  <c r="C25" i="10" s="1"/>
  <c r="F24" i="10"/>
  <c r="F23" i="10"/>
  <c r="F22" i="10"/>
  <c r="F21" i="10"/>
  <c r="F20" i="10"/>
  <c r="F19" i="10"/>
  <c r="F18" i="10"/>
  <c r="F17" i="10"/>
  <c r="F16" i="10"/>
  <c r="F15" i="10"/>
  <c r="F14" i="10"/>
  <c r="F13" i="10"/>
  <c r="H4" i="9"/>
  <c r="H11" i="9" s="1"/>
  <c r="L36" i="8"/>
  <c r="K36" i="8"/>
  <c r="L35" i="8"/>
  <c r="K35" i="8"/>
  <c r="L34" i="8"/>
  <c r="K34" i="8"/>
  <c r="L33" i="8"/>
  <c r="K33" i="8"/>
  <c r="L32" i="8"/>
  <c r="K32" i="8"/>
  <c r="L31" i="8"/>
  <c r="K31" i="8"/>
  <c r="L30" i="8"/>
  <c r="K30" i="8"/>
  <c r="L29" i="8"/>
  <c r="K29" i="8"/>
  <c r="L28" i="8"/>
  <c r="K28" i="8"/>
  <c r="L27" i="8"/>
  <c r="K27" i="8"/>
  <c r="L26" i="8"/>
  <c r="K26" i="8"/>
  <c r="L25" i="8"/>
  <c r="K25" i="8"/>
  <c r="L24" i="8"/>
  <c r="K24" i="8"/>
  <c r="L23" i="8"/>
  <c r="K23" i="8"/>
  <c r="L22" i="8"/>
  <c r="K22" i="8"/>
  <c r="L21" i="8"/>
  <c r="K21" i="8"/>
  <c r="L20" i="8"/>
  <c r="K20" i="8"/>
  <c r="L19" i="8"/>
  <c r="K19" i="8"/>
  <c r="L18" i="8"/>
  <c r="K18" i="8"/>
  <c r="L17" i="8"/>
  <c r="K17" i="8"/>
  <c r="L16" i="8"/>
  <c r="K16" i="8"/>
  <c r="J9" i="8"/>
  <c r="C44" i="7"/>
  <c r="C43" i="7"/>
  <c r="C42" i="7"/>
  <c r="C41" i="7"/>
  <c r="C40" i="7"/>
  <c r="C39" i="7"/>
  <c r="C38" i="7"/>
  <c r="C37" i="7"/>
  <c r="C28" i="7"/>
  <c r="C27" i="7"/>
  <c r="C26" i="7"/>
  <c r="C25" i="7"/>
  <c r="C24" i="7"/>
  <c r="C23" i="7"/>
  <c r="C22" i="7"/>
  <c r="C21" i="7"/>
  <c r="C20" i="7"/>
  <c r="C19" i="7"/>
  <c r="H24" i="6"/>
  <c r="H23" i="6"/>
  <c r="H22" i="6"/>
  <c r="H21" i="6"/>
  <c r="H20" i="6"/>
  <c r="H19" i="6"/>
  <c r="H18" i="6"/>
  <c r="H17" i="6"/>
  <c r="H16" i="6"/>
  <c r="J24" i="5" a="1"/>
  <c r="J25" i="5" s="1"/>
  <c r="F20" i="3"/>
  <c r="F21" i="3"/>
  <c r="F22" i="3"/>
  <c r="F23" i="3"/>
  <c r="F24" i="3"/>
  <c r="F25" i="3"/>
  <c r="F26" i="3"/>
  <c r="F27" i="3"/>
  <c r="F28" i="3"/>
  <c r="K27" i="18" l="1"/>
  <c r="D37" i="47"/>
  <c r="D41" i="47"/>
  <c r="D45" i="47"/>
  <c r="D35" i="47"/>
  <c r="D39" i="47"/>
  <c r="D43" i="47"/>
  <c r="D47" i="47"/>
  <c r="D51" i="47"/>
  <c r="K64" i="20"/>
  <c r="D36" i="47"/>
  <c r="D40" i="47"/>
  <c r="D44" i="47"/>
  <c r="D24" i="47"/>
  <c r="D27" i="47"/>
  <c r="B33" i="47"/>
  <c r="D33" i="47" s="1"/>
  <c r="D3" i="47"/>
  <c r="J24" i="5"/>
  <c r="J28" i="5"/>
  <c r="F29" i="3"/>
  <c r="J27" i="5"/>
  <c r="E17" i="17"/>
  <c r="D27" i="33"/>
  <c r="D36" i="11"/>
  <c r="I34" i="11" s="1"/>
  <c r="K12" i="19"/>
  <c r="A4" i="46"/>
  <c r="A9" i="9"/>
  <c r="C9" i="9" s="1"/>
  <c r="G30" i="10"/>
  <c r="C39" i="10"/>
  <c r="C40" i="10" s="1"/>
  <c r="G40" i="10" s="1"/>
  <c r="C32" i="10"/>
  <c r="C33" i="10" s="1"/>
  <c r="C34" i="10" s="1"/>
  <c r="C35" i="10" s="1"/>
  <c r="H9" i="9"/>
  <c r="A6" i="9"/>
  <c r="C6" i="9" s="1"/>
  <c r="A11" i="9"/>
  <c r="C11" i="9" s="1"/>
  <c r="G31" i="10"/>
  <c r="H8" i="9"/>
  <c r="H7" i="9"/>
  <c r="O11" i="44" a="1"/>
  <c r="O11" i="44" s="1"/>
  <c r="R11" i="44" a="1"/>
  <c r="R11" i="44" s="1"/>
  <c r="P11" i="44" a="1"/>
  <c r="P11" i="44" s="1"/>
  <c r="N11" i="44" a="1"/>
  <c r="N11" i="44" s="1"/>
  <c r="S11" i="44" a="1"/>
  <c r="S11" i="44" s="1"/>
  <c r="Q11" i="44" a="1"/>
  <c r="Q11" i="44" s="1"/>
  <c r="C15" i="10"/>
  <c r="C16" i="10" s="1"/>
  <c r="C17" i="10" s="1"/>
  <c r="C18" i="10" s="1"/>
  <c r="C19" i="10" s="1"/>
  <c r="C20" i="10" s="1"/>
  <c r="C21" i="10" s="1"/>
  <c r="A8" i="9"/>
  <c r="C8" i="9" s="1"/>
  <c r="H10" i="9"/>
  <c r="H6" i="9"/>
  <c r="J33" i="11"/>
  <c r="I33" i="11"/>
  <c r="J26" i="5"/>
  <c r="A7" i="9"/>
  <c r="C7" i="9" s="1"/>
  <c r="A10" i="9"/>
  <c r="C10" i="9" s="1"/>
  <c r="D11" i="47" l="1"/>
  <c r="D25" i="47"/>
  <c r="D30" i="47"/>
  <c r="D9" i="47"/>
  <c r="D14" i="47"/>
  <c r="D23" i="47"/>
  <c r="D7" i="47"/>
  <c r="D26" i="47"/>
  <c r="D10" i="47"/>
  <c r="D16" i="47"/>
  <c r="D21" i="47"/>
  <c r="D5" i="47"/>
  <c r="D19" i="47"/>
  <c r="D28" i="47"/>
  <c r="D22" i="47"/>
  <c r="D6" i="47"/>
  <c r="D4" i="47"/>
  <c r="D17" i="47"/>
  <c r="D20" i="47"/>
  <c r="D31" i="47"/>
  <c r="D15" i="47"/>
  <c r="D12" i="47"/>
  <c r="D18" i="47"/>
  <c r="D32" i="47"/>
  <c r="D29" i="47"/>
  <c r="D13" i="47"/>
  <c r="D8" i="47"/>
  <c r="A5" i="46"/>
  <c r="G39" i="10"/>
  <c r="C41" i="10"/>
  <c r="C42" i="10" s="1"/>
  <c r="G42" i="10" s="1"/>
  <c r="G33" i="10"/>
  <c r="C36" i="10"/>
  <c r="G36" i="10" s="1"/>
  <c r="G35" i="10"/>
  <c r="G34" i="10"/>
  <c r="G32" i="10"/>
  <c r="A6" i="46" l="1"/>
  <c r="G41" i="10"/>
  <c r="C37" i="10"/>
  <c r="C38" i="10" s="1"/>
  <c r="G38" i="10" s="1"/>
  <c r="A7" i="46" l="1"/>
  <c r="G37" i="10"/>
  <c r="A8" i="46" l="1"/>
  <c r="A32" i="46"/>
  <c r="A9" i="46" l="1"/>
  <c r="A10" i="46" l="1"/>
  <c r="A11" i="46"/>
  <c r="A12" i="46" l="1"/>
  <c r="A13" i="46" s="1"/>
  <c r="A14" i="46" l="1"/>
  <c r="A15" i="46" s="1"/>
  <c r="A16" i="46" s="1"/>
  <c r="A18" i="46" l="1"/>
  <c r="A19" i="46" s="1"/>
  <c r="A21" i="46" s="1"/>
  <c r="A29" i="46" l="1"/>
  <c r="A22" i="46"/>
  <c r="A23" i="46" s="1"/>
  <c r="A25" i="46" s="1"/>
  <c r="A28" i="46" s="1"/>
  <c r="A30" i="46" l="1"/>
  <c r="A31" i="46" s="1"/>
  <c r="A33" i="46" s="1"/>
  <c r="A34" i="46" s="1"/>
  <c r="A36" i="46" s="1"/>
  <c r="A37" i="46" s="1"/>
  <c r="A39" i="46" s="1"/>
  <c r="A50" i="46" l="1"/>
  <c r="A40" i="46"/>
  <c r="A41" i="46" s="1"/>
  <c r="A43" i="46" s="1"/>
  <c r="A44" i="46" s="1"/>
  <c r="A45" i="46" s="1"/>
  <c r="A47" i="46" s="1"/>
  <c r="A48" i="46" s="1"/>
  <c r="A49" i="46" s="1"/>
  <c r="A51" i="4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Computraining</author>
  </authors>
  <commentList>
    <comment ref="N20" authorId="0" shapeId="0" xr:uid="{707691BD-60DE-47C0-A7A4-67B1C593BF39}">
      <text>
        <r>
          <rPr>
            <b/>
            <sz val="9"/>
            <color indexed="81"/>
            <rFont val="Tahoma"/>
            <family val="2"/>
          </rPr>
          <t>Computraining:</t>
        </r>
        <r>
          <rPr>
            <sz val="9"/>
            <color indexed="81"/>
            <rFont val="Tahoma"/>
            <family val="2"/>
          </rPr>
          <t xml:space="preserve">
Geef de tabel een naam en gebruik tijdens valideren de functie INDIRECT gevogd door de naam van de tabel tussen aanhalingstekens</t>
        </r>
      </text>
    </comment>
    <comment ref="P20" authorId="0" shapeId="0" xr:uid="{713844CD-8474-4CEB-9D94-32EB4DE78FB7}">
      <text>
        <r>
          <rPr>
            <b/>
            <sz val="9"/>
            <color indexed="81"/>
            <rFont val="Tahoma"/>
            <family val="2"/>
          </rPr>
          <t>Gebruik de reeks namen voor een dynamisch beriek met de functies: VERSCHUIVEN en AANTARG. 
Voorbeeld: VERSCHUIVING('Validatie-onderdelen'!$F$17;;;AANTALARG('Validatie-onderdelen'!$F$17:$F$30))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Computraining</author>
  </authors>
  <commentList>
    <comment ref="D15" authorId="0" shapeId="0" xr:uid="{23ACABC7-B4B3-4D91-A41D-B3A7BCC7664D}">
      <text>
        <r>
          <rPr>
            <b/>
            <sz val="9"/>
            <color indexed="81"/>
            <rFont val="Tahoma"/>
            <family val="2"/>
          </rPr>
          <t>Computraining:</t>
        </r>
        <r>
          <rPr>
            <sz val="9"/>
            <color indexed="81"/>
            <rFont val="Tahoma"/>
            <family val="2"/>
          </rPr>
          <t xml:space="preserve">
Geef de tabel een naam en gebruik tijdens valideren de functie INDIRECT gevogd door de naam van de tabel tussen aanhalingstekens</t>
        </r>
      </text>
    </comment>
    <comment ref="F15" authorId="0" shapeId="0" xr:uid="{A9630A1D-3B5D-4B17-A698-A0B9300CC47E}">
      <text>
        <r>
          <rPr>
            <b/>
            <sz val="9"/>
            <color indexed="81"/>
            <rFont val="Tahoma"/>
            <family val="2"/>
          </rPr>
          <t>Gebruik de reeks namen voor een dynamisch beriek met de functies: VERSCHUIVEN en AANTARG. 
Voorbeeld: VERSCHUIVING('Validatie-onderdelen'!$F$17;;;AANTALARG('Validatie-onderdelen'!$F$17:$F$30))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Gebruiker</author>
  </authors>
  <commentList>
    <comment ref="E3" authorId="0" shapeId="0" xr:uid="{B442DF9A-054A-46E7-AC8E-F3EC81B21C06}">
      <text>
        <r>
          <rPr>
            <b/>
            <sz val="9"/>
            <color indexed="81"/>
            <rFont val="Tahoma"/>
            <family val="2"/>
          </rPr>
          <t>Gebruiker:</t>
        </r>
        <r>
          <rPr>
            <sz val="9"/>
            <color indexed="81"/>
            <rFont val="Tahoma"/>
            <family val="2"/>
          </rPr>
          <t xml:space="preserve">
Eerste letters intypen en Enter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Gebruiker</author>
  </authors>
  <commentList>
    <comment ref="F3" authorId="0" shapeId="0" xr:uid="{2F080F79-D703-49D2-9B9D-4A9E1676BF40}">
      <text>
        <r>
          <rPr>
            <b/>
            <sz val="9"/>
            <color indexed="81"/>
            <rFont val="Tahoma"/>
            <family val="2"/>
          </rPr>
          <t>Gebruiker:</t>
        </r>
        <r>
          <rPr>
            <sz val="9"/>
            <color indexed="81"/>
            <rFont val="Tahoma"/>
            <family val="2"/>
          </rPr>
          <t xml:space="preserve">
Eerste letters intypen en Enter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computraining</author>
  </authors>
  <commentList>
    <comment ref="M20" authorId="0" shapeId="0" xr:uid="{F2389FEB-683D-4DB3-ABF3-67B50B73D488}">
      <text>
        <r>
          <rPr>
            <b/>
            <sz val="9"/>
            <color indexed="81"/>
            <rFont val="Tahoma"/>
            <family val="2"/>
          </rPr>
          <t>computraining:</t>
        </r>
        <r>
          <rPr>
            <sz val="9"/>
            <color indexed="81"/>
            <rFont val="Tahoma"/>
            <family val="2"/>
          </rPr>
          <t xml:space="preserve">
VERGELIJKEN geeft alleen het rij- of kolomnummer van gewenst onderdeel in dit geval de TITEL</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<sst xmlns="http://schemas.openxmlformats.org/spreadsheetml/2006/main" count="16156" uniqueCount="3172">
  <si>
    <t>Inhoudsopgave van Excel voor gevorderden Deel 2</t>
  </si>
  <si>
    <t xml:space="preserve"> </t>
  </si>
  <si>
    <t>Opdrachten</t>
  </si>
  <si>
    <t>Opdracht 1</t>
  </si>
  <si>
    <t>Tabellen maken en de 10 voordelen ervan</t>
  </si>
  <si>
    <t>Opdracht 2</t>
  </si>
  <si>
    <t>Valideren op diverse manieren</t>
  </si>
  <si>
    <t>Opdracht 3</t>
  </si>
  <si>
    <t>Opdracht 4</t>
  </si>
  <si>
    <t>Functie RANG om bepaalde rangordes te bepalen</t>
  </si>
  <si>
    <t>Opdracht 5</t>
  </si>
  <si>
    <t>RANG.GELIJK om gegevens te rangschikken van hoog of laag</t>
  </si>
  <si>
    <t>Opdracht 6</t>
  </si>
  <si>
    <t>Opdracht 7</t>
  </si>
  <si>
    <t>Datums berekenen en opmaken in de toekomst</t>
  </si>
  <si>
    <t>Opdracht 8</t>
  </si>
  <si>
    <t>Tijd berekenen en waarschuwingen instellen</t>
  </si>
  <si>
    <t>Opdracht 9</t>
  </si>
  <si>
    <t>Tijd over 24 uur berekenen</t>
  </si>
  <si>
    <t>Opdracht 10</t>
  </si>
  <si>
    <t>VERT.ZOEKEN - benaderen i.p.v.Exact</t>
  </si>
  <si>
    <t>Opdracht 11</t>
  </si>
  <si>
    <t>VERT.Z via externe database - gegevens uit een ander werkblad halen, ook als dit afgesloten is</t>
  </si>
  <si>
    <t>Opdracht 12</t>
  </si>
  <si>
    <t>Horiz.Zoeken, Transponeren naar Verticaal en herhaling VERT.ZOEKEN</t>
  </si>
  <si>
    <t>Opdracht 13</t>
  </si>
  <si>
    <t>Horiz.Zoeken gecombineerd met meerdere zoek criteria</t>
  </si>
  <si>
    <t>Opdracht 14</t>
  </si>
  <si>
    <t>Functie VERGELIJKEN &amp; INDEX</t>
  </si>
  <si>
    <t>Opdracht 15</t>
  </si>
  <si>
    <t>Functie VERGELIJKEN nestelen met de functie INDEX</t>
  </si>
  <si>
    <t>Opdracht 16</t>
  </si>
  <si>
    <t>Extra. Formulieren knoppen - om keuzes te laten maken of  aanvinkmogelijkheden</t>
  </si>
  <si>
    <t>Opdracht 17</t>
  </si>
  <si>
    <t>Draaitabel - gegevens op diverse manieren naar voren halen</t>
  </si>
  <si>
    <t>Opdracht 18</t>
  </si>
  <si>
    <t>Opdracht 19</t>
  </si>
  <si>
    <t>Omzet jaren en dubbele data vergelijken</t>
  </si>
  <si>
    <t>Opdracht 20</t>
  </si>
  <si>
    <t>Draaitabel sorteren en voorwaardelijk opmaken</t>
  </si>
  <si>
    <t>Opdracht 21</t>
  </si>
  <si>
    <t>Berekend veld als extra kolom toevoegen in een bestaande draaitabel</t>
  </si>
  <si>
    <t>Opdracht 22</t>
  </si>
  <si>
    <t>Draaigrafieken maken</t>
  </si>
  <si>
    <t>Opdracht 23</t>
  </si>
  <si>
    <t>Draaigrafiek wijzigen en vernieuwen</t>
  </si>
  <si>
    <t>Opdracht 24</t>
  </si>
  <si>
    <t>Draaigrafieken vergelijken</t>
  </si>
  <si>
    <t>Opdracht 25</t>
  </si>
  <si>
    <t>Macro's opnemen en aan een knop toewijzen</t>
  </si>
  <si>
    <t>Opdracht 26</t>
  </si>
  <si>
    <t>Beveiligen bepaalde cellen in een werkblad, werkmap en alleen lezen</t>
  </si>
  <si>
    <t>Opdracht 27</t>
  </si>
  <si>
    <t>Oost</t>
  </si>
  <si>
    <t>Zuid</t>
  </si>
  <si>
    <t>West</t>
  </si>
  <si>
    <t>Omzet</t>
  </si>
  <si>
    <t>Regio</t>
  </si>
  <si>
    <t>Aantal</t>
  </si>
  <si>
    <t>Excel cursus gevorderd</t>
  </si>
  <si>
    <t>Tabel verwijderen - selecteren - Delete</t>
  </si>
  <si>
    <t>11.</t>
  </si>
  <si>
    <t>Inhoud kolom selecteren = klik bovenkant cel</t>
  </si>
  <si>
    <t>10.</t>
  </si>
  <si>
    <t>Tabel selecteren - "ctrl+a" en met Titels erbij "ctrl+aa"</t>
  </si>
  <si>
    <t>9.</t>
  </si>
  <si>
    <t>Rij invoegen of verwijderen  - "ctrl+" of  "ctrl-"</t>
  </si>
  <si>
    <t>8.</t>
  </si>
  <si>
    <t>Hetzelfde geldt voor de kolom - "ctrl - spatie"</t>
  </si>
  <si>
    <t>7.</t>
  </si>
  <si>
    <t>Selecteer rijen met 1 klik -  "Shift - spatie"</t>
  </si>
  <si>
    <t>6.</t>
  </si>
  <si>
    <t>Klik in laatste cel met Tab - nieuwe rij wordt ingevoegd - formules worden automatisch toegevoegd</t>
  </si>
  <si>
    <t>5.</t>
  </si>
  <si>
    <t>Bij scrollen blijven de titels van de tabel zichtbaar in de kolommen  (scroll de tabel door de kolom naar boven)</t>
  </si>
  <si>
    <t>4.</t>
  </si>
  <si>
    <t>Automatisch subtotaal bij filteren (alleen de gefilterde waarden worden berekend)</t>
  </si>
  <si>
    <t>3.</t>
  </si>
  <si>
    <t>Filteren en sorteren standaard geactiveerd in de titelrij</t>
  </si>
  <si>
    <t>2.</t>
  </si>
  <si>
    <t>Fraai opmaak uiterlijk naar wens</t>
  </si>
  <si>
    <t>1.</t>
  </si>
  <si>
    <t xml:space="preserve">De 10 voordelen van een tabel </t>
  </si>
  <si>
    <t>Totaal</t>
  </si>
  <si>
    <t>west</t>
  </si>
  <si>
    <t>dranken</t>
  </si>
  <si>
    <t>groenten</t>
  </si>
  <si>
    <t>zuid</t>
  </si>
  <si>
    <t>fruit</t>
  </si>
  <si>
    <t>oost</t>
  </si>
  <si>
    <t>Fruit</t>
  </si>
  <si>
    <t>noord</t>
  </si>
  <si>
    <t>totaal</t>
  </si>
  <si>
    <t>Prijs</t>
  </si>
  <si>
    <t>Artikel</t>
  </si>
  <si>
    <t>Tabel verwijderen - selecteren "ctrl+a+a" - Delete</t>
  </si>
  <si>
    <r>
      <t xml:space="preserve">Verander het in de totaalrij: SOM in </t>
    </r>
    <r>
      <rPr>
        <b/>
        <sz val="12"/>
        <rFont val="Calibri"/>
        <family val="2"/>
      </rPr>
      <t>AANTAL</t>
    </r>
    <r>
      <rPr>
        <sz val="12"/>
        <rFont val="Calibri"/>
        <family val="2"/>
      </rPr>
      <t xml:space="preserve"> </t>
    </r>
    <r>
      <rPr>
        <i/>
        <sz val="12"/>
        <rFont val="Calibri"/>
        <family val="2"/>
      </rPr>
      <t>(pijltje rechts van K29 om de keuze te maken)</t>
    </r>
  </si>
  <si>
    <r>
      <rPr>
        <b/>
        <sz val="12"/>
        <rFont val="Calibri"/>
        <family val="2"/>
      </rPr>
      <t>Filter</t>
    </r>
    <r>
      <rPr>
        <sz val="12"/>
        <rFont val="Calibri"/>
        <family val="2"/>
      </rPr>
      <t xml:space="preserve"> kolom </t>
    </r>
    <r>
      <rPr>
        <b/>
        <sz val="12"/>
        <rFont val="Calibri"/>
        <family val="2"/>
      </rPr>
      <t>Artikel</t>
    </r>
    <r>
      <rPr>
        <sz val="12"/>
        <rFont val="Calibri"/>
        <family val="2"/>
      </rPr>
      <t xml:space="preserve"> op </t>
    </r>
    <r>
      <rPr>
        <b/>
        <sz val="12"/>
        <rFont val="Calibri"/>
        <family val="2"/>
      </rPr>
      <t>dranken</t>
    </r>
    <r>
      <rPr>
        <sz val="12"/>
        <rFont val="Calibri"/>
        <family val="2"/>
      </rPr>
      <t xml:space="preserve"> - </t>
    </r>
    <r>
      <rPr>
        <b/>
        <sz val="12"/>
        <rFont val="Calibri"/>
        <family val="2"/>
      </rPr>
      <t>Filter wissen</t>
    </r>
    <r>
      <rPr>
        <sz val="12"/>
        <rFont val="Calibri"/>
        <family val="2"/>
      </rPr>
      <t xml:space="preserve"> - filter vervolgens op </t>
    </r>
    <r>
      <rPr>
        <b/>
        <sz val="12"/>
        <rFont val="Calibri"/>
        <family val="2"/>
      </rPr>
      <t>groenten</t>
    </r>
    <r>
      <rPr>
        <sz val="12"/>
        <rFont val="Calibri"/>
        <family val="2"/>
      </rPr>
      <t xml:space="preserve"> - laat filter staan</t>
    </r>
  </si>
  <si>
    <r>
      <t xml:space="preserve">Totaalrij invoegen via: - </t>
    </r>
    <r>
      <rPr>
        <b/>
        <sz val="12"/>
        <color theme="1"/>
        <rFont val="Calibri"/>
        <family val="2"/>
      </rPr>
      <t>Ontwerpen</t>
    </r>
    <r>
      <rPr>
        <sz val="12"/>
        <color theme="1"/>
        <rFont val="Calibri"/>
        <family val="2"/>
      </rPr>
      <t xml:space="preserve"> - </t>
    </r>
    <r>
      <rPr>
        <b/>
        <sz val="12"/>
        <color theme="1"/>
        <rFont val="Calibri"/>
        <family val="2"/>
      </rPr>
      <t>Totaalrij</t>
    </r>
    <r>
      <rPr>
        <sz val="12"/>
        <color theme="1"/>
        <rFont val="Calibri"/>
        <family val="2"/>
      </rPr>
      <t xml:space="preserve"> - aanvinken</t>
    </r>
  </si>
  <si>
    <r>
      <t xml:space="preserve">Invoegen of "ctrl+" - geef de kop de naam </t>
    </r>
    <r>
      <rPr>
        <b/>
        <sz val="12"/>
        <rFont val="Calibri"/>
        <family val="2"/>
      </rPr>
      <t>Regio</t>
    </r>
  </si>
  <si>
    <r>
      <rPr>
        <b/>
        <sz val="12"/>
        <rFont val="Calibri"/>
        <family val="2"/>
      </rPr>
      <t>I kolom</t>
    </r>
    <r>
      <rPr>
        <sz val="12"/>
        <rFont val="Calibri"/>
        <family val="2"/>
      </rPr>
      <t xml:space="preserve"> (Aantal) selecteren -  </t>
    </r>
    <r>
      <rPr>
        <b/>
        <sz val="12"/>
        <rFont val="Calibri"/>
        <family val="2"/>
      </rPr>
      <t>klik op bovenrand cel</t>
    </r>
    <r>
      <rPr>
        <sz val="12"/>
        <rFont val="Calibri"/>
        <family val="2"/>
      </rPr>
      <t xml:space="preserve"> voor kolomselectie - kolom invoegen met: </t>
    </r>
  </si>
  <si>
    <t>Alle formules worden in tabel automatisch bijgewerkt  als een nieuwe rij is ingevoegd</t>
  </si>
  <si>
    <t xml:space="preserve">Rij invoegen of midden in tabel = "ctrl+" of onderaan in laatste cel klik - tab </t>
  </si>
  <si>
    <r>
      <t xml:space="preserve">Bestand - Opties - Formules - Tabelnamen gebruiken in formules - </t>
    </r>
    <r>
      <rPr>
        <sz val="12"/>
        <rFont val="Calibri"/>
        <family val="2"/>
      </rPr>
      <t>uitvinken</t>
    </r>
    <r>
      <rPr>
        <b/>
        <sz val="12"/>
        <rFont val="Calibri"/>
        <family val="2"/>
      </rPr>
      <t xml:space="preserve"> - maak de formule opnieuw</t>
    </r>
  </si>
  <si>
    <t>Tabelnamen worden standaard automatisch toegekend in en formule dit kunnen we uitzetten:</t>
  </si>
  <si>
    <t>Maak een formule onde Totaal in cel K18 =aantal I18 x prijs J18 (deze wordt automatisch doorgevoerd voor de hele tabel)</t>
  </si>
  <si>
    <r>
      <t xml:space="preserve">Kies de </t>
    </r>
    <r>
      <rPr>
        <b/>
        <sz val="12"/>
        <rFont val="Calibri"/>
        <family val="2"/>
      </rPr>
      <t>Tabelstijl</t>
    </r>
    <r>
      <rPr>
        <sz val="12"/>
        <rFont val="Calibri"/>
        <family val="2"/>
      </rPr>
      <t xml:space="preserve"> - </t>
    </r>
    <r>
      <rPr>
        <b/>
        <sz val="12"/>
        <rFont val="Calibri"/>
        <family val="2"/>
      </rPr>
      <t>Normaal 4</t>
    </r>
  </si>
  <si>
    <r>
      <t xml:space="preserve">Klik in cel I18 van de te maken tabel - klik </t>
    </r>
    <r>
      <rPr>
        <b/>
        <sz val="12"/>
        <color indexed="8"/>
        <rFont val="Calibri"/>
        <family val="2"/>
      </rPr>
      <t>Opmaken als tabel</t>
    </r>
    <r>
      <rPr>
        <sz val="12"/>
        <color indexed="8"/>
        <rFont val="Calibri"/>
        <family val="2"/>
      </rPr>
      <t xml:space="preserve"> in het lint</t>
    </r>
  </si>
  <si>
    <t>Een tabel maken en indelen, opmaken, gegevens en formules toevoegen</t>
  </si>
  <si>
    <t>Tabellen maken en indelen én de handige voordelen ervan</t>
  </si>
  <si>
    <t>Kies gereedschap</t>
  </si>
  <si>
    <t>Welke afdeling</t>
  </si>
  <si>
    <t>Kies uw menu</t>
  </si>
  <si>
    <t>Beoordeling</t>
  </si>
  <si>
    <t>Lijst extern</t>
  </si>
  <si>
    <t>Eigen lijst</t>
  </si>
  <si>
    <t>Lijst intern</t>
  </si>
  <si>
    <t>Getallen</t>
  </si>
  <si>
    <r>
      <rPr>
        <b/>
        <sz val="12"/>
        <rFont val="Calibri"/>
        <family val="2"/>
        <scheme val="minor"/>
      </rPr>
      <t>Gegevens</t>
    </r>
    <r>
      <rPr>
        <sz val="12"/>
        <rFont val="Calibri"/>
        <family val="2"/>
        <scheme val="minor"/>
      </rPr>
      <t xml:space="preserve"> tabblad - </t>
    </r>
    <r>
      <rPr>
        <b/>
        <sz val="12"/>
        <rFont val="Calibri"/>
        <family val="2"/>
        <scheme val="minor"/>
      </rPr>
      <t>Gegevensvalidatie</t>
    </r>
    <r>
      <rPr>
        <sz val="12"/>
        <rFont val="Calibri"/>
        <family val="2"/>
        <scheme val="minor"/>
      </rPr>
      <t xml:space="preserve"> - Tabblad </t>
    </r>
    <r>
      <rPr>
        <i/>
        <sz val="12"/>
        <rFont val="Calibri"/>
        <family val="2"/>
        <scheme val="minor"/>
      </rPr>
      <t>Instellingen</t>
    </r>
    <r>
      <rPr>
        <sz val="12"/>
        <rFont val="Calibri"/>
        <family val="2"/>
        <scheme val="minor"/>
      </rPr>
      <t xml:space="preserve"> - </t>
    </r>
    <r>
      <rPr>
        <i/>
        <sz val="12"/>
        <rFont val="Calibri"/>
        <family val="2"/>
        <scheme val="minor"/>
      </rPr>
      <t>Lijst</t>
    </r>
    <r>
      <rPr>
        <sz val="12"/>
        <rFont val="Calibri"/>
        <family val="2"/>
        <scheme val="minor"/>
      </rPr>
      <t xml:space="preserve"> kiezen in 1e </t>
    </r>
    <r>
      <rPr>
        <i/>
        <sz val="12"/>
        <rFont val="Calibri"/>
        <family val="2"/>
        <scheme val="minor"/>
      </rPr>
      <t>Toestaan</t>
    </r>
    <r>
      <rPr>
        <sz val="12"/>
        <rFont val="Calibri"/>
        <family val="2"/>
        <scheme val="minor"/>
      </rPr>
      <t xml:space="preserve"> venster</t>
    </r>
  </si>
  <si>
    <r>
      <t xml:space="preserve">Eerst tabblad </t>
    </r>
    <r>
      <rPr>
        <i/>
        <sz val="12"/>
        <rFont val="Calibri"/>
        <family val="2"/>
        <scheme val="minor"/>
      </rPr>
      <t>Validatie-gereedschappen</t>
    </r>
    <r>
      <rPr>
        <b/>
        <sz val="12"/>
        <rFont val="Calibri"/>
        <family val="2"/>
        <scheme val="minor"/>
      </rPr>
      <t xml:space="preserve"> </t>
    </r>
    <r>
      <rPr>
        <sz val="12"/>
        <rFont val="Calibri"/>
        <family val="2"/>
        <scheme val="minor"/>
      </rPr>
      <t xml:space="preserve">zichtbaar maken- </t>
    </r>
    <r>
      <rPr>
        <b/>
        <sz val="12"/>
        <rFont val="Calibri"/>
        <family val="2"/>
        <scheme val="minor"/>
      </rPr>
      <t>r.m klik</t>
    </r>
    <r>
      <rPr>
        <sz val="12"/>
        <rFont val="Calibri"/>
        <family val="2"/>
        <scheme val="minor"/>
      </rPr>
      <t xml:space="preserve"> in tabblad - </t>
    </r>
    <r>
      <rPr>
        <b/>
        <sz val="12"/>
        <rFont val="Calibri"/>
        <family val="2"/>
        <scheme val="minor"/>
      </rPr>
      <t>Zichtbaar maken</t>
    </r>
  </si>
  <si>
    <t>Gegevens uit een lijst in een ander blad valideren</t>
  </si>
  <si>
    <r>
      <rPr>
        <b/>
        <sz val="12"/>
        <rFont val="Calibri"/>
        <family val="2"/>
        <scheme val="minor"/>
      </rPr>
      <t>Typ</t>
    </r>
    <r>
      <rPr>
        <sz val="12"/>
        <rFont val="Calibri"/>
        <family val="2"/>
        <scheme val="minor"/>
      </rPr>
      <t xml:space="preserve"> alle gewenste onderdelen in het venster gescheiden door een </t>
    </r>
    <r>
      <rPr>
        <b/>
        <sz val="12"/>
        <rFont val="Calibri"/>
        <family val="2"/>
        <scheme val="minor"/>
      </rPr>
      <t>;</t>
    </r>
    <r>
      <rPr>
        <sz val="12"/>
        <rFont val="Calibri"/>
        <family val="2"/>
        <scheme val="minor"/>
      </rPr>
      <t xml:space="preserve"> (zie voorbeeld)</t>
    </r>
  </si>
  <si>
    <t>Eigen lijst valideren</t>
  </si>
  <si>
    <t xml:space="preserve">Bier </t>
  </si>
  <si>
    <t>nootjes</t>
  </si>
  <si>
    <t>wijn</t>
  </si>
  <si>
    <r>
      <rPr>
        <b/>
        <sz val="12"/>
        <rFont val="Calibri"/>
        <family val="2"/>
        <scheme val="minor"/>
      </rPr>
      <t>Gegevens</t>
    </r>
    <r>
      <rPr>
        <sz val="12"/>
        <rFont val="Calibri"/>
        <family val="2"/>
        <scheme val="minor"/>
      </rPr>
      <t xml:space="preserve"> tabblad - </t>
    </r>
    <r>
      <rPr>
        <b/>
        <sz val="12"/>
        <rFont val="Calibri"/>
        <family val="2"/>
        <scheme val="minor"/>
      </rPr>
      <t>Gegevensvalidatie</t>
    </r>
    <r>
      <rPr>
        <sz val="12"/>
        <rFont val="Calibri"/>
        <family val="2"/>
        <scheme val="minor"/>
      </rPr>
      <t xml:space="preserve"> - Tabblad </t>
    </r>
    <r>
      <rPr>
        <i/>
        <sz val="12"/>
        <rFont val="Calibri"/>
        <family val="2"/>
        <scheme val="minor"/>
      </rPr>
      <t>Instellingen</t>
    </r>
    <r>
      <rPr>
        <sz val="12"/>
        <rFont val="Calibri"/>
        <family val="2"/>
        <scheme val="minor"/>
      </rPr>
      <t xml:space="preserve"> - </t>
    </r>
    <r>
      <rPr>
        <i/>
        <sz val="12"/>
        <rFont val="Calibri"/>
        <family val="2"/>
        <scheme val="minor"/>
      </rPr>
      <t xml:space="preserve">Lijst </t>
    </r>
    <r>
      <rPr>
        <sz val="12"/>
        <rFont val="Calibri"/>
        <family val="2"/>
        <scheme val="minor"/>
      </rPr>
      <t xml:space="preserve">kiezen in 1e </t>
    </r>
    <r>
      <rPr>
        <i/>
        <sz val="12"/>
        <rFont val="Calibri"/>
        <family val="2"/>
        <scheme val="minor"/>
      </rPr>
      <t>Toestaan</t>
    </r>
    <r>
      <rPr>
        <sz val="12"/>
        <rFont val="Calibri"/>
        <family val="2"/>
        <scheme val="minor"/>
      </rPr>
      <t xml:space="preserve"> venster</t>
    </r>
  </si>
  <si>
    <t>snoep</t>
  </si>
  <si>
    <t>pudding</t>
  </si>
  <si>
    <t>Bestaande lijst valideren</t>
  </si>
  <si>
    <t>meel</t>
  </si>
  <si>
    <t>boter</t>
  </si>
  <si>
    <r>
      <t xml:space="preserve">2e venster </t>
    </r>
    <r>
      <rPr>
        <i/>
        <sz val="12"/>
        <rFont val="Calibri"/>
        <family val="2"/>
        <scheme val="minor"/>
      </rPr>
      <t>Gegevens</t>
    </r>
    <r>
      <rPr>
        <sz val="12"/>
        <rFont val="Calibri"/>
        <family val="2"/>
        <scheme val="minor"/>
      </rPr>
      <t xml:space="preserve"> kies </t>
    </r>
    <r>
      <rPr>
        <i/>
        <sz val="12"/>
        <rFont val="Calibri"/>
        <family val="2"/>
        <scheme val="minor"/>
      </rPr>
      <t>Tussen</t>
    </r>
    <r>
      <rPr>
        <sz val="12"/>
        <rFont val="Calibri"/>
        <family val="2"/>
        <scheme val="minor"/>
      </rPr>
      <t xml:space="preserve"> 1 (minimum) en 10 (maximum) - OK</t>
    </r>
  </si>
  <si>
    <t>Koek</t>
  </si>
  <si>
    <r>
      <rPr>
        <b/>
        <sz val="12"/>
        <rFont val="Calibri"/>
        <family val="2"/>
        <scheme val="minor"/>
      </rPr>
      <t>Gegevens</t>
    </r>
    <r>
      <rPr>
        <sz val="12"/>
        <rFont val="Calibri"/>
        <family val="2"/>
        <scheme val="minor"/>
      </rPr>
      <t xml:space="preserve"> tabblad - </t>
    </r>
    <r>
      <rPr>
        <b/>
        <sz val="12"/>
        <rFont val="Calibri"/>
        <family val="2"/>
        <scheme val="minor"/>
      </rPr>
      <t>Gegevensvalidatie</t>
    </r>
    <r>
      <rPr>
        <sz val="12"/>
        <rFont val="Calibri"/>
        <family val="2"/>
        <scheme val="minor"/>
      </rPr>
      <t xml:space="preserve"> - Tabblad </t>
    </r>
    <r>
      <rPr>
        <i/>
        <sz val="12"/>
        <rFont val="Calibri"/>
        <family val="2"/>
        <scheme val="minor"/>
      </rPr>
      <t>Instellingen</t>
    </r>
    <r>
      <rPr>
        <sz val="12"/>
        <rFont val="Calibri"/>
        <family val="2"/>
        <scheme val="minor"/>
      </rPr>
      <t xml:space="preserve"> - </t>
    </r>
    <r>
      <rPr>
        <i/>
        <sz val="12"/>
        <rFont val="Calibri"/>
        <family val="2"/>
        <scheme val="minor"/>
      </rPr>
      <t xml:space="preserve">Geheel getal </t>
    </r>
    <r>
      <rPr>
        <sz val="12"/>
        <rFont val="Calibri"/>
        <family val="2"/>
        <scheme val="minor"/>
      </rPr>
      <t xml:space="preserve">in 1e </t>
    </r>
    <r>
      <rPr>
        <i/>
        <sz val="12"/>
        <rFont val="Calibri"/>
        <family val="2"/>
        <scheme val="minor"/>
      </rPr>
      <t>Toestaan</t>
    </r>
    <r>
      <rPr>
        <sz val="12"/>
        <rFont val="Calibri"/>
        <family val="2"/>
        <scheme val="minor"/>
      </rPr>
      <t xml:space="preserve"> venster kiezen</t>
    </r>
  </si>
  <si>
    <t>eieren</t>
  </si>
  <si>
    <t>melk</t>
  </si>
  <si>
    <t>Getallen valideren</t>
  </si>
  <si>
    <t>Verkoop</t>
  </si>
  <si>
    <t>Hier  kunnen gegevens uit een ander tabblad worden gehaald</t>
  </si>
  <si>
    <t>Gegevens zelf in de bron typen met ; als scheidingteken</t>
  </si>
  <si>
    <t>Waarden uit een lijst in hetzelfde werkblad</t>
  </si>
  <si>
    <t>Hier mogen alleen getallen t/m 10</t>
  </si>
  <si>
    <t>Excel cursus  gevorderd</t>
  </si>
  <si>
    <t>week 6</t>
  </si>
  <si>
    <t>alle vijftigtallen</t>
  </si>
  <si>
    <t>week 5</t>
  </si>
  <si>
    <t>alle veertigtallen</t>
  </si>
  <si>
    <t>week 4</t>
  </si>
  <si>
    <t>alle dertigtallen</t>
  </si>
  <si>
    <t>week 3</t>
  </si>
  <si>
    <t>alle twintigtallen</t>
  </si>
  <si>
    <t>week 2</t>
  </si>
  <si>
    <t>Deze reeks is een matrix</t>
  </si>
  <si>
    <t>Tot de 10</t>
  </si>
  <si>
    <t>week 1</t>
  </si>
  <si>
    <t>Aantal van diverse  tientallen</t>
  </si>
  <si>
    <t>Intervals</t>
  </si>
  <si>
    <t>Lottogetallen</t>
  </si>
  <si>
    <t>Trekking</t>
  </si>
  <si>
    <t>Voorbeeld</t>
  </si>
  <si>
    <t>Aantal van en tussen tientallen</t>
  </si>
  <si>
    <t>Opdracht</t>
  </si>
  <si>
    <r>
      <rPr>
        <b/>
        <sz val="12"/>
        <rFont val="Calibri"/>
        <family val="2"/>
        <scheme val="minor"/>
      </rPr>
      <t>Sluit</t>
    </r>
    <r>
      <rPr>
        <sz val="12"/>
        <rFont val="Calibri"/>
        <family val="2"/>
        <scheme val="minor"/>
      </rPr>
      <t xml:space="preserve"> de functie af als </t>
    </r>
    <r>
      <rPr>
        <i/>
        <sz val="12"/>
        <rFont val="Calibri"/>
        <family val="2"/>
        <scheme val="minor"/>
      </rPr>
      <t>Matrixformule</t>
    </r>
    <r>
      <rPr>
        <sz val="12"/>
        <rFont val="Calibri"/>
        <family val="2"/>
        <scheme val="minor"/>
      </rPr>
      <t xml:space="preserve"> met "Shift+ctrl+Enter" (aantal tientallen wordt nu weergegeven)</t>
    </r>
  </si>
  <si>
    <r>
      <rPr>
        <b/>
        <sz val="12"/>
        <rFont val="Calibri"/>
        <family val="2"/>
        <scheme val="minor"/>
      </rPr>
      <t>Selecteer</t>
    </r>
    <r>
      <rPr>
        <sz val="12"/>
        <rFont val="Calibri"/>
        <family val="2"/>
        <scheme val="minor"/>
      </rPr>
      <t xml:space="preserve"> in het venster </t>
    </r>
    <r>
      <rPr>
        <i/>
        <sz val="12"/>
        <rFont val="Calibri"/>
        <family val="2"/>
        <scheme val="minor"/>
      </rPr>
      <t>Interval_verw</t>
    </r>
    <r>
      <rPr>
        <sz val="12"/>
        <rFont val="Calibri"/>
        <family val="2"/>
        <scheme val="minor"/>
      </rPr>
      <t xml:space="preserve"> - I15:I20 (alle intervals) </t>
    </r>
    <r>
      <rPr>
        <b/>
        <sz val="12"/>
        <rFont val="Calibri"/>
        <family val="2"/>
        <scheme val="minor"/>
      </rPr>
      <t>niet</t>
    </r>
    <r>
      <rPr>
        <sz val="12"/>
        <rFont val="Calibri"/>
        <family val="2"/>
        <scheme val="minor"/>
      </rPr>
      <t xml:space="preserve"> op OK drukken</t>
    </r>
  </si>
  <si>
    <r>
      <rPr>
        <b/>
        <sz val="12"/>
        <rFont val="Calibri"/>
        <family val="2"/>
        <scheme val="minor"/>
      </rPr>
      <t>Selecteer</t>
    </r>
    <r>
      <rPr>
        <sz val="12"/>
        <rFont val="Calibri"/>
        <family val="2"/>
        <scheme val="minor"/>
      </rPr>
      <t xml:space="preserve"> in het  venster </t>
    </r>
    <r>
      <rPr>
        <i/>
        <sz val="12"/>
        <rFont val="Calibri"/>
        <family val="2"/>
        <scheme val="minor"/>
      </rPr>
      <t xml:space="preserve">gegevensmatrix - </t>
    </r>
    <r>
      <rPr>
        <sz val="12"/>
        <rFont val="Calibri"/>
        <family val="2"/>
        <scheme val="minor"/>
      </rPr>
      <t>B15:G20 (alle lottogetallen)</t>
    </r>
  </si>
  <si>
    <r>
      <t>Kies in het venster de C</t>
    </r>
    <r>
      <rPr>
        <i/>
        <sz val="12"/>
        <rFont val="Calibri"/>
        <family val="2"/>
        <scheme val="minor"/>
      </rPr>
      <t>ategorie</t>
    </r>
    <r>
      <rPr>
        <sz val="12"/>
        <rFont val="Calibri"/>
        <family val="2"/>
        <scheme val="minor"/>
      </rPr>
      <t xml:space="preserve"> - </t>
    </r>
    <r>
      <rPr>
        <i/>
        <sz val="12"/>
        <rFont val="Calibri"/>
        <family val="2"/>
        <scheme val="minor"/>
      </rPr>
      <t>Alles</t>
    </r>
    <r>
      <rPr>
        <sz val="12"/>
        <rFont val="Calibri"/>
        <family val="2"/>
        <scheme val="minor"/>
      </rPr>
      <t xml:space="preserve"> en </t>
    </r>
    <r>
      <rPr>
        <b/>
        <sz val="12"/>
        <rFont val="Calibri"/>
        <family val="2"/>
        <scheme val="minor"/>
      </rPr>
      <t>typ</t>
    </r>
    <r>
      <rPr>
        <sz val="12"/>
        <rFont val="Calibri"/>
        <family val="2"/>
        <scheme val="minor"/>
      </rPr>
      <t xml:space="preserve"> of zoek de functie </t>
    </r>
    <r>
      <rPr>
        <i/>
        <sz val="12"/>
        <rFont val="Calibri"/>
        <family val="2"/>
        <scheme val="minor"/>
      </rPr>
      <t>Interval</t>
    </r>
    <r>
      <rPr>
        <sz val="12"/>
        <rFont val="Calibri"/>
        <family val="2"/>
        <scheme val="minor"/>
      </rPr>
      <t xml:space="preserve"> - </t>
    </r>
    <r>
      <rPr>
        <b/>
        <sz val="12"/>
        <rFont val="Calibri"/>
        <family val="2"/>
        <scheme val="minor"/>
      </rPr>
      <t>OK</t>
    </r>
  </si>
  <si>
    <t xml:space="preserve">  of via = in het adresvak</t>
  </si>
  <si>
    <r>
      <rPr>
        <b/>
        <sz val="12"/>
        <rFont val="Calibri"/>
        <family val="2"/>
        <scheme val="minor"/>
      </rPr>
      <t>Klik</t>
    </r>
    <r>
      <rPr>
        <sz val="12"/>
        <rFont val="Calibri"/>
        <family val="2"/>
        <scheme val="minor"/>
      </rPr>
      <t xml:space="preserve"> op </t>
    </r>
    <r>
      <rPr>
        <b/>
        <sz val="12"/>
        <rFont val="Calibri"/>
        <family val="2"/>
        <scheme val="minor"/>
      </rPr>
      <t xml:space="preserve">Functie invoegen </t>
    </r>
  </si>
  <si>
    <r>
      <rPr>
        <b/>
        <sz val="12"/>
        <rFont val="Calibri"/>
        <family val="2"/>
        <scheme val="minor"/>
      </rPr>
      <t>Selecteer</t>
    </r>
    <r>
      <rPr>
        <sz val="12"/>
        <rFont val="Calibri"/>
        <family val="2"/>
        <scheme val="minor"/>
      </rPr>
      <t xml:space="preserve"> de cellen waar de formules - interval - aantallen moeten komen (K15 t/m K20)</t>
    </r>
  </si>
  <si>
    <t>Hoeveel getallen zijn er in dezelfde tientallen, in 6 trekkingen gevallen</t>
  </si>
  <si>
    <r>
      <t xml:space="preserve">INTERVAL </t>
    </r>
    <r>
      <rPr>
        <b/>
        <i/>
        <u/>
        <sz val="14"/>
        <color indexed="9"/>
        <rFont val="Calibri"/>
        <family val="2"/>
        <scheme val="minor"/>
      </rPr>
      <t>functie</t>
    </r>
    <r>
      <rPr>
        <b/>
        <u/>
        <sz val="14"/>
        <color indexed="9"/>
        <rFont val="Calibri"/>
        <family val="2"/>
        <scheme val="minor"/>
      </rPr>
      <t xml:space="preserve"> bepaald in een bereik de aantallen van diverse/bepaalde tientallen</t>
    </r>
  </si>
  <si>
    <t xml:space="preserve">Functie Interval </t>
  </si>
  <si>
    <t>Functie RANG om rangorde te bepalen</t>
  </si>
  <si>
    <t>RANG functie, bepaald het hoogste/laagste getal bijv. om winnaars te bepalen</t>
  </si>
  <si>
    <t>Winnaars bepalen met de beste 3 scores  (hoogste waardes)</t>
  </si>
  <si>
    <r>
      <rPr>
        <b/>
        <sz val="12"/>
        <rFont val="Calibri"/>
        <family val="2"/>
      </rPr>
      <t>Selecteer</t>
    </r>
    <r>
      <rPr>
        <sz val="12"/>
        <rFont val="Calibri"/>
        <family val="2"/>
      </rPr>
      <t xml:space="preserve"> cel D16 en </t>
    </r>
    <r>
      <rPr>
        <b/>
        <sz val="12"/>
        <rFont val="Calibri"/>
        <family val="2"/>
      </rPr>
      <t>typ</t>
    </r>
    <r>
      <rPr>
        <sz val="12"/>
        <rFont val="Calibri"/>
        <family val="2"/>
      </rPr>
      <t xml:space="preserve"> een </t>
    </r>
    <r>
      <rPr>
        <b/>
        <sz val="12"/>
        <rFont val="Calibri"/>
        <family val="2"/>
      </rPr>
      <t>=</t>
    </r>
    <r>
      <rPr>
        <sz val="12"/>
        <rFont val="Calibri"/>
        <family val="2"/>
      </rPr>
      <t xml:space="preserve"> teken</t>
    </r>
  </si>
  <si>
    <r>
      <rPr>
        <b/>
        <sz val="12"/>
        <rFont val="Calibri"/>
        <family val="2"/>
      </rPr>
      <t>Open</t>
    </r>
    <r>
      <rPr>
        <sz val="12"/>
        <rFont val="Calibri"/>
        <family val="2"/>
      </rPr>
      <t xml:space="preserve"> Functiewizard op</t>
    </r>
    <r>
      <rPr>
        <b/>
        <i/>
        <sz val="12"/>
        <rFont val="Calibri"/>
        <family val="2"/>
      </rPr>
      <t xml:space="preserve"> fx</t>
    </r>
    <r>
      <rPr>
        <sz val="12"/>
        <rFont val="Calibri"/>
        <family val="2"/>
      </rPr>
      <t xml:space="preserve"> naast formulebalk</t>
    </r>
  </si>
  <si>
    <r>
      <rPr>
        <b/>
        <sz val="12"/>
        <rFont val="Calibri"/>
        <family val="2"/>
      </rPr>
      <t>Kies</t>
    </r>
    <r>
      <rPr>
        <sz val="12"/>
        <rFont val="Calibri"/>
        <family val="2"/>
      </rPr>
      <t xml:space="preserve"> in het venster de </t>
    </r>
    <r>
      <rPr>
        <i/>
        <sz val="12"/>
        <rFont val="Calibri"/>
        <family val="2"/>
      </rPr>
      <t>categorie - Alles</t>
    </r>
    <r>
      <rPr>
        <sz val="12"/>
        <rFont val="Calibri"/>
        <family val="2"/>
      </rPr>
      <t xml:space="preserve"> en kies of zoek de functie - </t>
    </r>
    <r>
      <rPr>
        <i/>
        <sz val="12"/>
        <rFont val="Calibri"/>
        <family val="2"/>
      </rPr>
      <t>Rang</t>
    </r>
    <r>
      <rPr>
        <sz val="12"/>
        <rFont val="Calibri"/>
        <family val="2"/>
      </rPr>
      <t xml:space="preserve"> - </t>
    </r>
    <r>
      <rPr>
        <b/>
        <sz val="12"/>
        <rFont val="Calibri"/>
        <family val="2"/>
      </rPr>
      <t>OK</t>
    </r>
  </si>
  <si>
    <r>
      <rPr>
        <b/>
        <sz val="12"/>
        <rFont val="Calibri"/>
        <family val="2"/>
      </rPr>
      <t>Selecteer</t>
    </r>
    <r>
      <rPr>
        <sz val="12"/>
        <rFont val="Calibri"/>
        <family val="2"/>
      </rPr>
      <t xml:space="preserve"> in het 1e venster </t>
    </r>
    <r>
      <rPr>
        <i/>
        <sz val="12"/>
        <rFont val="Calibri"/>
        <family val="2"/>
      </rPr>
      <t>Getal</t>
    </r>
    <r>
      <rPr>
        <sz val="12"/>
        <rFont val="Calibri"/>
        <family val="2"/>
      </rPr>
      <t xml:space="preserve"> - cel C16</t>
    </r>
  </si>
  <si>
    <r>
      <rPr>
        <b/>
        <sz val="12"/>
        <rFont val="Calibri"/>
        <family val="2"/>
      </rPr>
      <t>Selecteer</t>
    </r>
    <r>
      <rPr>
        <sz val="12"/>
        <rFont val="Calibri"/>
        <family val="2"/>
      </rPr>
      <t xml:space="preserve"> in het 2e venster </t>
    </r>
    <r>
      <rPr>
        <i/>
        <sz val="12"/>
        <rFont val="Calibri"/>
        <family val="2"/>
      </rPr>
      <t>Verw</t>
    </r>
    <r>
      <rPr>
        <sz val="12"/>
        <rFont val="Calibri"/>
        <family val="2"/>
      </rPr>
      <t xml:space="preserve"> (alle scores) - C16:C24 - Absoluut maken met "</t>
    </r>
    <r>
      <rPr>
        <b/>
        <sz val="12"/>
        <rFont val="Calibri"/>
        <family val="2"/>
      </rPr>
      <t>fn+F4"</t>
    </r>
    <r>
      <rPr>
        <sz val="12"/>
        <rFont val="Calibri"/>
        <family val="2"/>
      </rPr>
      <t xml:space="preserve"> toets </t>
    </r>
  </si>
  <si>
    <r>
      <rPr>
        <b/>
        <sz val="12"/>
        <rFont val="Calibri"/>
        <family val="2"/>
      </rPr>
      <t>Selecteer</t>
    </r>
    <r>
      <rPr>
        <sz val="12"/>
        <rFont val="Calibri"/>
        <family val="2"/>
      </rPr>
      <t xml:space="preserve"> in het 3e venster </t>
    </r>
    <r>
      <rPr>
        <i/>
        <sz val="12"/>
        <rFont val="Calibri"/>
        <family val="2"/>
      </rPr>
      <t>Volgorde</t>
    </r>
    <r>
      <rPr>
        <sz val="12"/>
        <rFont val="Calibri"/>
        <family val="2"/>
      </rPr>
      <t xml:space="preserve"> en </t>
    </r>
    <r>
      <rPr>
        <b/>
        <sz val="12"/>
        <rFont val="Calibri"/>
        <family val="2"/>
      </rPr>
      <t>typ</t>
    </r>
    <r>
      <rPr>
        <sz val="12"/>
        <rFont val="Calibri"/>
        <family val="2"/>
      </rPr>
      <t xml:space="preserve"> een</t>
    </r>
    <r>
      <rPr>
        <b/>
        <sz val="12"/>
        <rFont val="Calibri"/>
        <family val="2"/>
      </rPr>
      <t xml:space="preserve"> 0</t>
    </r>
    <r>
      <rPr>
        <sz val="12"/>
        <rFont val="Calibri"/>
        <family val="2"/>
      </rPr>
      <t xml:space="preserve"> om aflopende waarde te bepalen - </t>
    </r>
    <r>
      <rPr>
        <b/>
        <sz val="12"/>
        <rFont val="Calibri"/>
        <family val="2"/>
      </rPr>
      <t>OK</t>
    </r>
  </si>
  <si>
    <t>Formules met de vulgreep doorvoeren en voorwaardelijke opmaak instellen voor de 3 winnaars</t>
  </si>
  <si>
    <r>
      <rPr>
        <b/>
        <sz val="11"/>
        <rFont val="Calibri"/>
        <family val="2"/>
      </rPr>
      <t>Start</t>
    </r>
    <r>
      <rPr>
        <sz val="11"/>
        <rFont val="Calibri"/>
        <family val="2"/>
      </rPr>
      <t xml:space="preserve"> - </t>
    </r>
    <r>
      <rPr>
        <b/>
        <sz val="11"/>
        <rFont val="Calibri"/>
        <family val="2"/>
      </rPr>
      <t>Voorwaardelijke</t>
    </r>
    <r>
      <rPr>
        <sz val="11"/>
        <rFont val="Calibri"/>
        <family val="2"/>
      </rPr>
      <t xml:space="preserve"> </t>
    </r>
    <r>
      <rPr>
        <b/>
        <sz val="11"/>
        <rFont val="Calibri"/>
        <family val="2"/>
      </rPr>
      <t>opmaak</t>
    </r>
    <r>
      <rPr>
        <sz val="11"/>
        <rFont val="Calibri"/>
        <family val="2"/>
      </rPr>
      <t xml:space="preserve"> -</t>
    </r>
    <r>
      <rPr>
        <b/>
        <sz val="11"/>
        <rFont val="Calibri"/>
        <family val="2"/>
      </rPr>
      <t xml:space="preserve"> Markeerregels voor cellen</t>
    </r>
    <r>
      <rPr>
        <sz val="11"/>
        <rFont val="Calibri"/>
        <family val="2"/>
      </rPr>
      <t xml:space="preserve"> - </t>
    </r>
    <r>
      <rPr>
        <b/>
        <sz val="11"/>
        <rFont val="Calibri"/>
        <family val="2"/>
      </rPr>
      <t>Gelijk aan</t>
    </r>
    <r>
      <rPr>
        <sz val="11"/>
        <rFont val="Calibri"/>
        <family val="2"/>
      </rPr>
      <t xml:space="preserve"> - 1 is groen - 2 is geel - 3 is rood</t>
    </r>
  </si>
  <si>
    <t>Deelnemer</t>
  </si>
  <si>
    <t>Score</t>
  </si>
  <si>
    <t>Winnaars</t>
  </si>
  <si>
    <t>Jo</t>
  </si>
  <si>
    <t>Els</t>
  </si>
  <si>
    <t>Piet</t>
  </si>
  <si>
    <t>Ger</t>
  </si>
  <si>
    <t>Toos</t>
  </si>
  <si>
    <t>Jack</t>
  </si>
  <si>
    <t>Lee</t>
  </si>
  <si>
    <t>Theo</t>
  </si>
  <si>
    <t>Ge</t>
  </si>
  <si>
    <t>RANG.GELIJK functie (oplopend en aflopend)</t>
  </si>
  <si>
    <t>RANG.GELIJK functie Rangschikt de hoogste of laagste tijd.</t>
  </si>
  <si>
    <t>Deze functie geeft de snelste 3 tijden én de hoogste waarden van een reeks weer</t>
  </si>
  <si>
    <t>Bij een gelijke uitkomst, bijv. twee nummers 1, wordt nummer 2 overgeslagen</t>
  </si>
  <si>
    <t>De 0 in het venster volgorde, zal de rangorde van hoog naar laag bepalen. De 1 van klein naar groot (langzaam naar snelst)</t>
  </si>
  <si>
    <r>
      <t xml:space="preserve">In het onderstaande </t>
    </r>
    <r>
      <rPr>
        <b/>
        <i/>
        <sz val="12"/>
        <color theme="1"/>
        <rFont val="Calibri"/>
        <family val="2"/>
        <scheme val="minor"/>
      </rPr>
      <t>Wedstrijduitslag</t>
    </r>
    <r>
      <rPr>
        <i/>
        <sz val="12"/>
        <color theme="1"/>
        <rFont val="Calibri"/>
        <family val="2"/>
        <scheme val="minor"/>
      </rPr>
      <t xml:space="preserve"> voorbeeld, wordt de uitslag van de snelste tijd berekend.</t>
    </r>
  </si>
  <si>
    <t>Tevens is een voorwaardelijke opmaak gebruikt op de drie hoogste plaatsen</t>
  </si>
  <si>
    <r>
      <t xml:space="preserve">Om foutmeldingen zoals in C27 te voorkomen, is tevens gebruik gemaakt van de </t>
    </r>
    <r>
      <rPr>
        <b/>
        <i/>
        <sz val="12"/>
        <color theme="1"/>
        <rFont val="Calibri"/>
        <family val="2"/>
        <scheme val="minor"/>
      </rPr>
      <t>ALS.FOUT</t>
    </r>
    <r>
      <rPr>
        <i/>
        <sz val="12"/>
        <color theme="1"/>
        <rFont val="Calibri"/>
        <family val="2"/>
        <scheme val="minor"/>
      </rPr>
      <t xml:space="preserve"> functie in de 2e tabel</t>
    </r>
  </si>
  <si>
    <r>
      <t xml:space="preserve">1. </t>
    </r>
    <r>
      <rPr>
        <b/>
        <sz val="12"/>
        <color theme="1"/>
        <rFont val="Calibri"/>
        <family val="2"/>
        <scheme val="minor"/>
      </rPr>
      <t>Activeer</t>
    </r>
    <r>
      <rPr>
        <sz val="12"/>
        <color theme="1"/>
        <rFont val="Calibri"/>
        <family val="2"/>
        <scheme val="minor"/>
      </rPr>
      <t xml:space="preserve"> cel </t>
    </r>
    <r>
      <rPr>
        <b/>
        <sz val="12"/>
        <color theme="1"/>
        <rFont val="Calibri"/>
        <family val="2"/>
        <scheme val="minor"/>
      </rPr>
      <t>G19</t>
    </r>
    <r>
      <rPr>
        <sz val="12"/>
        <color theme="1"/>
        <rFont val="Calibri"/>
        <family val="2"/>
        <scheme val="minor"/>
      </rPr>
      <t xml:space="preserve"> - typ = en open de functie </t>
    </r>
    <r>
      <rPr>
        <b/>
        <sz val="12"/>
        <color theme="1"/>
        <rFont val="Calibri"/>
        <family val="2"/>
        <scheme val="minor"/>
      </rPr>
      <t>RANG.GELIJK</t>
    </r>
  </si>
  <si>
    <r>
      <t xml:space="preserve">2. In het 1e venster </t>
    </r>
    <r>
      <rPr>
        <b/>
        <i/>
        <sz val="12"/>
        <color theme="1"/>
        <rFont val="Calibri"/>
        <family val="2"/>
        <scheme val="minor"/>
      </rPr>
      <t>Getal</t>
    </r>
    <r>
      <rPr>
        <b/>
        <sz val="12"/>
        <color theme="1"/>
        <rFont val="Calibri"/>
        <family val="2"/>
        <scheme val="minor"/>
      </rPr>
      <t xml:space="preserve"> </t>
    </r>
    <r>
      <rPr>
        <sz val="12"/>
        <color theme="1"/>
        <rFont val="Calibri"/>
        <family val="2"/>
        <scheme val="minor"/>
      </rPr>
      <t xml:space="preserve">- cel F19 activeren - </t>
    </r>
    <r>
      <rPr>
        <i/>
        <sz val="12"/>
        <color theme="1"/>
        <rFont val="Calibri"/>
        <family val="2"/>
        <scheme val="minor"/>
      </rPr>
      <t xml:space="preserve">2e venster </t>
    </r>
    <r>
      <rPr>
        <b/>
        <i/>
        <sz val="12"/>
        <color theme="1"/>
        <rFont val="Calibri"/>
        <family val="2"/>
        <scheme val="minor"/>
      </rPr>
      <t>Verw</t>
    </r>
    <r>
      <rPr>
        <b/>
        <sz val="12"/>
        <color theme="1"/>
        <rFont val="Calibri"/>
        <family val="2"/>
        <scheme val="minor"/>
      </rPr>
      <t xml:space="preserve"> </t>
    </r>
    <r>
      <rPr>
        <sz val="12"/>
        <color theme="1"/>
        <rFont val="Calibri"/>
        <family val="2"/>
        <scheme val="minor"/>
      </rPr>
      <t xml:space="preserve">- Reeks F19 tot F27 selecteren - gebruik fn+F4 voor dollartekens </t>
    </r>
  </si>
  <si>
    <t xml:space="preserve">    (verwijzing absoluut maken) om de hele reeks vast  te zetten, waardoor de vulgreep gebruikt kan worden</t>
  </si>
  <si>
    <r>
      <t xml:space="preserve">3. In het 3e venster </t>
    </r>
    <r>
      <rPr>
        <b/>
        <i/>
        <sz val="12"/>
        <color theme="1"/>
        <rFont val="Calibri"/>
        <family val="2"/>
        <scheme val="minor"/>
      </rPr>
      <t>Volgorde</t>
    </r>
    <r>
      <rPr>
        <b/>
        <sz val="12"/>
        <color theme="1"/>
        <rFont val="Calibri"/>
        <family val="2"/>
        <scheme val="minor"/>
      </rPr>
      <t xml:space="preserve"> </t>
    </r>
    <r>
      <rPr>
        <sz val="12"/>
        <rFont val="Calibri"/>
        <family val="2"/>
        <scheme val="minor"/>
      </rPr>
      <t xml:space="preserve">typ </t>
    </r>
    <r>
      <rPr>
        <b/>
        <sz val="12"/>
        <rFont val="Calibri"/>
        <family val="2"/>
        <scheme val="minor"/>
      </rPr>
      <t>1</t>
    </r>
    <r>
      <rPr>
        <sz val="12"/>
        <color theme="1"/>
        <rFont val="Calibri"/>
        <family val="2"/>
        <scheme val="minor"/>
      </rPr>
      <t xml:space="preserve"> om de hoogste waarde te bepalen </t>
    </r>
  </si>
  <si>
    <t>Wedstrijd uitslagen</t>
  </si>
  <si>
    <t>Dames</t>
  </si>
  <si>
    <t>Heren</t>
  </si>
  <si>
    <t>Tijd</t>
  </si>
  <si>
    <t>Plaats</t>
  </si>
  <si>
    <t>Astrid</t>
  </si>
  <si>
    <t>Petra</t>
  </si>
  <si>
    <t>Esther</t>
  </si>
  <si>
    <t>Janny</t>
  </si>
  <si>
    <t>Corine</t>
  </si>
  <si>
    <t>Lisa</t>
  </si>
  <si>
    <t>Amber</t>
  </si>
  <si>
    <t>Cel B27 leeg: dan ALS.FOUT om geen foutmelding te krijgen</t>
  </si>
  <si>
    <t>Saskia</t>
  </si>
  <si>
    <r>
      <t>ALS.FOUT(</t>
    </r>
    <r>
      <rPr>
        <i/>
        <sz val="9"/>
        <color theme="1"/>
        <rFont val="Calibri"/>
        <family val="2"/>
        <scheme val="minor"/>
      </rPr>
      <t>achter laatste haakje</t>
    </r>
    <r>
      <rPr>
        <sz val="11"/>
        <color theme="1"/>
        <rFont val="Calibri"/>
        <family val="2"/>
        <scheme val="minor"/>
      </rPr>
      <t>; "")</t>
    </r>
  </si>
  <si>
    <r>
      <t xml:space="preserve">1. </t>
    </r>
    <r>
      <rPr>
        <b/>
        <sz val="12"/>
        <color theme="1"/>
        <rFont val="Calibri"/>
        <family val="2"/>
        <scheme val="minor"/>
      </rPr>
      <t>Activeer</t>
    </r>
    <r>
      <rPr>
        <sz val="12"/>
        <color theme="1"/>
        <rFont val="Calibri"/>
        <family val="2"/>
        <scheme val="minor"/>
      </rPr>
      <t xml:space="preserve"> cel </t>
    </r>
    <r>
      <rPr>
        <b/>
        <sz val="12"/>
        <color theme="1"/>
        <rFont val="Calibri"/>
        <family val="2"/>
        <scheme val="minor"/>
      </rPr>
      <t>G37</t>
    </r>
    <r>
      <rPr>
        <sz val="12"/>
        <color theme="1"/>
        <rFont val="Calibri"/>
        <family val="2"/>
        <scheme val="minor"/>
      </rPr>
      <t xml:space="preserve"> - typ</t>
    </r>
    <r>
      <rPr>
        <b/>
        <sz val="12"/>
        <color theme="1"/>
        <rFont val="Calibri"/>
        <family val="2"/>
        <scheme val="minor"/>
      </rPr>
      <t xml:space="preserve"> =</t>
    </r>
    <r>
      <rPr>
        <sz val="12"/>
        <color theme="1"/>
        <rFont val="Calibri"/>
        <family val="2"/>
        <scheme val="minor"/>
      </rPr>
      <t xml:space="preserve"> en open de functie </t>
    </r>
    <r>
      <rPr>
        <b/>
        <sz val="12"/>
        <color theme="1"/>
        <rFont val="Calibri"/>
        <family val="2"/>
        <scheme val="minor"/>
      </rPr>
      <t>RANG.GELIJK</t>
    </r>
  </si>
  <si>
    <r>
      <t xml:space="preserve">2. In het 1e venster </t>
    </r>
    <r>
      <rPr>
        <b/>
        <i/>
        <sz val="12"/>
        <color theme="1"/>
        <rFont val="Calibri"/>
        <family val="2"/>
        <scheme val="minor"/>
      </rPr>
      <t>Getal</t>
    </r>
    <r>
      <rPr>
        <b/>
        <sz val="12"/>
        <color theme="1"/>
        <rFont val="Calibri"/>
        <family val="2"/>
        <scheme val="minor"/>
      </rPr>
      <t xml:space="preserve"> </t>
    </r>
    <r>
      <rPr>
        <sz val="12"/>
        <color theme="1"/>
        <rFont val="Calibri"/>
        <family val="2"/>
        <scheme val="minor"/>
      </rPr>
      <t xml:space="preserve">- cel F37 activeren - </t>
    </r>
    <r>
      <rPr>
        <i/>
        <sz val="12"/>
        <color theme="1"/>
        <rFont val="Calibri"/>
        <family val="2"/>
        <scheme val="minor"/>
      </rPr>
      <t xml:space="preserve">2e venster </t>
    </r>
    <r>
      <rPr>
        <b/>
        <i/>
        <sz val="12"/>
        <color theme="1"/>
        <rFont val="Calibri"/>
        <family val="2"/>
        <scheme val="minor"/>
      </rPr>
      <t>Verw</t>
    </r>
    <r>
      <rPr>
        <b/>
        <sz val="12"/>
        <color theme="1"/>
        <rFont val="Calibri"/>
        <family val="2"/>
        <scheme val="minor"/>
      </rPr>
      <t xml:space="preserve"> </t>
    </r>
    <r>
      <rPr>
        <sz val="12"/>
        <color theme="1"/>
        <rFont val="Calibri"/>
        <family val="2"/>
        <scheme val="minor"/>
      </rPr>
      <t xml:space="preserve">- Reeks F37 tot F44 selecteren - gebruik fn+F4 voor dollartekens </t>
    </r>
  </si>
  <si>
    <t xml:space="preserve">    (verwijzing absoluut maken) om de hele reeks vast te zetten, waardoor de vulgreep gebruikt kan worden</t>
  </si>
  <si>
    <r>
      <t xml:space="preserve">3. In het 3e venster </t>
    </r>
    <r>
      <rPr>
        <i/>
        <sz val="12"/>
        <color theme="1"/>
        <rFont val="Calibri"/>
        <family val="2"/>
        <scheme val="minor"/>
      </rPr>
      <t>Volgorde</t>
    </r>
    <r>
      <rPr>
        <b/>
        <sz val="12"/>
        <color theme="1"/>
        <rFont val="Calibri"/>
        <family val="2"/>
        <scheme val="minor"/>
      </rPr>
      <t xml:space="preserve"> </t>
    </r>
    <r>
      <rPr>
        <sz val="12"/>
        <rFont val="Calibri"/>
        <family val="2"/>
        <scheme val="minor"/>
      </rPr>
      <t>typ</t>
    </r>
    <r>
      <rPr>
        <b/>
        <sz val="12"/>
        <rFont val="Calibri"/>
        <family val="2"/>
        <scheme val="minor"/>
      </rPr>
      <t xml:space="preserve"> 0 </t>
    </r>
    <r>
      <rPr>
        <sz val="12"/>
        <color theme="1"/>
        <rFont val="Calibri"/>
        <family val="2"/>
        <scheme val="minor"/>
      </rPr>
      <t xml:space="preserve">om de hoogste waarde te bepalen </t>
    </r>
  </si>
  <si>
    <t>Examen  uitslagen</t>
  </si>
  <si>
    <t>Meisjes</t>
  </si>
  <si>
    <t>Jongens</t>
  </si>
  <si>
    <t>Leerling</t>
  </si>
  <si>
    <t>Cijfer</t>
  </si>
  <si>
    <t xml:space="preserve"> Functie MODUS</t>
  </si>
  <si>
    <t>Modus functie in een reeks geeft de meest voorkomende waardes weer</t>
  </si>
  <si>
    <t>Het cijfer dat het meest voorkomt, moet uit de tabel worden gehaald met de functie MODUS</t>
  </si>
  <si>
    <r>
      <rPr>
        <b/>
        <sz val="12"/>
        <rFont val="Calibri"/>
        <family val="2"/>
      </rPr>
      <t>Selecteer</t>
    </r>
    <r>
      <rPr>
        <sz val="12"/>
        <rFont val="Calibri"/>
        <family val="2"/>
      </rPr>
      <t xml:space="preserve"> cel J10 om het meest voorkomende cijfer weer te laten geven</t>
    </r>
  </si>
  <si>
    <r>
      <rPr>
        <b/>
        <sz val="12"/>
        <rFont val="Calibri"/>
        <family val="2"/>
      </rPr>
      <t>Klik</t>
    </r>
    <r>
      <rPr>
        <sz val="12"/>
        <rFont val="Calibri"/>
        <family val="2"/>
      </rPr>
      <t xml:space="preserve"> op de Functie invoegen        (naast de formulebalk)</t>
    </r>
  </si>
  <si>
    <r>
      <rPr>
        <b/>
        <sz val="12"/>
        <rFont val="Calibri"/>
        <family val="2"/>
      </rPr>
      <t>Kies</t>
    </r>
    <r>
      <rPr>
        <sz val="12"/>
        <rFont val="Calibri"/>
        <family val="2"/>
      </rPr>
      <t xml:space="preserve"> in het venster de </t>
    </r>
    <r>
      <rPr>
        <i/>
        <sz val="12"/>
        <rFont val="Calibri"/>
        <family val="2"/>
      </rPr>
      <t>Categorie</t>
    </r>
    <r>
      <rPr>
        <sz val="12"/>
        <rFont val="Calibri"/>
        <family val="2"/>
      </rPr>
      <t xml:space="preserve"> </t>
    </r>
    <r>
      <rPr>
        <i/>
        <sz val="12"/>
        <rFont val="Calibri"/>
        <family val="2"/>
      </rPr>
      <t>Alles</t>
    </r>
    <r>
      <rPr>
        <sz val="12"/>
        <rFont val="Calibri"/>
        <family val="2"/>
      </rPr>
      <t xml:space="preserve"> en typ of zoek de functie </t>
    </r>
    <r>
      <rPr>
        <b/>
        <sz val="12"/>
        <rFont val="Calibri"/>
        <family val="2"/>
      </rPr>
      <t>MODUS</t>
    </r>
    <r>
      <rPr>
        <sz val="12"/>
        <rFont val="Calibri"/>
        <family val="2"/>
      </rPr>
      <t xml:space="preserve"> - </t>
    </r>
    <r>
      <rPr>
        <b/>
        <sz val="12"/>
        <rFont val="Calibri"/>
        <family val="2"/>
      </rPr>
      <t>OK</t>
    </r>
  </si>
  <si>
    <r>
      <rPr>
        <b/>
        <sz val="12"/>
        <rFont val="Calibri"/>
        <family val="2"/>
      </rPr>
      <t>Selecteer</t>
    </r>
    <r>
      <rPr>
        <sz val="12"/>
        <rFont val="Calibri"/>
        <family val="2"/>
      </rPr>
      <t xml:space="preserve"> in venster </t>
    </r>
    <r>
      <rPr>
        <i/>
        <sz val="12"/>
        <rFont val="Calibri"/>
        <family val="2"/>
      </rPr>
      <t>Getal1</t>
    </r>
    <r>
      <rPr>
        <b/>
        <sz val="12"/>
        <rFont val="Calibri"/>
        <family val="2"/>
      </rPr>
      <t xml:space="preserve"> - B15:J35 (</t>
    </r>
    <r>
      <rPr>
        <sz val="12"/>
        <rFont val="Calibri"/>
        <family val="2"/>
      </rPr>
      <t>alle gegevens uit de tentamencijfers tabel)</t>
    </r>
  </si>
  <si>
    <t>voorbeeld</t>
  </si>
  <si>
    <t>Meest voorkomend cijfer</t>
  </si>
  <si>
    <t>opdracht</t>
  </si>
  <si>
    <t xml:space="preserve">                  Tentamencijfers schooljaar 2016-2017</t>
  </si>
  <si>
    <t>1e trimester</t>
  </si>
  <si>
    <t>2e trimester</t>
  </si>
  <si>
    <t>3e trimester</t>
  </si>
  <si>
    <t>Naam</t>
  </si>
  <si>
    <t>1e ten</t>
  </si>
  <si>
    <t>2e ten</t>
  </si>
  <si>
    <t>3e ten</t>
  </si>
  <si>
    <t>4e ten</t>
  </si>
  <si>
    <t>5e ten</t>
  </si>
  <si>
    <t>6e ten</t>
  </si>
  <si>
    <t>7e ten</t>
  </si>
  <si>
    <t>8e ten</t>
  </si>
  <si>
    <t>9e ten</t>
  </si>
  <si>
    <t>Gemiddeld</t>
  </si>
  <si>
    <t>Marion</t>
  </si>
  <si>
    <t>Sela</t>
  </si>
  <si>
    <t>Chris</t>
  </si>
  <si>
    <t>Odille</t>
  </si>
  <si>
    <t>Miriam</t>
  </si>
  <si>
    <t>Henk</t>
  </si>
  <si>
    <t>Willem</t>
  </si>
  <si>
    <t>Kees</t>
  </si>
  <si>
    <t>Dimitri</t>
  </si>
  <si>
    <t>Marco</t>
  </si>
  <si>
    <t>Cato</t>
  </si>
  <si>
    <t>Alfred</t>
  </si>
  <si>
    <t>Lily</t>
  </si>
  <si>
    <t>Gerrit</t>
  </si>
  <si>
    <t>Sophie</t>
  </si>
  <si>
    <t>Jinne</t>
  </si>
  <si>
    <t>Adrienne</t>
  </si>
  <si>
    <t>Max</t>
  </si>
  <si>
    <t>Jolanda</t>
  </si>
  <si>
    <t>Maarten</t>
  </si>
  <si>
    <t>Dorien</t>
  </si>
  <si>
    <t>Voorwaardelijke opmaak en Functie voor opmaak/waarschuwing in de toekomst</t>
  </si>
  <si>
    <t>Cellen opmaken aan datums 10 dagen in de toekomst via een formule in Voorwaardelijk opmaak</t>
  </si>
  <si>
    <t>is vandaag</t>
  </si>
  <si>
    <t>Verlof binnen nu en 10 dgn</t>
  </si>
  <si>
    <t>Werknemer</t>
  </si>
  <si>
    <t>Verlof</t>
  </si>
  <si>
    <t>Verlof binnen 10 dgn</t>
  </si>
  <si>
    <t>Janssen P</t>
  </si>
  <si>
    <t>Klaessen K</t>
  </si>
  <si>
    <t>Schreurs W</t>
  </si>
  <si>
    <t>Peeters M</t>
  </si>
  <si>
    <t>Peet J</t>
  </si>
  <si>
    <t>Puts G</t>
  </si>
  <si>
    <t>A11 makkelijk alternatief</t>
  </si>
  <si>
    <r>
      <t xml:space="preserve">Voorbeeld </t>
    </r>
    <r>
      <rPr>
        <b/>
        <sz val="12"/>
        <color rgb="FF7030A0"/>
        <rFont val="Calibri"/>
        <family val="2"/>
        <scheme val="minor"/>
      </rPr>
      <t>formule</t>
    </r>
    <r>
      <rPr>
        <sz val="12"/>
        <color rgb="FF7030A0"/>
        <rFont val="Calibri"/>
        <family val="2"/>
        <scheme val="minor"/>
      </rPr>
      <t xml:space="preserve"> </t>
    </r>
    <r>
      <rPr>
        <b/>
        <sz val="12"/>
        <color rgb="FF7030A0"/>
        <rFont val="Calibri"/>
        <family val="2"/>
        <scheme val="minor"/>
      </rPr>
      <t>Verlof</t>
    </r>
    <r>
      <rPr>
        <sz val="12"/>
        <color rgb="FF7030A0"/>
        <rFont val="Calibri"/>
        <family val="2"/>
        <scheme val="minor"/>
      </rPr>
      <t xml:space="preserve"> =ALS(A6=VANDAAG();"ja";ALS(A6&gt;VANDAAG()+10;"";ALS(A6&lt;VANDAAG();"";"Vervanger nodig")))</t>
    </r>
  </si>
  <si>
    <t>Doelstelling voor:</t>
  </si>
  <si>
    <t xml:space="preserve">Stel u bent groepsleider en houdt het verlof bij om te zien wie binnenkort verlof heeft en vervanging nodig heeft. </t>
  </si>
  <si>
    <t xml:space="preserve">In kolom A worden toekomstige verlofdagen (binnen 10 dagen) in rood weergegeven; </t>
  </si>
  <si>
    <t>in kolom C wordt 'ja' voor een herinnering weergegeven d.m.v. een geneste functie ALS</t>
  </si>
  <si>
    <t>U maakt als volgt de eerste Voorwaardelijke opmaak regel:</t>
  </si>
  <si>
    <r>
      <t xml:space="preserve">1. </t>
    </r>
    <r>
      <rPr>
        <b/>
        <sz val="12"/>
        <color theme="1"/>
        <rFont val="Calibri"/>
        <family val="2"/>
        <scheme val="minor"/>
      </rPr>
      <t>Selecteer</t>
    </r>
    <r>
      <rPr>
        <sz val="12"/>
        <color theme="1"/>
        <rFont val="Calibri"/>
        <family val="2"/>
        <scheme val="minor"/>
      </rPr>
      <t xml:space="preserve"> de cellen H6 tot en met H11. </t>
    </r>
  </si>
  <si>
    <r>
      <t xml:space="preserve">2. Klik </t>
    </r>
    <r>
      <rPr>
        <b/>
        <sz val="12"/>
        <color theme="1"/>
        <rFont val="Calibri"/>
        <family val="2"/>
        <scheme val="minor"/>
      </rPr>
      <t>op Start </t>
    </r>
    <r>
      <rPr>
        <sz val="12"/>
        <color theme="1"/>
        <rFont val="Calibri"/>
        <family val="2"/>
        <scheme val="minor"/>
      </rPr>
      <t>- </t>
    </r>
    <r>
      <rPr>
        <b/>
        <sz val="12"/>
        <color theme="1"/>
        <rFont val="Calibri"/>
        <family val="2"/>
        <scheme val="minor"/>
      </rPr>
      <t>Voorwaardelijke opmaak</t>
    </r>
    <r>
      <rPr>
        <sz val="12"/>
        <color theme="1"/>
        <rFont val="Calibri"/>
        <family val="2"/>
        <scheme val="minor"/>
      </rPr>
      <t> - </t>
    </r>
    <r>
      <rPr>
        <b/>
        <sz val="12"/>
        <color theme="1"/>
        <rFont val="Calibri"/>
        <family val="2"/>
        <scheme val="minor"/>
      </rPr>
      <t>Nieuwe regel</t>
    </r>
  </si>
  <si>
    <r>
      <t xml:space="preserve">3. Onder </t>
    </r>
    <r>
      <rPr>
        <i/>
        <sz val="12"/>
        <color theme="1"/>
        <rFont val="Calibri"/>
        <family val="2"/>
        <scheme val="minor"/>
      </rPr>
      <t>Nieuwe opmaakregel</t>
    </r>
    <r>
      <rPr>
        <sz val="12"/>
        <color theme="1"/>
        <rFont val="Calibri"/>
        <family val="2"/>
        <scheme val="minor"/>
      </rPr>
      <t xml:space="preserve"> - </t>
    </r>
    <r>
      <rPr>
        <b/>
        <sz val="12"/>
        <color theme="1"/>
        <rFont val="Calibri"/>
        <family val="2"/>
        <scheme val="minor"/>
      </rPr>
      <t>Alleen cellen opmaken met</t>
    </r>
  </si>
  <si>
    <r>
      <t xml:space="preserve">4. </t>
    </r>
    <r>
      <rPr>
        <i/>
        <sz val="12"/>
        <color theme="1"/>
        <rFont val="Calibri"/>
        <family val="2"/>
        <scheme val="minor"/>
      </rPr>
      <t>Venster 1</t>
    </r>
    <r>
      <rPr>
        <sz val="12"/>
        <color theme="1"/>
        <rFont val="Calibri"/>
        <family val="2"/>
        <scheme val="minor"/>
      </rPr>
      <t xml:space="preserve"> celwaarde - </t>
    </r>
    <r>
      <rPr>
        <i/>
        <sz val="12"/>
        <color theme="1"/>
        <rFont val="Calibri"/>
        <family val="2"/>
        <scheme val="minor"/>
      </rPr>
      <t>venster 2</t>
    </r>
    <r>
      <rPr>
        <sz val="12"/>
        <color theme="1"/>
        <rFont val="Calibri"/>
        <family val="2"/>
        <scheme val="minor"/>
      </rPr>
      <t xml:space="preserve"> tussen - </t>
    </r>
    <r>
      <rPr>
        <i/>
        <sz val="12"/>
        <color theme="1"/>
        <rFont val="Calibri"/>
        <family val="2"/>
        <scheme val="minor"/>
      </rPr>
      <t>venster 3</t>
    </r>
    <r>
      <rPr>
        <sz val="12"/>
        <color theme="1"/>
        <rFont val="Calibri"/>
        <family val="2"/>
        <scheme val="minor"/>
      </rPr>
      <t xml:space="preserve"> H4 (is vandaag) - </t>
    </r>
    <r>
      <rPr>
        <i/>
        <sz val="12"/>
        <color theme="1"/>
        <rFont val="Calibri"/>
        <family val="2"/>
        <scheme val="minor"/>
      </rPr>
      <t>venster 4</t>
    </r>
    <r>
      <rPr>
        <sz val="12"/>
        <color theme="1"/>
        <rFont val="Calibri"/>
        <family val="2"/>
        <scheme val="minor"/>
      </rPr>
      <t xml:space="preserve"> H4 + 10 dagen</t>
    </r>
  </si>
  <si>
    <r>
      <t xml:space="preserve">Werking formule: formule Voorwaardelijke opmaak sluit alles uit, behalve de &gt;10 dagen na vandaag </t>
    </r>
    <r>
      <rPr>
        <sz val="12"/>
        <color theme="4"/>
        <rFont val="Calibri"/>
        <family val="2"/>
        <scheme val="minor"/>
      </rPr>
      <t>(deze worden rood)</t>
    </r>
  </si>
  <si>
    <r>
      <t xml:space="preserve">Alternatief: </t>
    </r>
    <r>
      <rPr>
        <b/>
        <sz val="12"/>
        <color theme="4" tint="-0.249977111117893"/>
        <rFont val="Calibri"/>
        <family val="2"/>
        <scheme val="minor"/>
      </rPr>
      <t>Voorwaardelijke opmaak</t>
    </r>
    <r>
      <rPr>
        <sz val="12"/>
        <color theme="4" tint="-0.249977111117893"/>
        <rFont val="Calibri"/>
        <family val="2"/>
        <scheme val="minor"/>
      </rPr>
      <t xml:space="preserve"> - </t>
    </r>
    <r>
      <rPr>
        <b/>
        <sz val="12"/>
        <color theme="4" tint="-0.249977111117893"/>
        <rFont val="Calibri"/>
        <family val="2"/>
        <scheme val="minor"/>
      </rPr>
      <t xml:space="preserve">Markeerregels voor cellen </t>
    </r>
    <r>
      <rPr>
        <sz val="12"/>
        <color theme="4" tint="-0.249977111117893"/>
        <rFont val="Calibri"/>
        <family val="2"/>
        <scheme val="minor"/>
      </rPr>
      <t>-</t>
    </r>
    <r>
      <rPr>
        <b/>
        <sz val="12"/>
        <color theme="4" tint="-0.249977111117893"/>
        <rFont val="Calibri"/>
        <family val="2"/>
        <scheme val="minor"/>
      </rPr>
      <t xml:space="preserve"> Een datum op - Deze week - opmaakkleur rood </t>
    </r>
  </si>
  <si>
    <t>Waarschuwen met de functie ALS() als er tekst als melding moet worden gebruikt</t>
  </si>
  <si>
    <r>
      <t xml:space="preserve">U maakt in de C kolom een waarschuwing met tekst:  Ja (op dezelfde dag) of </t>
    </r>
    <r>
      <rPr>
        <b/>
        <i/>
        <sz val="12"/>
        <color theme="1"/>
        <rFont val="Calibri"/>
        <family val="2"/>
        <scheme val="minor"/>
      </rPr>
      <t>Vervanger nodig</t>
    </r>
    <r>
      <rPr>
        <i/>
        <sz val="12"/>
        <color theme="1"/>
        <rFont val="Calibri"/>
        <family val="2"/>
        <scheme val="minor"/>
      </rPr>
      <t xml:space="preserve"> (datum binnen 10 dagen)</t>
    </r>
  </si>
  <si>
    <r>
      <t xml:space="preserve">1. </t>
    </r>
    <r>
      <rPr>
        <b/>
        <sz val="12"/>
        <color theme="1"/>
        <rFont val="Calibri"/>
        <family val="2"/>
        <scheme val="minor"/>
      </rPr>
      <t>Selecteer</t>
    </r>
    <r>
      <rPr>
        <sz val="12"/>
        <color theme="1"/>
        <rFont val="Calibri"/>
        <family val="2"/>
        <scheme val="minor"/>
      </rPr>
      <t xml:space="preserve"> de cel F6</t>
    </r>
  </si>
  <si>
    <r>
      <t>2</t>
    </r>
    <r>
      <rPr>
        <b/>
        <sz val="12"/>
        <color theme="1"/>
        <rFont val="Calibri"/>
        <family val="2"/>
        <scheme val="minor"/>
      </rPr>
      <t>. Typ</t>
    </r>
    <r>
      <rPr>
        <sz val="12"/>
        <color theme="1"/>
        <rFont val="Calibri"/>
        <family val="2"/>
        <scheme val="minor"/>
      </rPr>
      <t xml:space="preserve"> of plak in F6: =ALS(A6=VANDAAG();"ja";ALS(A6&gt;VANDAAG()+10;"";ALS(A6&lt;VANDAAG();"";"bijna"))) </t>
    </r>
  </si>
  <si>
    <t xml:space="preserve">    Eventueel cellen of tijdsduur aanpassen</t>
  </si>
  <si>
    <r>
      <t xml:space="preserve">3. </t>
    </r>
    <r>
      <rPr>
        <b/>
        <sz val="12"/>
        <color theme="1"/>
        <rFont val="Calibri"/>
        <family val="2"/>
        <scheme val="minor"/>
      </rPr>
      <t>Sleep</t>
    </r>
    <r>
      <rPr>
        <sz val="12"/>
        <color theme="1"/>
        <rFont val="Calibri"/>
        <family val="2"/>
        <scheme val="minor"/>
      </rPr>
      <t xml:space="preserve"> de functie met de vulgreep door voor alle cellen eronder</t>
    </r>
  </si>
  <si>
    <r>
      <t xml:space="preserve">4. </t>
    </r>
    <r>
      <rPr>
        <b/>
        <sz val="12"/>
        <color theme="1"/>
        <rFont val="Calibri"/>
        <family val="2"/>
        <scheme val="minor"/>
      </rPr>
      <t>Start</t>
    </r>
    <r>
      <rPr>
        <sz val="12"/>
        <color theme="1"/>
        <rFont val="Calibri"/>
        <family val="2"/>
        <scheme val="minor"/>
      </rPr>
      <t xml:space="preserve"> - </t>
    </r>
    <r>
      <rPr>
        <b/>
        <sz val="12"/>
        <color theme="1"/>
        <rFont val="Calibri"/>
        <family val="2"/>
        <scheme val="minor"/>
      </rPr>
      <t>Voorwaardelijke opmaak</t>
    </r>
    <r>
      <rPr>
        <sz val="12"/>
        <color theme="1"/>
        <rFont val="Calibri"/>
        <family val="2"/>
        <scheme val="minor"/>
      </rPr>
      <t xml:space="preserve"> - </t>
    </r>
    <r>
      <rPr>
        <b/>
        <sz val="12"/>
        <color theme="1"/>
        <rFont val="Calibri"/>
        <family val="2"/>
        <scheme val="minor"/>
      </rPr>
      <t>Markeeregels voor cellen</t>
    </r>
    <r>
      <rPr>
        <sz val="12"/>
        <color theme="1"/>
        <rFont val="Calibri"/>
        <family val="2"/>
        <scheme val="minor"/>
      </rPr>
      <t xml:space="preserve"> - </t>
    </r>
    <r>
      <rPr>
        <b/>
        <sz val="12"/>
        <color theme="1"/>
        <rFont val="Calibri"/>
        <family val="2"/>
        <scheme val="minor"/>
      </rPr>
      <t>Gelijk aan</t>
    </r>
    <r>
      <rPr>
        <sz val="12"/>
        <color theme="1"/>
        <rFont val="Calibri"/>
        <family val="2"/>
        <scheme val="minor"/>
      </rPr>
      <t xml:space="preserve"> - Ja  - in 1e venster - </t>
    </r>
    <r>
      <rPr>
        <b/>
        <sz val="12"/>
        <color theme="1"/>
        <rFont val="Calibri"/>
        <family val="2"/>
        <scheme val="minor"/>
      </rPr>
      <t>kies</t>
    </r>
    <r>
      <rPr>
        <sz val="12"/>
        <color theme="1"/>
        <rFont val="Calibri"/>
        <family val="2"/>
        <scheme val="minor"/>
      </rPr>
      <t xml:space="preserve"> </t>
    </r>
    <r>
      <rPr>
        <i/>
        <sz val="12"/>
        <color theme="1"/>
        <rFont val="Calibri"/>
        <family val="2"/>
        <scheme val="minor"/>
      </rPr>
      <t>Opmaak</t>
    </r>
    <r>
      <rPr>
        <sz val="12"/>
        <color theme="1"/>
        <rFont val="Calibri"/>
        <family val="2"/>
        <scheme val="minor"/>
      </rPr>
      <t xml:space="preserve"> kleur geel</t>
    </r>
  </si>
  <si>
    <t>Functie tijd bereken met ALS en vandaag()</t>
  </si>
  <si>
    <t>Controleren van openstaande bedragen en factuurdatum van 30 dagen verlopen</t>
  </si>
  <si>
    <t>In de F kolom wordt het betaald of openstaand bedrag getoond:  = factuurbedrag -1e termijn  (betaald is leeg)</t>
  </si>
  <si>
    <t>In de G kolom wordt gecontroleerd of de betaaldatum van 30 dagen wordt overschreden en een waarde &gt;0 in kolom F</t>
  </si>
  <si>
    <r>
      <t xml:space="preserve">1. </t>
    </r>
    <r>
      <rPr>
        <b/>
        <sz val="12"/>
        <rFont val="Calibri"/>
        <family val="2"/>
      </rPr>
      <t>Selecteer</t>
    </r>
    <r>
      <rPr>
        <sz val="12"/>
        <rFont val="Calibri"/>
        <family val="2"/>
      </rPr>
      <t xml:space="preserve"> cel </t>
    </r>
    <r>
      <rPr>
        <b/>
        <sz val="12"/>
        <rFont val="Calibri"/>
        <family val="2"/>
      </rPr>
      <t>G13</t>
    </r>
    <r>
      <rPr>
        <sz val="12"/>
        <rFont val="Calibri"/>
        <family val="2"/>
      </rPr>
      <t xml:space="preserve"> - </t>
    </r>
    <r>
      <rPr>
        <b/>
        <sz val="12"/>
        <rFont val="Calibri"/>
        <family val="2"/>
      </rPr>
      <t>typ</t>
    </r>
    <r>
      <rPr>
        <sz val="12"/>
        <rFont val="Calibri"/>
        <family val="2"/>
      </rPr>
      <t xml:space="preserve"> =ALS(EN(F13&gt;0;C13&lt;=VANDAAG()-30);"ACTIE";"") in de </t>
    </r>
    <r>
      <rPr>
        <b/>
        <sz val="12"/>
        <rFont val="Calibri"/>
        <family val="2"/>
      </rPr>
      <t>formulebalk</t>
    </r>
    <r>
      <rPr>
        <sz val="12"/>
        <rFont val="Calibri"/>
        <family val="2"/>
      </rPr>
      <t xml:space="preserve"> - </t>
    </r>
    <r>
      <rPr>
        <b/>
        <sz val="12"/>
        <rFont val="Calibri"/>
        <family val="2"/>
      </rPr>
      <t>Enter</t>
    </r>
  </si>
  <si>
    <r>
      <t xml:space="preserve">2. Maak met </t>
    </r>
    <r>
      <rPr>
        <b/>
        <sz val="12"/>
        <rFont val="Calibri"/>
        <family val="2"/>
      </rPr>
      <t>Voorwaardelijke opmaak</t>
    </r>
    <r>
      <rPr>
        <sz val="12"/>
        <rFont val="Calibri"/>
        <family val="2"/>
      </rPr>
      <t xml:space="preserve"> in cellen G13:G25 een regel  = </t>
    </r>
    <r>
      <rPr>
        <i/>
        <sz val="12"/>
        <rFont val="Calibri"/>
        <family val="2"/>
      </rPr>
      <t>Gelijk aan</t>
    </r>
    <r>
      <rPr>
        <sz val="12"/>
        <rFont val="Calibri"/>
        <family val="2"/>
      </rPr>
      <t xml:space="preserve"> </t>
    </r>
    <r>
      <rPr>
        <b/>
        <sz val="12"/>
        <rFont val="Calibri"/>
        <family val="2"/>
      </rPr>
      <t>Actie</t>
    </r>
    <r>
      <rPr>
        <sz val="12"/>
        <rFont val="Calibri"/>
        <family val="2"/>
      </rPr>
      <t xml:space="preserve"> - opmaak rood</t>
    </r>
  </si>
  <si>
    <t>Eerst de EN functie en dan de ALS functie er handmatig voor typen</t>
  </si>
  <si>
    <t>Factuur</t>
  </si>
  <si>
    <t>Betaald</t>
  </si>
  <si>
    <t>saldo</t>
  </si>
  <si>
    <t>Controle</t>
  </si>
  <si>
    <t>nummer</t>
  </si>
  <si>
    <t>datum</t>
  </si>
  <si>
    <t>bedrag</t>
  </si>
  <si>
    <t>1e termijn</t>
  </si>
  <si>
    <t>openstaand</t>
  </si>
  <si>
    <t>Laptops</t>
  </si>
  <si>
    <t>Abonement</t>
  </si>
  <si>
    <t>Verzekering</t>
  </si>
  <si>
    <t>Kantoor</t>
  </si>
  <si>
    <t>Advertentie</t>
  </si>
  <si>
    <t>Advies</t>
  </si>
  <si>
    <t>Diensten</t>
  </si>
  <si>
    <t>deze tabel invullen met de formules en functie zoals in het voorbeeld</t>
  </si>
  <si>
    <t>ALS(EN(F30&gt;0;C30&lt;=VANDAAG()-30);"ACTIE";"")</t>
  </si>
  <si>
    <t>Werkuren berekenen die over middernacht gaan</t>
  </si>
  <si>
    <t>Uren berekenen over middernacht met formules</t>
  </si>
  <si>
    <t>Excel kan niet met uren over middernacht rekenen, dus zal er een functie of trucje moeten worden toegepast</t>
  </si>
  <si>
    <t xml:space="preserve">Het optellen van bijv. gewerkte uren wordt gedaan, door de eindtijd van de begintijd af te trekken: </t>
  </si>
  <si>
    <t>Bijv. Aanvang werktijd - 08:00u einde werktijd - 16:00u - formule hiervoor: 16-8=8 werkuren</t>
  </si>
  <si>
    <t>Let ook op de celeigenschappen van tijd - tijd wordt aangeven met : dus 12:00 - hiervan zijn de celeigenschappen instelling - Tijd</t>
  </si>
  <si>
    <t>Bij hele getallen zoals uren of minuten via een functie, zijn de celeigenschappen - Standaard (zie voorbeeld J33)</t>
  </si>
  <si>
    <t>De berekening van tijd over middernacht (denk aan nachtdiensten) gaat als volgt:</t>
  </si>
  <si>
    <r>
      <rPr>
        <b/>
        <i/>
        <sz val="10"/>
        <rFont val="Arial"/>
        <family val="2"/>
      </rPr>
      <t>1. Typ in cel D22 =</t>
    </r>
    <r>
      <rPr>
        <sz val="10"/>
        <rFont val="Arial"/>
        <family val="2"/>
      </rPr>
      <t>ALS(B22="";"";ALS(C22&lt;B22;24-B22+C22;C22-B22))</t>
    </r>
    <r>
      <rPr>
        <b/>
        <sz val="10"/>
        <rFont val="Arial"/>
        <family val="2"/>
      </rPr>
      <t xml:space="preserve"> of Deze formule: typ </t>
    </r>
    <r>
      <rPr>
        <sz val="10"/>
        <rFont val="Arial"/>
        <family val="2"/>
      </rPr>
      <t>=24 - begintijd(B22)+eindtijd(C22)</t>
    </r>
  </si>
  <si>
    <r>
      <rPr>
        <b/>
        <sz val="12"/>
        <rFont val="Calibri"/>
        <family val="2"/>
      </rPr>
      <t>2. Typ in cel G22 de simpele versie:</t>
    </r>
    <r>
      <rPr>
        <sz val="12"/>
        <rFont val="Calibri"/>
        <family val="2"/>
      </rPr>
      <t xml:space="preserve"> =24-E22+F22</t>
    </r>
  </si>
  <si>
    <t>Voorbeeld formules;</t>
  </si>
  <si>
    <t>ALS(B22="";"";ALS(C22&lt;B22;24-B22+C22;C22-B22))</t>
  </si>
  <si>
    <r>
      <t xml:space="preserve">De simpele formuleversie is: </t>
    </r>
    <r>
      <rPr>
        <b/>
        <sz val="12"/>
        <rFont val="Calibri"/>
        <family val="2"/>
        <scheme val="minor"/>
      </rPr>
      <t xml:space="preserve">  24-begintijd + eindtijd</t>
    </r>
  </si>
  <si>
    <t>WEEKPLANNING AFDELING: WERKUREN Supermarkt</t>
  </si>
  <si>
    <t>Tijd berekening</t>
  </si>
  <si>
    <t>zaterdag</t>
  </si>
  <si>
    <t>zondag</t>
  </si>
  <si>
    <t>uren</t>
  </si>
  <si>
    <t>NAAM</t>
  </si>
  <si>
    <t>Janssen</t>
  </si>
  <si>
    <t>aanvang</t>
  </si>
  <si>
    <t>einde</t>
  </si>
  <si>
    <t>netto</t>
  </si>
  <si>
    <t>UUR</t>
  </si>
  <si>
    <t>uur en minuut samen</t>
  </si>
  <si>
    <t>werkuren</t>
  </si>
  <si>
    <t>let op celeigenschappen</t>
  </si>
  <si>
    <t>Grote pauze</t>
  </si>
  <si>
    <t>Kleine pauze</t>
  </si>
  <si>
    <t>MINUUT</t>
  </si>
  <si>
    <t>Totale werktijd</t>
  </si>
  <si>
    <t>WEEKPLANNING AFDELING: WERKUREN supermarkt</t>
  </si>
  <si>
    <t>Zaterdag</t>
  </si>
  <si>
    <t>UUR functie</t>
  </si>
  <si>
    <t>let op Celeigenschappen = Tijd</t>
  </si>
  <si>
    <t>let op Celeigenschappen voor functie = Standaard</t>
  </si>
  <si>
    <t>MINUUT functie</t>
  </si>
  <si>
    <t>Functie VERT.ZOEKEN -  benaderen i.p.v. exacte waarden</t>
  </si>
  <si>
    <t>VERT.ZOEKEN bij benadering tussen een range (dus niet exact)</t>
  </si>
  <si>
    <t>Automatisch het belastingspercentage weergeven van het loon, via de functie Verticaal zoeken</t>
  </si>
  <si>
    <r>
      <rPr>
        <b/>
        <sz val="12"/>
        <rFont val="Calibri"/>
        <family val="2"/>
        <scheme val="minor"/>
      </rPr>
      <t>Controleer</t>
    </r>
    <r>
      <rPr>
        <sz val="12"/>
        <rFont val="Calibri"/>
        <family val="2"/>
        <scheme val="minor"/>
      </rPr>
      <t xml:space="preserve"> in het voorbeeld D30 hoe de functie is opgebouwd - </t>
    </r>
    <r>
      <rPr>
        <b/>
        <sz val="12"/>
        <rFont val="Calibri"/>
        <family val="2"/>
        <scheme val="minor"/>
      </rPr>
      <t>klik</t>
    </r>
    <r>
      <rPr>
        <sz val="12"/>
        <rFont val="Calibri"/>
        <family val="2"/>
        <scheme val="minor"/>
      </rPr>
      <t xml:space="preserve"> op </t>
    </r>
    <r>
      <rPr>
        <i/>
        <sz val="12"/>
        <rFont val="Calibri"/>
        <family val="2"/>
        <scheme val="minor"/>
      </rPr>
      <t xml:space="preserve">fx </t>
    </r>
    <r>
      <rPr>
        <sz val="12"/>
        <rFont val="Calibri"/>
        <family val="2"/>
        <scheme val="minor"/>
      </rPr>
      <t>om functie te openen voor meer inzicht</t>
    </r>
  </si>
  <si>
    <r>
      <t xml:space="preserve">Klik </t>
    </r>
    <r>
      <rPr>
        <sz val="12"/>
        <rFont val="Calibri"/>
        <family val="2"/>
        <scheme val="minor"/>
      </rPr>
      <t xml:space="preserve">in cel D23 en </t>
    </r>
    <r>
      <rPr>
        <b/>
        <sz val="12"/>
        <rFont val="Calibri"/>
        <family val="2"/>
        <scheme val="minor"/>
      </rPr>
      <t>typ</t>
    </r>
    <r>
      <rPr>
        <sz val="12"/>
        <rFont val="Calibri"/>
        <family val="2"/>
        <scheme val="minor"/>
      </rPr>
      <t xml:space="preserve"> een </t>
    </r>
    <r>
      <rPr>
        <b/>
        <sz val="12"/>
        <rFont val="Calibri"/>
        <family val="2"/>
        <scheme val="minor"/>
      </rPr>
      <t>=</t>
    </r>
    <r>
      <rPr>
        <sz val="12"/>
        <rFont val="Calibri"/>
        <family val="2"/>
        <scheme val="minor"/>
      </rPr>
      <t xml:space="preserve"> teken - open de functie </t>
    </r>
    <r>
      <rPr>
        <b/>
        <sz val="12"/>
        <rFont val="Calibri"/>
        <family val="2"/>
        <scheme val="minor"/>
      </rPr>
      <t>VERT.ZOEKEN</t>
    </r>
  </si>
  <si>
    <r>
      <t xml:space="preserve">Zoekwaarden invullen </t>
    </r>
    <r>
      <rPr>
        <i/>
        <sz val="12"/>
        <rFont val="Calibri"/>
        <family val="2"/>
        <scheme val="minor"/>
      </rPr>
      <t>(1e venster)</t>
    </r>
    <r>
      <rPr>
        <b/>
        <sz val="12"/>
        <rFont val="Calibri"/>
        <family val="2"/>
        <scheme val="minor"/>
      </rPr>
      <t xml:space="preserve"> - </t>
    </r>
    <r>
      <rPr>
        <sz val="12"/>
        <rFont val="Calibri"/>
        <family val="2"/>
        <scheme val="minor"/>
      </rPr>
      <t>klik de cel van het belastbaar inkomen (C23) - de zoekwaarde</t>
    </r>
  </si>
  <si>
    <r>
      <t xml:space="preserve">Tabelmatrix </t>
    </r>
    <r>
      <rPr>
        <i/>
        <sz val="12"/>
        <rFont val="Calibri"/>
        <family val="2"/>
        <scheme val="minor"/>
      </rPr>
      <t>(2e venster)</t>
    </r>
    <r>
      <rPr>
        <b/>
        <sz val="12"/>
        <rFont val="Calibri"/>
        <family val="2"/>
        <scheme val="minor"/>
      </rPr>
      <t xml:space="preserve"> - Selecteer</t>
    </r>
    <r>
      <rPr>
        <sz val="12"/>
        <rFont val="Calibri"/>
        <family val="2"/>
        <scheme val="minor"/>
      </rPr>
      <t xml:space="preserve"> de hele percentagekolom zonder kopteksten</t>
    </r>
  </si>
  <si>
    <r>
      <t xml:space="preserve">Kolomindex getal </t>
    </r>
    <r>
      <rPr>
        <i/>
        <sz val="12"/>
        <rFont val="Calibri"/>
        <family val="2"/>
        <scheme val="minor"/>
      </rPr>
      <t>(3e venster)</t>
    </r>
    <r>
      <rPr>
        <b/>
        <sz val="12"/>
        <rFont val="Calibri"/>
        <family val="2"/>
        <scheme val="minor"/>
      </rPr>
      <t xml:space="preserve"> Kies</t>
    </r>
    <r>
      <rPr>
        <sz val="12"/>
        <rFont val="Calibri"/>
        <family val="2"/>
        <scheme val="minor"/>
      </rPr>
      <t xml:space="preserve"> het nummer van de kolom (Percentage is nr 2)</t>
    </r>
  </si>
  <si>
    <r>
      <t>Benaderen</t>
    </r>
    <r>
      <rPr>
        <i/>
        <sz val="12"/>
        <rFont val="Calibri"/>
        <family val="2"/>
        <scheme val="minor"/>
      </rPr>
      <t xml:space="preserve"> (4e venster) </t>
    </r>
    <r>
      <rPr>
        <sz val="12"/>
        <rFont val="Calibri"/>
        <family val="2"/>
        <scheme val="minor"/>
      </rPr>
      <t>typ een 1 = waar, zoekt de best mogelijke waarden</t>
    </r>
  </si>
  <si>
    <r>
      <rPr>
        <b/>
        <sz val="12"/>
        <rFont val="Calibri"/>
        <family val="2"/>
        <scheme val="minor"/>
      </rPr>
      <t>Sleep</t>
    </r>
    <r>
      <rPr>
        <sz val="12"/>
        <rFont val="Calibri"/>
        <family val="2"/>
        <scheme val="minor"/>
      </rPr>
      <t xml:space="preserve"> de Functie met de vulgreep door naar beneden voor elke medewerker</t>
    </r>
  </si>
  <si>
    <t>Inkomen</t>
  </si>
  <si>
    <t>Belasting</t>
  </si>
  <si>
    <t>belastb. inkomen</t>
  </si>
  <si>
    <t>Percentage</t>
  </si>
  <si>
    <t>Belastbaar inkomen</t>
  </si>
  <si>
    <t>Belastingpercentage vd schijf</t>
  </si>
  <si>
    <t>Jansen</t>
  </si>
  <si>
    <t>Pietersen</t>
  </si>
  <si>
    <t>Klaassen</t>
  </si>
  <si>
    <t>Cornelissen</t>
  </si>
  <si>
    <t>Willemsen</t>
  </si>
  <si>
    <t>Benaderen ingevuld met 1</t>
  </si>
  <si>
    <t>Benaderen ingevuld met 0 = foutmelding</t>
  </si>
  <si>
    <t>Controleer in het voorbeeld de opbouw van de Functie Verticaal zoeken</t>
  </si>
  <si>
    <t>Klik hier: Functie wizard klapt open voor controle</t>
  </si>
  <si>
    <t>Functie Verticaal.zoeken via externe werkbladen</t>
  </si>
  <si>
    <t>Databaseblad zichtbaar maken met rechtermuisknop - zichtbaar maken - kies Electronics</t>
  </si>
  <si>
    <t>Verticaal zoeken met gegevens uit een ander werkblad of werkmap</t>
  </si>
  <si>
    <r>
      <t xml:space="preserve">1. </t>
    </r>
    <r>
      <rPr>
        <b/>
        <sz val="12"/>
        <rFont val="Calibri"/>
        <family val="2"/>
        <scheme val="minor"/>
      </rPr>
      <t>Valideer</t>
    </r>
    <r>
      <rPr>
        <sz val="12"/>
        <rFont val="Calibri"/>
        <family val="2"/>
        <scheme val="minor"/>
      </rPr>
      <t xml:space="preserve"> in cel C19 via </t>
    </r>
    <r>
      <rPr>
        <b/>
        <sz val="12"/>
        <rFont val="Calibri"/>
        <family val="2"/>
        <scheme val="minor"/>
      </rPr>
      <t>Gegegevens</t>
    </r>
    <r>
      <rPr>
        <sz val="12"/>
        <rFont val="Calibri"/>
        <family val="2"/>
        <scheme val="minor"/>
      </rPr>
      <t xml:space="preserve"> - </t>
    </r>
    <r>
      <rPr>
        <b/>
        <sz val="12"/>
        <rFont val="Calibri"/>
        <family val="2"/>
        <scheme val="minor"/>
      </rPr>
      <t>Gegevensvalidatie</t>
    </r>
    <r>
      <rPr>
        <sz val="12"/>
        <rFont val="Calibri"/>
        <family val="2"/>
        <scheme val="minor"/>
      </rPr>
      <t xml:space="preserve"> - </t>
    </r>
    <r>
      <rPr>
        <i/>
        <sz val="12"/>
        <rFont val="Calibri"/>
        <family val="2"/>
        <scheme val="minor"/>
      </rPr>
      <t>lijst</t>
    </r>
    <r>
      <rPr>
        <sz val="12"/>
        <rFont val="Calibri"/>
        <family val="2"/>
        <scheme val="minor"/>
      </rPr>
      <t xml:space="preserve"> - </t>
    </r>
    <r>
      <rPr>
        <i/>
        <sz val="12"/>
        <rFont val="Calibri"/>
        <family val="2"/>
        <scheme val="minor"/>
      </rPr>
      <t>Bron</t>
    </r>
    <r>
      <rPr>
        <sz val="12"/>
        <rFont val="Calibri"/>
        <family val="2"/>
        <scheme val="minor"/>
      </rPr>
      <t xml:space="preserve"> - uit Tab Electronics - 1e kolom</t>
    </r>
  </si>
  <si>
    <r>
      <t xml:space="preserve">2. </t>
    </r>
    <r>
      <rPr>
        <b/>
        <sz val="12"/>
        <rFont val="Calibri"/>
        <family val="2"/>
        <scheme val="minor"/>
      </rPr>
      <t xml:space="preserve">Typ </t>
    </r>
    <r>
      <rPr>
        <sz val="12"/>
        <rFont val="Calibri"/>
        <family val="2"/>
        <scheme val="minor"/>
      </rPr>
      <t xml:space="preserve">= in C21 en open de functie </t>
    </r>
    <r>
      <rPr>
        <b/>
        <sz val="12"/>
        <rFont val="Calibri"/>
        <family val="2"/>
        <scheme val="minor"/>
      </rPr>
      <t>VERT.ZOEKEN</t>
    </r>
    <r>
      <rPr>
        <sz val="12"/>
        <rFont val="Calibri"/>
        <family val="2"/>
        <scheme val="minor"/>
      </rPr>
      <t xml:space="preserve"> - 1e veld </t>
    </r>
    <r>
      <rPr>
        <b/>
        <i/>
        <sz val="12"/>
        <rFont val="Calibri"/>
        <family val="2"/>
        <scheme val="minor"/>
      </rPr>
      <t>Zoekwaarde</t>
    </r>
    <r>
      <rPr>
        <b/>
        <sz val="12"/>
        <rFont val="Calibri"/>
        <family val="2"/>
        <scheme val="minor"/>
      </rPr>
      <t xml:space="preserve"> - activeer </t>
    </r>
    <r>
      <rPr>
        <sz val="12"/>
        <rFont val="Calibri"/>
        <family val="2"/>
        <scheme val="minor"/>
      </rPr>
      <t>cel C19 (kies een codenummer)</t>
    </r>
  </si>
  <si>
    <r>
      <t xml:space="preserve">3. 2e veld </t>
    </r>
    <r>
      <rPr>
        <b/>
        <sz val="12"/>
        <rFont val="Calibri"/>
        <family val="2"/>
        <scheme val="minor"/>
      </rPr>
      <t>Tabelmatrix</t>
    </r>
    <r>
      <rPr>
        <sz val="12"/>
        <rFont val="Calibri"/>
        <family val="2"/>
        <scheme val="minor"/>
      </rPr>
      <t xml:space="preserve"> - activeer werkblad </t>
    </r>
    <r>
      <rPr>
        <b/>
        <sz val="12"/>
        <rFont val="Calibri"/>
        <family val="2"/>
        <scheme val="minor"/>
      </rPr>
      <t>Electronics</t>
    </r>
    <r>
      <rPr>
        <sz val="12"/>
        <rFont val="Calibri"/>
        <family val="2"/>
        <scheme val="minor"/>
      </rPr>
      <t xml:space="preserve"> en selecteer alle gegevens "ctrl+a"</t>
    </r>
  </si>
  <si>
    <r>
      <t xml:space="preserve">4. 3e veld </t>
    </r>
    <r>
      <rPr>
        <b/>
        <sz val="12"/>
        <rFont val="Calibri"/>
        <family val="2"/>
        <scheme val="minor"/>
      </rPr>
      <t>Kolomindex_getal</t>
    </r>
    <r>
      <rPr>
        <sz val="12"/>
        <rFont val="Calibri"/>
        <family val="2"/>
        <scheme val="minor"/>
      </rPr>
      <t xml:space="preserve"> - typ 3 voor de kolom waar de winkels in staan</t>
    </r>
  </si>
  <si>
    <r>
      <t xml:space="preserve">5. 4e veld </t>
    </r>
    <r>
      <rPr>
        <b/>
        <sz val="12"/>
        <rFont val="Calibri"/>
        <family val="2"/>
        <scheme val="minor"/>
      </rPr>
      <t>Benaderen</t>
    </r>
    <r>
      <rPr>
        <sz val="12"/>
        <rFont val="Calibri"/>
        <family val="2"/>
        <scheme val="minor"/>
      </rPr>
      <t xml:space="preserve"> - typ 0 om zoekwaarde exact te vinden</t>
    </r>
  </si>
  <si>
    <t>Herhaal dit voor de merk in cel C22 en de prijs in C23</t>
  </si>
  <si>
    <t>Voorbeeld Zoekwaarde</t>
  </si>
  <si>
    <t>Gevalideerd</t>
  </si>
  <si>
    <t>voorbeelden</t>
  </si>
  <si>
    <t>Winkel</t>
  </si>
  <si>
    <t>Merk</t>
  </si>
  <si>
    <t>Opdracht Zoekwaarde</t>
  </si>
  <si>
    <t>Valideren</t>
  </si>
  <si>
    <t>ProductNr</t>
  </si>
  <si>
    <t>Productgroep</t>
  </si>
  <si>
    <t>Amsterdam</t>
  </si>
  <si>
    <t>AliExpress</t>
  </si>
  <si>
    <t>Computer &amp; tablets</t>
  </si>
  <si>
    <t xml:space="preserve"> Apple MacBook 12'' 256 GB Space Gray </t>
  </si>
  <si>
    <t>Apple</t>
  </si>
  <si>
    <t>Saturn</t>
  </si>
  <si>
    <t>Beeld &amp; geluid</t>
  </si>
  <si>
    <t xml:space="preserve"> Lenovo Ideapad 100S-14IBR 80R900BBMH </t>
  </si>
  <si>
    <t>Lenovo</t>
  </si>
  <si>
    <t>MediaMarkt</t>
  </si>
  <si>
    <t>Huishouden &amp; wonen</t>
  </si>
  <si>
    <t xml:space="preserve"> HP Pavilion 15-bc076nd </t>
  </si>
  <si>
    <t>HP</t>
  </si>
  <si>
    <t>BCC</t>
  </si>
  <si>
    <t>Telefonie</t>
  </si>
  <si>
    <t xml:space="preserve"> Apple MacBook Pro 15'' Touch Bar MLH42N/A Space Gray </t>
  </si>
  <si>
    <t>Printers &amp; netwerk</t>
  </si>
  <si>
    <t xml:space="preserve"> Lenovo 110S-11IBR 80WG000WMH </t>
  </si>
  <si>
    <t>CoolBlue</t>
  </si>
  <si>
    <t>Koken &amp; tafelen</t>
  </si>
  <si>
    <t xml:space="preserve"> HP Pavilion 15-au110nd </t>
  </si>
  <si>
    <t>Foto &amp; video</t>
  </si>
  <si>
    <t xml:space="preserve"> HP Stream 11-y000nd </t>
  </si>
  <si>
    <t>Sport &amp; fitness</t>
  </si>
  <si>
    <t xml:space="preserve"> HP Spectre x360 13-4200nd </t>
  </si>
  <si>
    <t>Verzorging &amp; gezondheid</t>
  </si>
  <si>
    <t xml:space="preserve"> HP Omen 15-ax010nd </t>
  </si>
  <si>
    <t>Speelgoed &amp; gaming</t>
  </si>
  <si>
    <t xml:space="preserve"> HP Omen 15-ax280nd </t>
  </si>
  <si>
    <t>Navigatie &amp; reizen</t>
  </si>
  <si>
    <t xml:space="preserve"> Apple MacBook Pro 15'' Touch Bar MLH32N/A Space Gray </t>
  </si>
  <si>
    <t>Tuin &amp; gereedschap</t>
  </si>
  <si>
    <t xml:space="preserve"> Acer Chromebook 11 CB3-131-C2E2 </t>
  </si>
  <si>
    <t>Acer</t>
  </si>
  <si>
    <t>Aanbiedingen</t>
  </si>
  <si>
    <t xml:space="preserve"> HP Pavilion 15-bc010nd </t>
  </si>
  <si>
    <t xml:space="preserve"> Apple MacBook Pro 13'' Touch Bar MLH12N/A Space Gray </t>
  </si>
  <si>
    <t>Eletronics</t>
  </si>
  <si>
    <t xml:space="preserve"> Toshiba Tecra A50-C-1FW </t>
  </si>
  <si>
    <t>Toshiba</t>
  </si>
  <si>
    <t xml:space="preserve"> Lenovo Ideapad 310-15IAP 80TT0030MH </t>
  </si>
  <si>
    <t xml:space="preserve"> HP 17-x000nd </t>
  </si>
  <si>
    <t xml:space="preserve"> Acer Aspire R3-131T-P36R </t>
  </si>
  <si>
    <t xml:space="preserve"> Asus ZenBook UX310UA-FC212T </t>
  </si>
  <si>
    <t>Asus</t>
  </si>
  <si>
    <t xml:space="preserve"> Asus Zenbook Pro BX510UX-DM198R </t>
  </si>
  <si>
    <t xml:space="preserve"> Acer Aspire F5-771G-76LA </t>
  </si>
  <si>
    <t xml:space="preserve"> Asus ZenBook 3 UX390UA-GS031T </t>
  </si>
  <si>
    <t xml:space="preserve"> Acer Aspire VX-591G-78J8 </t>
  </si>
  <si>
    <t xml:space="preserve"> Microsoft Surface Pro 4 - i7 - 16 GB - 256 GB </t>
  </si>
  <si>
    <t>Microsoft</t>
  </si>
  <si>
    <t xml:space="preserve"> Lenovo 110S-11IBR 80WG000VMH </t>
  </si>
  <si>
    <t xml:space="preserve"> HP Pavilion 17-ab040nd </t>
  </si>
  <si>
    <t xml:space="preserve"> Asus ZenBook Flip UX360UAK-BB281T </t>
  </si>
  <si>
    <t xml:space="preserve"> Asus ZenBook 3 UX390UA-GS073T </t>
  </si>
  <si>
    <t xml:space="preserve"> Asus Essential Pro P2530UA-DM0050E </t>
  </si>
  <si>
    <t xml:space="preserve"> HP Stream 11-y010nd </t>
  </si>
  <si>
    <t xml:space="preserve"> HP Pavilion 17-ab200nd </t>
  </si>
  <si>
    <t xml:space="preserve"> Asus ROG Strix GL553VD-FY040T </t>
  </si>
  <si>
    <t xml:space="preserve"> HP Envy x360 15-aq015nd </t>
  </si>
  <si>
    <t xml:space="preserve"> Acer Spin 3 SP315-51-55WE </t>
  </si>
  <si>
    <t xml:space="preserve"> MSI GE72 7RE-050NL Apache Pro </t>
  </si>
  <si>
    <t>MSI</t>
  </si>
  <si>
    <t xml:space="preserve"> Lenovo 110S-11IBR 80WG000UMH </t>
  </si>
  <si>
    <t xml:space="preserve"> Asus Strix FX502VM-DM115T </t>
  </si>
  <si>
    <t xml:space="preserve"> Asus ROG Strix GL502VS-FY247T </t>
  </si>
  <si>
    <t xml:space="preserve"> Lenovo Yoga Book YB1-X90F Goud </t>
  </si>
  <si>
    <t xml:space="preserve"> HP Spectre x360 15-bl020nd </t>
  </si>
  <si>
    <t xml:space="preserve"> HP 14-am013nd </t>
  </si>
  <si>
    <t xml:space="preserve"> Asus VivoBook R753UV-T4209T </t>
  </si>
  <si>
    <t xml:space="preserve"> HP Spectre 13-v011nd </t>
  </si>
  <si>
    <t xml:space="preserve"> HP Spectre 13-v000nd </t>
  </si>
  <si>
    <t xml:space="preserve"> HP 14-am005nd </t>
  </si>
  <si>
    <t xml:space="preserve"> Asus Zenbook Pro BX310UA-GL616R </t>
  </si>
  <si>
    <t xml:space="preserve"> Toshiba A30-C-14C </t>
  </si>
  <si>
    <t xml:space="preserve"> HP Probook 430 G3 W4N67ET </t>
  </si>
  <si>
    <t xml:space="preserve"> HP Probook 430 G3 i5-8G-256SSD </t>
  </si>
  <si>
    <t xml:space="preserve"> Apple MacBook Pro 13'' Touch Bar MNQF2N/A 16-512 Space Gray </t>
  </si>
  <si>
    <t xml:space="preserve"> MSI GP62M 7RD-014NL Leopard </t>
  </si>
  <si>
    <t xml:space="preserve"> HP Pavilion 15-aw021nd </t>
  </si>
  <si>
    <t xml:space="preserve"> Asus VivoBook R558UQ-DM741T </t>
  </si>
  <si>
    <t xml:space="preserve"> Lenovo Essential E51-80 80QB000AMH </t>
  </si>
  <si>
    <t xml:space="preserve"> HP Elite x2 1012 G1 L5H20ET </t>
  </si>
  <si>
    <t xml:space="preserve"> Acer Chromebook 14 CP5-471-C8KZ </t>
  </si>
  <si>
    <t xml:space="preserve"> Toshiba Satellite Pro A50-C-1GL </t>
  </si>
  <si>
    <t xml:space="preserve"> HP ProBook 430 G4 i3-8gb-128ssd </t>
  </si>
  <si>
    <t xml:space="preserve"> Asus VivoBook R301UA-FN170T </t>
  </si>
  <si>
    <t xml:space="preserve"> Apple MacBook Pro 13'' Touch Bar MNQF2N/A Space Gray </t>
  </si>
  <si>
    <t xml:space="preserve"> Lenovo Yoga 300-11IBR 80M100SPMH </t>
  </si>
  <si>
    <t xml:space="preserve"> Acer Aspire ES1-132-C4YX </t>
  </si>
  <si>
    <t xml:space="preserve"> HP ProBook 450 G4 i5-8gb-128ssd+1tb-930mx </t>
  </si>
  <si>
    <t xml:space="preserve"> HP 15-ay135nd </t>
  </si>
  <si>
    <t xml:space="preserve"> Asus VivoBook Pro N552VX-FY312T </t>
  </si>
  <si>
    <t xml:space="preserve"> Apple MacBook Pro 13'' MF839N/A 16GB - 256GB </t>
  </si>
  <si>
    <t xml:space="preserve"> Apple MacBook 12'' 512 GB Silver </t>
  </si>
  <si>
    <t xml:space="preserve"> MSI GL72 6QF-407NL </t>
  </si>
  <si>
    <t xml:space="preserve"> HP ProBook 470 G4 Y8A82ET </t>
  </si>
  <si>
    <t xml:space="preserve"> HP Envy 15-as130nd </t>
  </si>
  <si>
    <t xml:space="preserve"> Asus Zenbook Pro BX310UA-FC617R </t>
  </si>
  <si>
    <t xml:space="preserve"> Apple MacBook Pro 15'' Touch Bar MLW82N/A Silver </t>
  </si>
  <si>
    <t xml:space="preserve"> Apple MacBook Pro 13'' MLL42N/A 16GB - 256GB Space Gray </t>
  </si>
  <si>
    <t xml:space="preserve"> Acer Aspire E5-774G-5660 </t>
  </si>
  <si>
    <t xml:space="preserve"> MSI GP62 7RD-200NL Leopard </t>
  </si>
  <si>
    <t xml:space="preserve"> Lenovo Yoga 910-13IKB 80VF007RMH </t>
  </si>
  <si>
    <t xml:space="preserve"> Lenovo IdeaPad 110-15IBR 80T7004EMH </t>
  </si>
  <si>
    <t xml:space="preserve"> Lenovo 110S-11IBR 80WG000XMH </t>
  </si>
  <si>
    <t xml:space="preserve"> HP Chromebook 11 G5 X0P00EA </t>
  </si>
  <si>
    <t xml:space="preserve"> Acer Aspire V3-372-39B5 </t>
  </si>
  <si>
    <t xml:space="preserve"> Acer Aspire ES1-132-C8QN </t>
  </si>
  <si>
    <t xml:space="preserve"> MSI GP72VR 6RF-233NL Leopard Pro </t>
  </si>
  <si>
    <t xml:space="preserve"> Medion Erazer P7643 30020580 </t>
  </si>
  <si>
    <t>Medion</t>
  </si>
  <si>
    <t xml:space="preserve"> Lenovo IdeaPad Y700-17ISK 80Q000ABMH </t>
  </si>
  <si>
    <t xml:space="preserve"> Asus ROG G752VS-BA422T </t>
  </si>
  <si>
    <t xml:space="preserve"> MSI GP62MVR 6RF-233NL Leopard Pro </t>
  </si>
  <si>
    <t xml:space="preserve"> Lenovo Ideapad Y700-17ISK 80Q000DXMH </t>
  </si>
  <si>
    <t xml:space="preserve"> Lenovo IdeaPad 710S-13ISK 80SW006AMH </t>
  </si>
  <si>
    <t xml:space="preserve"> HP Pavilion 15-bc075nd </t>
  </si>
  <si>
    <t xml:space="preserve"> HP Omen 17-w110nd </t>
  </si>
  <si>
    <t xml:space="preserve"> HP Chromebook 11-v001nd </t>
  </si>
  <si>
    <t xml:space="preserve"> Acer Aspire V3-372-324Y </t>
  </si>
  <si>
    <t xml:space="preserve"> Lenovo Ideapad 510-15IKB 80SV00K5MH </t>
  </si>
  <si>
    <t xml:space="preserve"> HP ProBook 450 G3 W4P21ET </t>
  </si>
  <si>
    <t xml:space="preserve"> HP Omen 17-w041nd </t>
  </si>
  <si>
    <t xml:space="preserve"> Asus VivoBook X555QA-DM020T </t>
  </si>
  <si>
    <t xml:space="preserve"> Asus VivoBook R540SA-XX608T </t>
  </si>
  <si>
    <t xml:space="preserve"> Apple MacBook Pro 13'' Touch Bar MLVP2N/A Silver </t>
  </si>
  <si>
    <t xml:space="preserve"> Apple MacBook 12'' 512 GB Space Gray </t>
  </si>
  <si>
    <t xml:space="preserve"> Acer Aspire E5-774G-70BN </t>
  </si>
  <si>
    <t xml:space="preserve"> Lenovo ThinkPad Yoga 460 20EM000QMH </t>
  </si>
  <si>
    <t xml:space="preserve"> HP Envy 15-as031nd </t>
  </si>
  <si>
    <t xml:space="preserve"> HP Chromebook 11 G4 T6Q72EA </t>
  </si>
  <si>
    <t xml:space="preserve"> Asus VivoBook Flip TP201SA-FV0017T </t>
  </si>
  <si>
    <t xml:space="preserve"> Asus ROG Strix GL502VM-FY022T </t>
  </si>
  <si>
    <t xml:space="preserve"> Acer Aspire R3-131T-P6YX </t>
  </si>
  <si>
    <t xml:space="preserve"> Microsoft Surface Pro 4 - i7 - 16 GB - 512 GB </t>
  </si>
  <si>
    <t xml:space="preserve"> Lenovo Yoga 910-13 80VF00D6MH </t>
  </si>
  <si>
    <t xml:space="preserve"> HP ProBook 470 G4 Y8A89ET </t>
  </si>
  <si>
    <t xml:space="preserve"> HP Probook 440 G4 Y7Z67ET </t>
  </si>
  <si>
    <t xml:space="preserve"> HP Pavilion x360 11-u004nd </t>
  </si>
  <si>
    <t xml:space="preserve"> Asus Strix FX502VM-FY250T </t>
  </si>
  <si>
    <t xml:space="preserve"> Medion S2217 64GB </t>
  </si>
  <si>
    <t xml:space="preserve"> HP ProBook 650 G2 T4J07ET </t>
  </si>
  <si>
    <t xml:space="preserve"> HP ProBook 470 G3 W4P76ET </t>
  </si>
  <si>
    <t xml:space="preserve"> Apple MacBook Pro 13'' MF839N/A 16GB - 128GB </t>
  </si>
  <si>
    <t xml:space="preserve"> Toshiba Satellite Pro A50-C-1GR </t>
  </si>
  <si>
    <t xml:space="preserve"> Lenovo Yoga 900s-12ISK 80ML0074MH </t>
  </si>
  <si>
    <t xml:space="preserve"> Lenovo Ideapad 510S-14ISK 80TK002YMH </t>
  </si>
  <si>
    <t xml:space="preserve"> Lenovo Ideapad 500S-14ISK 80Q3007NMH </t>
  </si>
  <si>
    <t xml:space="preserve"> Asus ROG Strix GL502VM-FY263T </t>
  </si>
  <si>
    <t xml:space="preserve"> MSI GE62VR 7RF-298NL Apache Pro </t>
  </si>
  <si>
    <t xml:space="preserve"> Medion Akoya E6421 </t>
  </si>
  <si>
    <t xml:space="preserve"> Lenovo Yoga 910-13 80VF00D5MH </t>
  </si>
  <si>
    <t xml:space="preserve"> Asus VivoBook A555QG-DM045T </t>
  </si>
  <si>
    <t xml:space="preserve"> Apple MacBook Pro 15'' Touch Bar MLH42/A Space Gray </t>
  </si>
  <si>
    <t xml:space="preserve"> Acer Chromebook 15 CB3-532-C968 </t>
  </si>
  <si>
    <t xml:space="preserve"> Acer Aspire VX-591G-71TS </t>
  </si>
  <si>
    <t xml:space="preserve"> Toshiba A40-C-1D8 </t>
  </si>
  <si>
    <t xml:space="preserve"> MSI GS73VR 7RF-213NL Stealth Pro 4K </t>
  </si>
  <si>
    <t xml:space="preserve"> Medion Akoya E7415 30020627 </t>
  </si>
  <si>
    <t xml:space="preserve"> Medion Akoya E6415 </t>
  </si>
  <si>
    <t xml:space="preserve"> HP Probook 450 G4 T8B72ET </t>
  </si>
  <si>
    <t xml:space="preserve"> HP ProBook 430 G3 W4N75ET </t>
  </si>
  <si>
    <t xml:space="preserve"> HP Pavilion x360 13-u140nd </t>
  </si>
  <si>
    <t xml:space="preserve"> Asus ROG Strix GL702VM-GC156T </t>
  </si>
  <si>
    <t xml:space="preserve"> Apple MacBook 12'' 512 GB Gold </t>
  </si>
  <si>
    <t xml:space="preserve"> Acer Switch Alpha 12 SA5-271P-58V8 </t>
  </si>
  <si>
    <t xml:space="preserve"> Acer Spin 3 SP315-51-79ZY </t>
  </si>
  <si>
    <t xml:space="preserve"> Medion Akoya P7641-I7-1128 </t>
  </si>
  <si>
    <t xml:space="preserve"> HP Stream x360 11-aa000nd </t>
  </si>
  <si>
    <t xml:space="preserve"> Acer Chromebook 14 CP5-471-53B9 </t>
  </si>
  <si>
    <t xml:space="preserve"> Acer Chromebook 14 CP5-471-33PC </t>
  </si>
  <si>
    <t xml:space="preserve"> Acer Chromebook 14 CB3-431-C73M </t>
  </si>
  <si>
    <t xml:space="preserve"> HP Elitebook 1040 G3 i5-8gb-256ssd </t>
  </si>
  <si>
    <t xml:space="preserve"> Asus VivoBook R417SA-WX235T </t>
  </si>
  <si>
    <t xml:space="preserve"> Acer Swift 5 SF514-51-5330 </t>
  </si>
  <si>
    <t xml:space="preserve"> Toshiba Satellite Pro A50-C-147 </t>
  </si>
  <si>
    <t xml:space="preserve"> MSI GE62 7RE-094NL Apache Pro </t>
  </si>
  <si>
    <t xml:space="preserve"> Lenovo Ideapad 110-17ISK 80VL000PMH </t>
  </si>
  <si>
    <t xml:space="preserve"> HP ZBook Studio G3 Mobiel Workstation </t>
  </si>
  <si>
    <t xml:space="preserve"> HP Omen 17-w260nd </t>
  </si>
  <si>
    <t xml:space="preserve"> HP EliteBook 850 G3 T9X36EA </t>
  </si>
  <si>
    <t xml:space="preserve"> Asus Strix FX502VM-FY361T </t>
  </si>
  <si>
    <t xml:space="preserve"> Asus ROG Strix GL753VD-GC100T </t>
  </si>
  <si>
    <t xml:space="preserve"> Apple MacBook 12'' 256 GB Rose Gold </t>
  </si>
  <si>
    <t xml:space="preserve"> Acer Switch Alpha 12 SA5-271-7333 </t>
  </si>
  <si>
    <t xml:space="preserve"> Acer Switch Alpha 12 SA5-271-31JU </t>
  </si>
  <si>
    <t xml:space="preserve"> Acer Aspire V3-372-757U </t>
  </si>
  <si>
    <t xml:space="preserve"> Toshiba Satellite Pro A50-C-1MM </t>
  </si>
  <si>
    <t xml:space="preserve"> MSI GE72VR 7RF-273NL Apache Pro </t>
  </si>
  <si>
    <t xml:space="preserve"> HP Pavilion 17-ab000nd </t>
  </si>
  <si>
    <t xml:space="preserve"> HP Pavilion 15-au030nd </t>
  </si>
  <si>
    <t xml:space="preserve"> HP Omen 17-w270nd </t>
  </si>
  <si>
    <t xml:space="preserve"> Acer Aspire V3-372T-59FQ </t>
  </si>
  <si>
    <t xml:space="preserve"> MSI GS63VR 7RF-216NL Stealth Pro 4K </t>
  </si>
  <si>
    <t xml:space="preserve"> HP Spectre Pro X360 G2 V1B04EA </t>
  </si>
  <si>
    <t xml:space="preserve"> HP ProBook 450 G3 W4P35ET </t>
  </si>
  <si>
    <t xml:space="preserve"> HP Omen 15-ax025nd </t>
  </si>
  <si>
    <t xml:space="preserve"> Asus ZenBook 3 UX390UA-GS042T </t>
  </si>
  <si>
    <t xml:space="preserve"> Acer Swift 3 SF314-51-70U0 </t>
  </si>
  <si>
    <t xml:space="preserve"> Acer Chromebook 15 CB5-571-34MD </t>
  </si>
  <si>
    <t xml:space="preserve"> MSI GE62 7RD-097NL Apache </t>
  </si>
  <si>
    <t xml:space="preserve"> Lenovo ThinkPad E560 20EV003EMH </t>
  </si>
  <si>
    <t xml:space="preserve"> Lenovo Essential B71-80 80RJ0005MH </t>
  </si>
  <si>
    <t xml:space="preserve"> HP Spectre Pro X360 G2 V1B01EA </t>
  </si>
  <si>
    <t xml:space="preserve"> HP Pavilion 14-al125nd </t>
  </si>
  <si>
    <t xml:space="preserve"> HP EliteBook 850 G4 Z2W92EA </t>
  </si>
  <si>
    <t xml:space="preserve"> HP EliteBook 1030 G1 X2F04EA </t>
  </si>
  <si>
    <t xml:space="preserve"> HP Elite x2 1012 G1 L5H08EA </t>
  </si>
  <si>
    <t xml:space="preserve"> HP 14-am072nd </t>
  </si>
  <si>
    <t xml:space="preserve"> Asus VivoBook R541UA-DM984T </t>
  </si>
  <si>
    <t xml:space="preserve"> Asus Pro Essential P2530UA-DM0437R </t>
  </si>
  <si>
    <t xml:space="preserve"> Apple MacBook Pro 15'' Touch Bar MLW72N/A Silver </t>
  </si>
  <si>
    <t xml:space="preserve"> Acer Spin 1 SP111-31-C34F </t>
  </si>
  <si>
    <t xml:space="preserve"> Acer Chromebook CB5-132T-C9N4 </t>
  </si>
  <si>
    <t xml:space="preserve"> Acer Aspire VX-591G-54PD </t>
  </si>
  <si>
    <t xml:space="preserve"> Acer Aspire E5-774-37SL </t>
  </si>
  <si>
    <t xml:space="preserve"> Microsoft Surface Pro 4 - i7 - 16 GB - 1 TB </t>
  </si>
  <si>
    <t xml:space="preserve"> HP Elite x2 1012 G1 L5H36ET </t>
  </si>
  <si>
    <t xml:space="preserve"> HP Elite x2 1012 G1 L5H19ET </t>
  </si>
  <si>
    <t xml:space="preserve"> Asus Zenbook Pro BX310UA-FC223R </t>
  </si>
  <si>
    <t xml:space="preserve"> MSI GT73VR 7RE-412NL Titan </t>
  </si>
  <si>
    <t xml:space="preserve"> MSI GT72VR 7RE-437NL Dominator Pro </t>
  </si>
  <si>
    <t xml:space="preserve"> HP Spectre Pro 13 G1 X2F01EA </t>
  </si>
  <si>
    <t xml:space="preserve"> HP Elite x2 1012 G1 L5H18ET </t>
  </si>
  <si>
    <t xml:space="preserve"> Apple MacBook Pro 15'' Touch Bar MLH42/B Space Gray </t>
  </si>
  <si>
    <t xml:space="preserve"> Acer Aspire S5-371-524G </t>
  </si>
  <si>
    <t xml:space="preserve"> Toshiba A30-C-1CW </t>
  </si>
  <si>
    <t xml:space="preserve"> MSI GT62VR 7RE-232NL Dominator Pro 4K </t>
  </si>
  <si>
    <t xml:space="preserve"> MSI GS73VR 6RF-018NL Stealth Pro 4K </t>
  </si>
  <si>
    <t xml:space="preserve"> MSI GL62M 7RD-050NL </t>
  </si>
  <si>
    <t xml:space="preserve"> Medion ERAZER X6601-I7-256 </t>
  </si>
  <si>
    <t xml:space="preserve"> HP Spectre Pro 13 G1 X2F00EA </t>
  </si>
  <si>
    <t xml:space="preserve"> HP ProBook 650 G3 Z2X35ET </t>
  </si>
  <si>
    <t xml:space="preserve"> HP EliteBook 850 G4 Z2W86ET </t>
  </si>
  <si>
    <t xml:space="preserve"> HP EliteBook 840 G4 Z2V61EA </t>
  </si>
  <si>
    <t xml:space="preserve"> Asus ZenBook 3 UX390UA-GS032R </t>
  </si>
  <si>
    <t xml:space="preserve"> Apple MacBook Pro 13'' MLL42N/A 8GB - 512GB Space Gray </t>
  </si>
  <si>
    <t xml:space="preserve"> Apple MacBook 12'' 512 GB Rose Gold </t>
  </si>
  <si>
    <t xml:space="preserve"> Acer Switch Alpha 12 SA5-271-55K2 </t>
  </si>
  <si>
    <t xml:space="preserve"> Acer Predator G9-593-71VQ </t>
  </si>
  <si>
    <t xml:space="preserve"> Acer Aspire E5-553G-T6V0 </t>
  </si>
  <si>
    <t xml:space="preserve"> Medion Erazer P7643 i7-1000 </t>
  </si>
  <si>
    <t xml:space="preserve"> Lenovo Yoga 700-14ISK 80QD009JMH </t>
  </si>
  <si>
    <t xml:space="preserve"> HP ZBook 15u G3 T7W11ET </t>
  </si>
  <si>
    <t xml:space="preserve"> MSI GT62VR 7RD-229NL Dominator </t>
  </si>
  <si>
    <t xml:space="preserve"> MSI GS43VR 6RE-009NL Phantom Pro </t>
  </si>
  <si>
    <t xml:space="preserve"> Lenovo Thinkpad P50s 20FL000DMH </t>
  </si>
  <si>
    <t xml:space="preserve"> HP ProBook 650 G2 T9W99EA </t>
  </si>
  <si>
    <t xml:space="preserve"> HP Probook 430 G4 Y8B38ET </t>
  </si>
  <si>
    <t xml:space="preserve"> HP Omen 17-w121nd </t>
  </si>
  <si>
    <t xml:space="preserve"> HP EliteBook Folio G1 V1C39EA </t>
  </si>
  <si>
    <t xml:space="preserve"> HP EliteBook Folio 1040 G3 V1A84EA </t>
  </si>
  <si>
    <t xml:space="preserve"> HP EliteBook 850 G3 T9X34EA </t>
  </si>
  <si>
    <t xml:space="preserve"> HP EliteBook 840 G4 Z2V48ET </t>
  </si>
  <si>
    <t xml:space="preserve"> HP EliteBook 840 G3 T9X55EA </t>
  </si>
  <si>
    <t xml:space="preserve"> HP EliteBook 840 G3 T9X27EA </t>
  </si>
  <si>
    <t xml:space="preserve"> HP Chromebook 13 Pro G1 T6R48EA </t>
  </si>
  <si>
    <t xml:space="preserve"> HP Chromebook 11 G4 T6Q73EA </t>
  </si>
  <si>
    <t xml:space="preserve"> Asus ROG Strix GL702VM-GC178T </t>
  </si>
  <si>
    <t xml:space="preserve"> Asus ROG Strix GL702VM-GC004T </t>
  </si>
  <si>
    <t xml:space="preserve"> Asus ROG Strix GL553VD-FY217T </t>
  </si>
  <si>
    <t xml:space="preserve"> Acer Aspire V3-372T-54D1 </t>
  </si>
  <si>
    <t xml:space="preserve"> Toshiba Tecra A50-C-17C </t>
  </si>
  <si>
    <t xml:space="preserve"> MSI GT83VR 7RE-215NL Titan SLI </t>
  </si>
  <si>
    <t xml:space="preserve"> MSI GT72VR 7RD-440NL Dominator </t>
  </si>
  <si>
    <t xml:space="preserve"> MSI GT62VR 7RE-226NL Dominator Pro </t>
  </si>
  <si>
    <t xml:space="preserve"> MSI GS63VR 7RF-219NL Stealth Pro </t>
  </si>
  <si>
    <t xml:space="preserve"> MSI GS43VR 7RE-059NL Phantom Pro </t>
  </si>
  <si>
    <t xml:space="preserve"> MSI GP72VR 7RF-261NL Leopard Pro </t>
  </si>
  <si>
    <t xml:space="preserve"> MSI GP72 7RD-055NL Leopard </t>
  </si>
  <si>
    <t xml:space="preserve"> MSI GP62MVR 7RF-285NL Leopard Pro </t>
  </si>
  <si>
    <t xml:space="preserve"> MSI GL72 6QD-213NL </t>
  </si>
  <si>
    <t xml:space="preserve"> Medion Erazer X6601 30020944 </t>
  </si>
  <si>
    <t xml:space="preserve"> Medion Chromebook S2013 </t>
  </si>
  <si>
    <t xml:space="preserve"> Medion Akoya X7847-HQ-256 </t>
  </si>
  <si>
    <t xml:space="preserve"> Medion Akoya S6219 Zilver 628 </t>
  </si>
  <si>
    <t xml:space="preserve"> Medion Akoya S6219 Wit 628 </t>
  </si>
  <si>
    <t xml:space="preserve"> Medion Akoya S3409 F5 </t>
  </si>
  <si>
    <t xml:space="preserve"> Medion Akoya S3409 F3 </t>
  </si>
  <si>
    <t xml:space="preserve"> Medion Akoya E7419 </t>
  </si>
  <si>
    <t xml:space="preserve"> Medion Akoya E6435-i5-1128 </t>
  </si>
  <si>
    <t xml:space="preserve"> Medion Akoya E6415-i3-256 </t>
  </si>
  <si>
    <t xml:space="preserve"> Medion Akoya E2215T 32GB Wit </t>
  </si>
  <si>
    <t xml:space="preserve"> Lenovo Yoga 900s-12ISK 80ML0073MH </t>
  </si>
  <si>
    <t xml:space="preserve"> Lenovo ThinkPad Yoga 260 20FD001XMH </t>
  </si>
  <si>
    <t xml:space="preserve"> Lenovo IdeaPad Y910-17ISK 80V10019MH </t>
  </si>
  <si>
    <t xml:space="preserve"> Lenovo IdeaPad Y900-17ISK 80Q1004LMH </t>
  </si>
  <si>
    <t xml:space="preserve"> Lenovo Ideapad Y700-15ISK 80NV010LMH </t>
  </si>
  <si>
    <t xml:space="preserve"> Lenovo IdeaPad 700-15ISK 80RU00CLMH </t>
  </si>
  <si>
    <t xml:space="preserve"> Lenovo IdeaPad 510S-13IKB 80V0006AMH </t>
  </si>
  <si>
    <t xml:space="preserve"> HP ProBook 650 G2 Y3B07ET </t>
  </si>
  <si>
    <t xml:space="preserve"> HP ProBook 650 G2 T4J06ET </t>
  </si>
  <si>
    <t xml:space="preserve"> HP ProBook 640 G3 Z2W32EA </t>
  </si>
  <si>
    <t xml:space="preserve"> HP Probook 440 G3 W4N88ET </t>
  </si>
  <si>
    <t xml:space="preserve"> HP Probook 430 G4 Y7Z27ET </t>
  </si>
  <si>
    <t xml:space="preserve"> HP ProBook 430 G3 W4N73ET </t>
  </si>
  <si>
    <t xml:space="preserve"> HP Omen 17-w210nd </t>
  </si>
  <si>
    <t xml:space="preserve"> HP EliteBook Folio G1 X2F49EA </t>
  </si>
  <si>
    <t xml:space="preserve"> HP EliteBook Folio G1 X2F46EA </t>
  </si>
  <si>
    <t xml:space="preserve"> HP EliteBook Folio 1040 G3 V1A81EA </t>
  </si>
  <si>
    <t xml:space="preserve"> HP EliteBook Folio 1040 G2 N6Q10EA </t>
  </si>
  <si>
    <t xml:space="preserve"> HP EliteBook Folio 1040 G2 H9W00EA </t>
  </si>
  <si>
    <t xml:space="preserve"> HP EliteBook 840 G4 Z2V49ET </t>
  </si>
  <si>
    <t xml:space="preserve"> HP EliteBook 840 G3 T9X26EA </t>
  </si>
  <si>
    <t xml:space="preserve"> HP EliteBook 840 G3 T9X24EA </t>
  </si>
  <si>
    <t xml:space="preserve"> HP Elitebook 840 G3 i5-8gb-256ssd </t>
  </si>
  <si>
    <t xml:space="preserve"> HP EliteBook 820 G4 Z2V73EA </t>
  </si>
  <si>
    <t xml:space="preserve"> HP EliteBook 820 G3 T9X50EA </t>
  </si>
  <si>
    <t xml:space="preserve"> HP EliteBook 820 G3 T9X47EA </t>
  </si>
  <si>
    <t xml:space="preserve"> HP EliteBook 820 G3 T9X42EA </t>
  </si>
  <si>
    <t xml:space="preserve"> HP EliteBook 820 G2 Z2V91ET </t>
  </si>
  <si>
    <t xml:space="preserve"> HP EliteBook 1030 G1 X2F07EA </t>
  </si>
  <si>
    <t xml:space="preserve"> HP Elite x2 1012 G1 L5H07EA </t>
  </si>
  <si>
    <t xml:space="preserve"> HP Chromebook 13 Pro G1 W4M19EA </t>
  </si>
  <si>
    <t xml:space="preserve"> HP Chromebook 11 G5 X0N97EA </t>
  </si>
  <si>
    <t xml:space="preserve"> Asus ZenBook 3 UX390UA-GS036R </t>
  </si>
  <si>
    <t xml:space="preserve"> Asus VivoBook R558UV-DM350T </t>
  </si>
  <si>
    <t xml:space="preserve"> Asus Transformer Book T302CA-FL014R </t>
  </si>
  <si>
    <t xml:space="preserve"> Asus ROG Strix GL753VD-GC097T </t>
  </si>
  <si>
    <t xml:space="preserve"> Asus ROG G752VS-GC310T </t>
  </si>
  <si>
    <t xml:space="preserve"> Apple MacBook Pro 13'' Touch Bar MNQG2N/A Silver </t>
  </si>
  <si>
    <t xml:space="preserve"> Acer Spin 7 SP714-51-M0U6 </t>
  </si>
  <si>
    <t xml:space="preserve"> Acer Spin 3 SP315-51-39L3 </t>
  </si>
  <si>
    <t xml:space="preserve"> Acer Predator GX-792-76H8 </t>
  </si>
  <si>
    <t xml:space="preserve"> Acer Predator GX-792-70JL </t>
  </si>
  <si>
    <t xml:space="preserve"> Acer Predator G9-593-778F </t>
  </si>
  <si>
    <t xml:space="preserve"> Acer Predator G5-793-76E3 </t>
  </si>
  <si>
    <t xml:space="preserve"> Acer Aspire R3-131T-C9R5 </t>
  </si>
  <si>
    <t xml:space="preserve"> Acer Aspire R3-131T-C282 </t>
  </si>
  <si>
    <t xml:space="preserve"> Acer Aspire E5-523-98LZ </t>
  </si>
  <si>
    <t xml:space="preserve"> Forza MacBook 12'' 512 GB Zilver (Refurbished) </t>
  </si>
  <si>
    <t>Forza</t>
  </si>
  <si>
    <t xml:space="preserve"> Asus ZenBook 3 UX390UA-GS032T </t>
  </si>
  <si>
    <t>Utrecht</t>
  </si>
  <si>
    <t xml:space="preserve"> Samsung Galaxy Tab A 10.1 Wifi Zwart </t>
  </si>
  <si>
    <t>Samsung</t>
  </si>
  <si>
    <t xml:space="preserve"> Apple iPad Air 2 Wifi 32 GB Space Gray </t>
  </si>
  <si>
    <t xml:space="preserve"> Apple iPad Air 2 Wifi 32 GB Zilver </t>
  </si>
  <si>
    <t xml:space="preserve"> Samsung Galaxy Tab A 10.1 Wifi Wit </t>
  </si>
  <si>
    <t xml:space="preserve"> NVIDIA Shield Tablet K1 </t>
  </si>
  <si>
    <t>NVIDIA</t>
  </si>
  <si>
    <t xml:space="preserve"> Samsung Galaxy Tab S2 9,7 inch 32GB Zwart 2016 </t>
  </si>
  <si>
    <t xml:space="preserve"> Samsung Galaxy Tab A 10.1 Wifi + 4G Zwart </t>
  </si>
  <si>
    <t xml:space="preserve"> Apple iPad Air 2 Wifi 32 GB Goud </t>
  </si>
  <si>
    <t xml:space="preserve"> Samsung Galaxy Tab E 9.6 Zwart </t>
  </si>
  <si>
    <t xml:space="preserve"> Apple iPad Air 2 Wifi 128 GB Zilver </t>
  </si>
  <si>
    <t xml:space="preserve"> Samsung Galaxy Tab A 7.0 Wifi Zwart </t>
  </si>
  <si>
    <t xml:space="preserve"> Apple iPad Air 2 Wifi 128 GB Goud </t>
  </si>
  <si>
    <t xml:space="preserve"> Lenovo Tab 2 A10-30 16 GB Blauw </t>
  </si>
  <si>
    <t xml:space="preserve"> Microsoft Surface Pro 4 - i5 - 8 GB - 256 GB </t>
  </si>
  <si>
    <t xml:space="preserve"> Lenovo Tab 2 A10-30 32 GB Blauw </t>
  </si>
  <si>
    <t xml:space="preserve"> Asus ZenPad S 8.0 Z580C Zwart </t>
  </si>
  <si>
    <t xml:space="preserve"> Microsoft Surface Pro 4 - i5 - 4 GB - 128 GB </t>
  </si>
  <si>
    <t xml:space="preserve"> Acer One 10 S1003-14XA </t>
  </si>
  <si>
    <t xml:space="preserve"> Samsung Galaxy Tab E 9.6 Wit </t>
  </si>
  <si>
    <t xml:space="preserve"> Samsung Galaxy Tab S2 8 inch 32GB Zwart 2016 </t>
  </si>
  <si>
    <t xml:space="preserve"> Lenovo Tab 3 7 Essential 16 GB </t>
  </si>
  <si>
    <t xml:space="preserve"> Microsoft Surface Pro 4 - Core M - 4 GB - 128 GB </t>
  </si>
  <si>
    <t xml:space="preserve"> Samsung Galaxy Tab S2 9.7 inch 32GB + 4G Zwart VE </t>
  </si>
  <si>
    <t xml:space="preserve"> Apple iPad Mini 2 Wifi 32 GB Silver </t>
  </si>
  <si>
    <t xml:space="preserve"> Samsung Galaxy Tab A 7.0 Wifi Wit </t>
  </si>
  <si>
    <t xml:space="preserve"> Apple iPad Mini 2 Wifi + 4G 32 GB Space Gray </t>
  </si>
  <si>
    <t xml:space="preserve"> Samsung Galaxy Tab S2 8 inch 32GB Wit 2016 </t>
  </si>
  <si>
    <t xml:space="preserve"> Samsung Galaxy Tab S2 9,7 inch 32GB Goud 2016 </t>
  </si>
  <si>
    <t xml:space="preserve"> Apple iPad Pro 12,9 inch 128 GB Wifi Gold </t>
  </si>
  <si>
    <t xml:space="preserve"> Apple iPad Air 2 Wifi + 4G 32 GB Zilver </t>
  </si>
  <si>
    <t xml:space="preserve"> Samsung Galaxy Tab A 7.0 Wifi + 4G Zwart </t>
  </si>
  <si>
    <t xml:space="preserve"> Asus ZenPad 3S Z500M Zwart </t>
  </si>
  <si>
    <t xml:space="preserve"> Kurio Telekids Tab 2 Blauw </t>
  </si>
  <si>
    <t>Kurio</t>
  </si>
  <si>
    <t xml:space="preserve"> Lenovo Tab 3 7 Essential 8 GB </t>
  </si>
  <si>
    <t xml:space="preserve"> Samsung Galaxy Tab S2 9,7 inch 32GB Wit 2016 </t>
  </si>
  <si>
    <t xml:space="preserve"> Lenovo Tab 3 850M LTE Zwart </t>
  </si>
  <si>
    <t xml:space="preserve"> Lenovo Yoga Book YB1-X90F Grijs </t>
  </si>
  <si>
    <t xml:space="preserve"> Samsung Galaxy Tab S2 9,7 inch 32GB + 4G Zwart 2016 </t>
  </si>
  <si>
    <t xml:space="preserve"> Apple iPad Mini 4 Wifi 128 GB Space Gray </t>
  </si>
  <si>
    <t xml:space="preserve"> Lenovo Tab 3 10 Plus 32GB Blauw </t>
  </si>
  <si>
    <t xml:space="preserve"> Apple iPad Pro 9,7 inch 128 GB Wifi Silver </t>
  </si>
  <si>
    <t xml:space="preserve"> ASUS ZenPad 8.0 Z380M Grijs </t>
  </si>
  <si>
    <t>ASUS</t>
  </si>
  <si>
    <t>Venlo</t>
  </si>
  <si>
    <t xml:space="preserve"> Acer Iconia One 8 B1-850 Wit </t>
  </si>
  <si>
    <t xml:space="preserve"> Microsoft Surface Pro 4 - i7 - 8 GB - 256 GB </t>
  </si>
  <si>
    <t xml:space="preserve"> Lenovo Tab 3 10 Business 32 GB LTE </t>
  </si>
  <si>
    <t xml:space="preserve"> Lenovo Tab 2 A10-70F Blauw </t>
  </si>
  <si>
    <t xml:space="preserve"> ASUS ZenPad C 7.0 Zwart </t>
  </si>
  <si>
    <t xml:space="preserve"> Apple iPad Mini 2 Wifi + 4G 32 GB Silver </t>
  </si>
  <si>
    <t xml:space="preserve"> Apple iPad Air 2 Wifi + 4G 128 GB Zilver </t>
  </si>
  <si>
    <t xml:space="preserve"> Apple iPad Air 2 Wifi + 4G 128 GB Goud </t>
  </si>
  <si>
    <t xml:space="preserve"> Acer Iconia Tab 10 A3-A40-N9NM </t>
  </si>
  <si>
    <t xml:space="preserve"> Kurio Telekids Tab 2 Roze </t>
  </si>
  <si>
    <t xml:space="preserve"> Lenovo Tab 3 10 Plus 32GB Zwart </t>
  </si>
  <si>
    <t xml:space="preserve"> Denver TAQ-10182MK2 </t>
  </si>
  <si>
    <t>Denver</t>
  </si>
  <si>
    <t xml:space="preserve"> Apple iPad Mini 4 Wifi 32 GB Space Gray </t>
  </si>
  <si>
    <t>Maastricht</t>
  </si>
  <si>
    <t xml:space="preserve"> Acer Iconia One 10 B3-A30 16 GB Wit </t>
  </si>
  <si>
    <t xml:space="preserve"> Apple iPad Pro 9,7 inch 32 GB Wifi Space Gray </t>
  </si>
  <si>
    <t xml:space="preserve"> Lenovo Yoga Tab 3 Plus </t>
  </si>
  <si>
    <t xml:space="preserve"> Apple iPad Pro 9,7 inch 128 GB Wifi Gold </t>
  </si>
  <si>
    <t xml:space="preserve"> Lenovo Tab 2 A10-70F 32 GB Blauw </t>
  </si>
  <si>
    <t xml:space="preserve"> Apple iPad Air 2 Wifi + 4G 32 GB Goud </t>
  </si>
  <si>
    <t xml:space="preserve"> Apple iPad Pro 9,7 inch 32 GB Wifi Gold </t>
  </si>
  <si>
    <t xml:space="preserve"> Asus ZenPad 3S Z500M Zilver </t>
  </si>
  <si>
    <t xml:space="preserve"> Apple iPad Mini 4 Wifi 128 GB Zilver </t>
  </si>
  <si>
    <t xml:space="preserve"> Lenovo Tab 3 10 Plus 16GB Zwart </t>
  </si>
  <si>
    <t xml:space="preserve"> Apple iPad Pro 9,7 inch 32 GB Wifi Silver </t>
  </si>
  <si>
    <t xml:space="preserve"> ASUS ZenPad C 7.0 Grijs </t>
  </si>
  <si>
    <t xml:space="preserve"> Apple iPad Pro 12,9 inch 256 GB Wifi Space Gray </t>
  </si>
  <si>
    <t xml:space="preserve"> Apple iPad Pro 12,9 inch 256 GB Wifi + 4G Space Gray </t>
  </si>
  <si>
    <t xml:space="preserve"> Apple iPad Pro 12,9 inch 128 GB Wifi Space Gray </t>
  </si>
  <si>
    <t xml:space="preserve"> Asus ZenPad 10 Z300M Grijs </t>
  </si>
  <si>
    <t xml:space="preserve"> Apple iPad Pro 9,7 inch 32 GB Wifi Rose Gold </t>
  </si>
  <si>
    <t>Rotterdam</t>
  </si>
  <si>
    <t xml:space="preserve"> Acer Iconia One 10 B3-A30 Zwart </t>
  </si>
  <si>
    <t xml:space="preserve"> Acer Iconia One 8 B1-850 Blauw </t>
  </si>
  <si>
    <t xml:space="preserve"> Lenovo Tab 2 A10-30 32 GB Wit </t>
  </si>
  <si>
    <t xml:space="preserve"> Lenovo Tab 3 10 Plus 16GB Blauw </t>
  </si>
  <si>
    <t xml:space="preserve"> Lenovo Yoga Book Pro YB1-X91F Zwart </t>
  </si>
  <si>
    <t xml:space="preserve"> Apple iPad Pro 12,9 inch 32 GB Wifi Gold </t>
  </si>
  <si>
    <t xml:space="preserve"> Samsung Galaxy View Wifi 32GB </t>
  </si>
  <si>
    <t xml:space="preserve"> Asus ZenPad 10 Z300M Wit </t>
  </si>
  <si>
    <t xml:space="preserve"> Apple iPad Mini 4 Wifi 128 GB Goud </t>
  </si>
  <si>
    <t xml:space="preserve"> Lenovo Tab 3 8 </t>
  </si>
  <si>
    <t xml:space="preserve"> Huawei MediaPad M2 10,1'' 64 GB Zilver </t>
  </si>
  <si>
    <t>Huawei</t>
  </si>
  <si>
    <t xml:space="preserve"> Asus ZenPad S 8.0 Z580C Wit </t>
  </si>
  <si>
    <t xml:space="preserve"> Samsung Galaxy Tab 4 Active Wifi + 4G </t>
  </si>
  <si>
    <t xml:space="preserve"> Apple iPad Pro 12,9 inch 256 GB Wifi Gold </t>
  </si>
  <si>
    <t xml:space="preserve"> Apple iPad Mini 4 Wifi + 4G 128 GB Zilver </t>
  </si>
  <si>
    <t xml:space="preserve"> Lenovo Yoga Tab 3 Pro </t>
  </si>
  <si>
    <t xml:space="preserve"> Apple iPad Mini 4 Wifi + 4G 128 GB Space Gray </t>
  </si>
  <si>
    <t xml:space="preserve"> ASUS ZenPad 8.0 Z380M Rosé Goud </t>
  </si>
  <si>
    <t xml:space="preserve"> Asus ZenPad 10 Z300M Rosé Goud </t>
  </si>
  <si>
    <t xml:space="preserve"> Lenovo Tab 3 7 Essential 8 GB + 3G </t>
  </si>
  <si>
    <t xml:space="preserve"> Denver TIQ-11003 </t>
  </si>
  <si>
    <t xml:space="preserve"> Apple iPad Mini 4 Wifi 32 GB Goud </t>
  </si>
  <si>
    <t xml:space="preserve"> Denver TAQ-70262MK3 </t>
  </si>
  <si>
    <t xml:space="preserve"> Apple iPad Pro 9,7 inch 256 GB Wifi + 4G Space Gray </t>
  </si>
  <si>
    <t xml:space="preserve"> Apple iPad Pro 9,7 inch 256 GB Wifi + 4G Gold </t>
  </si>
  <si>
    <t xml:space="preserve"> Huawei MediaPad M2 10,1'' 16 GB Zilver </t>
  </si>
  <si>
    <t xml:space="preserve"> Huawei MediaPad T2 10,1'' Pro 16 GB Zwart </t>
  </si>
  <si>
    <t xml:space="preserve"> Asus Transformer 3 Pro T303UA-GN043R </t>
  </si>
  <si>
    <t xml:space="preserve"> Apple iPad Pro 12,9 inch 256 GB Wifi Silver </t>
  </si>
  <si>
    <t xml:space="preserve"> Apple iPad Pro 9,7 inch 256 GB Wifi Gold </t>
  </si>
  <si>
    <t xml:space="preserve"> Apple iPad Mini 4 Wifi + 4G 128 GB Goud </t>
  </si>
  <si>
    <t xml:space="preserve"> Acer Switch Alpha 12 SA5-271-711M </t>
  </si>
  <si>
    <t xml:space="preserve"> Apple iPad Pro 9,7 inch 128 GB Wifi Rose Gold </t>
  </si>
  <si>
    <t xml:space="preserve"> ASUS ZenPad C 7.0 Wit </t>
  </si>
  <si>
    <t xml:space="preserve"> Kurio Smart Roze </t>
  </si>
  <si>
    <t xml:space="preserve"> Kurio Smart Blauw </t>
  </si>
  <si>
    <t xml:space="preserve"> Apple iPad Pro 9,7 inch 128 GB Wifi + 4G Rose Gold </t>
  </si>
  <si>
    <t xml:space="preserve"> Huawei MediaPad M2 10,1'' 16 GB + 4G Zilver </t>
  </si>
  <si>
    <t xml:space="preserve"> Apple iPad Pro 9,7 inch 256 GB Wifi + 4G Rose Gold </t>
  </si>
  <si>
    <t xml:space="preserve"> Asus ZenPad 10 Z300M 32GB Grijs </t>
  </si>
  <si>
    <t xml:space="preserve"> Apple iPad Mini 4 Wifi + 4G 32 GB Zilver </t>
  </si>
  <si>
    <t xml:space="preserve"> ASUS ZenPad 8.0 Z380M Wit </t>
  </si>
  <si>
    <t xml:space="preserve"> Acer Aspire XC-230 A3800 NL </t>
  </si>
  <si>
    <t xml:space="preserve"> Acer Aspire TC-780 I6710 NL </t>
  </si>
  <si>
    <t xml:space="preserve"> Intel Compute Stick 2016 (Windows 10) </t>
  </si>
  <si>
    <t>Intel</t>
  </si>
  <si>
    <t xml:space="preserve"> Acer Aspire XC-780 I4204 NL </t>
  </si>
  <si>
    <t xml:space="preserve"> Lenovo IdeaCentre 510S-08ISH 90FN00FHNY </t>
  </si>
  <si>
    <t xml:space="preserve"> HP All-In-One 24-g020nd </t>
  </si>
  <si>
    <t xml:space="preserve"> Lenovo Ideacentre 510s-08ISH 90FN00FFNY </t>
  </si>
  <si>
    <t xml:space="preserve"> HP ProDesk 600 G2 i5 - 4GB - 256SSD </t>
  </si>
  <si>
    <t xml:space="preserve"> HP All-In-One 22-b028nd </t>
  </si>
  <si>
    <t xml:space="preserve"> Asus Chromebit </t>
  </si>
  <si>
    <t xml:space="preserve"> HP ProDesk 400 G2 P5K20EA </t>
  </si>
  <si>
    <t xml:space="preserve"> Lenovo Ideacentre 510S-08ISH 90FN008ENY </t>
  </si>
  <si>
    <t xml:space="preserve"> HP 260-a105nd </t>
  </si>
  <si>
    <t xml:space="preserve"> Apple iMac 21,5'' 1,6GHz </t>
  </si>
  <si>
    <t xml:space="preserve"> HP ProDesk 490 G3 MT P5K10EA </t>
  </si>
  <si>
    <t xml:space="preserve"> HP All-In-One 20-c005nd </t>
  </si>
  <si>
    <t xml:space="preserve"> Lenovo Ideacentre 510s-08ISH 90FN008FNY </t>
  </si>
  <si>
    <t xml:space="preserve"> HP 460-a024nd </t>
  </si>
  <si>
    <t xml:space="preserve"> Apple iMac 27'' 3.2GHz Retina 5K </t>
  </si>
  <si>
    <t xml:space="preserve"> HP Pavilion 27-a241nd </t>
  </si>
  <si>
    <t xml:space="preserve"> Apple Mac Mini 2,6GHz </t>
  </si>
  <si>
    <t xml:space="preserve"> Apple iMac 21,5'' 3.1GHz Retina 4K </t>
  </si>
  <si>
    <t xml:space="preserve"> Lenovo Ideacentre AIO 510S-23ISU F0C3001JNY All-in-One </t>
  </si>
  <si>
    <t xml:space="preserve"> HP Pavilion AIO 27-a230nd </t>
  </si>
  <si>
    <t xml:space="preserve"> HP Pavilion 510-p138nd </t>
  </si>
  <si>
    <t xml:space="preserve"> HP Omen 870-231nd </t>
  </si>
  <si>
    <t xml:space="preserve"> HP Pavilion 24-b241nd </t>
  </si>
  <si>
    <t xml:space="preserve"> HP ProDesk 400 G3PD MT P5K01EA </t>
  </si>
  <si>
    <t xml:space="preserve"> HP All-In-One 24-g039nd </t>
  </si>
  <si>
    <t xml:space="preserve"> Apple iMac 27'' 3.3GHz Retina 5K </t>
  </si>
  <si>
    <t xml:space="preserve"> Apple iMac 21,5'' 2.8GHz </t>
  </si>
  <si>
    <t xml:space="preserve"> HP ProDesk 400 G3 SFF T4R71EA </t>
  </si>
  <si>
    <t xml:space="preserve"> HP Omen 870-225nd </t>
  </si>
  <si>
    <t xml:space="preserve"> HP Pavilion 560-p143nd </t>
  </si>
  <si>
    <t xml:space="preserve"> Apple Mac Mini 1.4GHz </t>
  </si>
  <si>
    <t xml:space="preserve"> HP Omen 870-055nd </t>
  </si>
  <si>
    <t xml:space="preserve"> HP Prodesk 400 G3 i7-8gb-128SSD+1TB </t>
  </si>
  <si>
    <t xml:space="preserve"> HP Pavilion 560-p040nd </t>
  </si>
  <si>
    <t xml:space="preserve"> HP Omen 870-245nd </t>
  </si>
  <si>
    <t xml:space="preserve"> MSI Trident-007EU </t>
  </si>
  <si>
    <t xml:space="preserve"> Medion Erazer P5374 I </t>
  </si>
  <si>
    <t xml:space="preserve"> Acer Aspire TC-780 I8712 </t>
  </si>
  <si>
    <t xml:space="preserve"> HP ProDesk 490 G3 MT P5K17EA </t>
  </si>
  <si>
    <t xml:space="preserve"> Acer Aspire AC22-760 All-In-One </t>
  </si>
  <si>
    <t xml:space="preserve"> Lenovo Ideacentre Y710 Cube 90FL004LNY </t>
  </si>
  <si>
    <t xml:space="preserve"> HP ProDesk 600 G2 SFF P1G87EA </t>
  </si>
  <si>
    <t xml:space="preserve"> Lenovo Ideacentre 300S-11IBR 90DQ007BNY </t>
  </si>
  <si>
    <t xml:space="preserve"> Acer Aspire AC22-720 Silver All-In-One </t>
  </si>
  <si>
    <t xml:space="preserve"> Medion Akoya E2131 D </t>
  </si>
  <si>
    <t xml:space="preserve"> HP Pavilion 560-p032nd </t>
  </si>
  <si>
    <t xml:space="preserve"> Apple Mac Mini 2,8GHz </t>
  </si>
  <si>
    <t xml:space="preserve"> Medion Akoya P5135 D </t>
  </si>
  <si>
    <t xml:space="preserve"> HP Pavilion 510-p146nd </t>
  </si>
  <si>
    <t xml:space="preserve"> Asus VivoPC K20CD-NL004T </t>
  </si>
  <si>
    <t xml:space="preserve"> HP 260-p121nd </t>
  </si>
  <si>
    <t xml:space="preserve"> Acer Aspire AC24-760 I7008 NL Silver All-In-One </t>
  </si>
  <si>
    <t xml:space="preserve"> MSI Trident-014EU </t>
  </si>
  <si>
    <t xml:space="preserve"> Acer Aspire AC-720 I5010 NL NT All-In-One </t>
  </si>
  <si>
    <t xml:space="preserve"> MSI Aegis X-002EU </t>
  </si>
  <si>
    <t xml:space="preserve"> Medion Akoya P5021 D </t>
  </si>
  <si>
    <t xml:space="preserve"> MSI Aegis 3-002EU </t>
  </si>
  <si>
    <t xml:space="preserve"> Medion Akoya E2005 F </t>
  </si>
  <si>
    <t xml:space="preserve"> Lenovo Ideacentre 710-25ISH 90FB0053NY </t>
  </si>
  <si>
    <t xml:space="preserve"> MSI Aegis X3-011EU </t>
  </si>
  <si>
    <t xml:space="preserve"> Medion Akoya P5312 J </t>
  </si>
  <si>
    <t xml:space="preserve"> Lenovo Ideacentre AIO 910-27ISH F0C2002ENY All-in-One </t>
  </si>
  <si>
    <t xml:space="preserve"> HP ProOne 400 G2 All-in-One </t>
  </si>
  <si>
    <t xml:space="preserve"> Asus All-In-One ZN270IEUK-RA009T </t>
  </si>
  <si>
    <t xml:space="preserve"> Apple iMac 27'' MK482N/A 4,0GHz 16GB - 512GB </t>
  </si>
  <si>
    <t xml:space="preserve"> HP Prodesk 400 G3 i5-8gb-128SSD+1TB </t>
  </si>
  <si>
    <t xml:space="preserve"> HP Pavilion 560-p043nd </t>
  </si>
  <si>
    <t xml:space="preserve"> Medion Erazer X5346 G </t>
  </si>
  <si>
    <t xml:space="preserve"> Lenovo Ideacentre Y710 Cube 90FL004MNY </t>
  </si>
  <si>
    <t xml:space="preserve"> HP ProDesk 400 G2PD DM P5K21EA </t>
  </si>
  <si>
    <t xml:space="preserve"> MSI Aegis Ti3-011EU </t>
  </si>
  <si>
    <t xml:space="preserve"> MSI Aegis 3-004EU </t>
  </si>
  <si>
    <t xml:space="preserve"> HP ProDesk 400 G3 SFF T4R70EA </t>
  </si>
  <si>
    <t xml:space="preserve"> Apple iMac 27'' MK482N/A 4,0GHz 8GB - 2TB </t>
  </si>
  <si>
    <t xml:space="preserve"> MSI Vortex G65 6QF-033NL </t>
  </si>
  <si>
    <t xml:space="preserve"> MSI Vortex G65 6QD-022NL </t>
  </si>
  <si>
    <t xml:space="preserve"> MSI Nightblade X2B-276EU </t>
  </si>
  <si>
    <t xml:space="preserve"> MSI Nightblade X2-230EU </t>
  </si>
  <si>
    <t xml:space="preserve"> MSI Nightblade MIB-243EU </t>
  </si>
  <si>
    <t xml:space="preserve"> MSI Nightblade MI3-006EU </t>
  </si>
  <si>
    <t xml:space="preserve"> MSI Nightblade MI2C-220EU </t>
  </si>
  <si>
    <t xml:space="preserve"> MSI Aegis-060EU </t>
  </si>
  <si>
    <t xml:space="preserve"> MSI Aegis 3-003EU </t>
  </si>
  <si>
    <t xml:space="preserve"> MSI Aegis 3-001EU </t>
  </si>
  <si>
    <t xml:space="preserve"> Medion Erazer X5387 F </t>
  </si>
  <si>
    <t xml:space="preserve"> Medion Erazer X5373 G </t>
  </si>
  <si>
    <t xml:space="preserve"> Medion Erazer X5351 </t>
  </si>
  <si>
    <t xml:space="preserve"> Medion Erazer X5337 G </t>
  </si>
  <si>
    <t xml:space="preserve"> Medion Erazer X5319 G </t>
  </si>
  <si>
    <t xml:space="preserve"> Medion Erazer P5317 J </t>
  </si>
  <si>
    <t xml:space="preserve"> Medion Erazer P5316 J </t>
  </si>
  <si>
    <t xml:space="preserve"> Medion Erazer P5314 J </t>
  </si>
  <si>
    <t xml:space="preserve"> Medion Erazer P5313 J </t>
  </si>
  <si>
    <t xml:space="preserve"> Medion Akoya P5315 J </t>
  </si>
  <si>
    <t xml:space="preserve"> Medion Akoya P5238 F </t>
  </si>
  <si>
    <t xml:space="preserve"> Medion Akoya P5138 D </t>
  </si>
  <si>
    <t xml:space="preserve"> Medion Akoya P5036 D AIO NL </t>
  </si>
  <si>
    <t xml:space="preserve"> Medion Akoya E5138 D </t>
  </si>
  <si>
    <t xml:space="preserve"> Lenovo Ideacentre Y700 90DF003HNY </t>
  </si>
  <si>
    <t xml:space="preserve"> HP Omen 870-145nd </t>
  </si>
  <si>
    <t xml:space="preserve"> HP Omen 870-130nd </t>
  </si>
  <si>
    <t xml:space="preserve"> Asus ROGG20CB-NL027T </t>
  </si>
  <si>
    <t xml:space="preserve"> Asus ROG GR8 II-T022Z </t>
  </si>
  <si>
    <t xml:space="preserve"> Asus ROG GR8 II-T005Z </t>
  </si>
  <si>
    <t xml:space="preserve"> Asus All-In-One ZN270IEGT-RA011T </t>
  </si>
  <si>
    <t xml:space="preserve"> Asus All-In-One Z240ICGT-GJ234X </t>
  </si>
  <si>
    <t xml:space="preserve"> Asus All-In-One Z240ICGT-GJ233X </t>
  </si>
  <si>
    <t xml:space="preserve"> Apple iMac 27'' MK482N/A 3.3GHz 8GB - 512GB </t>
  </si>
  <si>
    <t xml:space="preserve"> Apple iMac 27'' MK482N/A 3.3GHz 8GB - 3TB </t>
  </si>
  <si>
    <t>Eindhoven</t>
  </si>
  <si>
    <t xml:space="preserve"> Samsung UE32J5200 </t>
  </si>
  <si>
    <t xml:space="preserve"> Samsung UE40J6240 </t>
  </si>
  <si>
    <t xml:space="preserve"> Philips 40PFK4101 </t>
  </si>
  <si>
    <t>Philips</t>
  </si>
  <si>
    <t xml:space="preserve"> Samsung UE50J6240 </t>
  </si>
  <si>
    <t xml:space="preserve"> Philips 32PFK4101 </t>
  </si>
  <si>
    <t xml:space="preserve"> Philips 43PUS6101 </t>
  </si>
  <si>
    <t xml:space="preserve"> Philips 32PFK5300 </t>
  </si>
  <si>
    <t xml:space="preserve"> Panasonic TX-40DSW404 </t>
  </si>
  <si>
    <t>Panasonic</t>
  </si>
  <si>
    <t xml:space="preserve"> Samsung UE43KU6000 </t>
  </si>
  <si>
    <t xml:space="preserve"> Samsung UE55J6240 </t>
  </si>
  <si>
    <t xml:space="preserve"> Philips 49PUS6101 </t>
  </si>
  <si>
    <t xml:space="preserve"> Samsung LT32E310EW </t>
  </si>
  <si>
    <t xml:space="preserve"> Samsung UE55KU6000 </t>
  </si>
  <si>
    <t xml:space="preserve"> Samsung UE22H5600 </t>
  </si>
  <si>
    <t xml:space="preserve"> LG 28MT41DF </t>
  </si>
  <si>
    <t>LG</t>
  </si>
  <si>
    <t xml:space="preserve"> LG 49UH610V </t>
  </si>
  <si>
    <t xml:space="preserve"> Toshiba 40L1533DG </t>
  </si>
  <si>
    <t xml:space="preserve"> Samsung UE50KU6000 </t>
  </si>
  <si>
    <t xml:space="preserve"> Samsung UE75H6400 </t>
  </si>
  <si>
    <t xml:space="preserve"> Samsung UE22H5610 </t>
  </si>
  <si>
    <t xml:space="preserve"> LG 43UH610V </t>
  </si>
  <si>
    <t xml:space="preserve"> Samsung UE40J5100 </t>
  </si>
  <si>
    <t xml:space="preserve"> LG 32LH530V </t>
  </si>
  <si>
    <t xml:space="preserve"> Samsung UE40J5200 </t>
  </si>
  <si>
    <t xml:space="preserve"> Philips 32PHK4101 </t>
  </si>
  <si>
    <t xml:space="preserve"> Philips 43PUS6201 - Ambilight </t>
  </si>
  <si>
    <t xml:space="preserve"> Samsung UE49K5600 </t>
  </si>
  <si>
    <t xml:space="preserve"> Samsung UE32K5600 </t>
  </si>
  <si>
    <t xml:space="preserve"> LG 32LH570U </t>
  </si>
  <si>
    <t xml:space="preserve"> Philips 40PFS5501 </t>
  </si>
  <si>
    <t xml:space="preserve"> Samsung UE40K5600 </t>
  </si>
  <si>
    <t xml:space="preserve"> Samsung UE32J5100 </t>
  </si>
  <si>
    <t xml:space="preserve"> Samsung LT24E310EW </t>
  </si>
  <si>
    <t xml:space="preserve"> Philips 55PUS6101 </t>
  </si>
  <si>
    <t xml:space="preserve"> Salora 32LED1500 </t>
  </si>
  <si>
    <t>Salora</t>
  </si>
  <si>
    <t xml:space="preserve"> Samsung UE58J5200 </t>
  </si>
  <si>
    <t xml:space="preserve"> Philips 65PUS6121 </t>
  </si>
  <si>
    <t xml:space="preserve"> Samsung UE48J5200 </t>
  </si>
  <si>
    <t xml:space="preserve"> LG 43LH604V </t>
  </si>
  <si>
    <t xml:space="preserve"> Sony KDL-40WD650 </t>
  </si>
  <si>
    <t>Sony</t>
  </si>
  <si>
    <t xml:space="preserve"> Samsung UE32J4500 </t>
  </si>
  <si>
    <t xml:space="preserve"> Philips 24PFS5231 </t>
  </si>
  <si>
    <t xml:space="preserve"> Samsung UE32K4100 </t>
  </si>
  <si>
    <t xml:space="preserve"> Salora 43LED9132CS </t>
  </si>
  <si>
    <t xml:space="preserve"> LG 43LH570V </t>
  </si>
  <si>
    <t xml:space="preserve"> Samsung UE55KS7000 </t>
  </si>
  <si>
    <t xml:space="preserve"> Salora 24LED1500 </t>
  </si>
  <si>
    <t xml:space="preserve"> LG 60UH615V </t>
  </si>
  <si>
    <t xml:space="preserve"> LG 32LH510B </t>
  </si>
  <si>
    <t xml:space="preserve"> Samsung LT28E310EW </t>
  </si>
  <si>
    <t xml:space="preserve"> Salora 24LED9105CD </t>
  </si>
  <si>
    <t xml:space="preserve"> Samsung UE65KU6000 </t>
  </si>
  <si>
    <t xml:space="preserve"> Salora 24LED9112CSW </t>
  </si>
  <si>
    <t xml:space="preserve"> Samsung UE28J4100 </t>
  </si>
  <si>
    <t xml:space="preserve"> Philips 43PUS6401 - Ambilight </t>
  </si>
  <si>
    <t xml:space="preserve"> LG 43UH650V </t>
  </si>
  <si>
    <t xml:space="preserve"> Samsung UE40KU6400 </t>
  </si>
  <si>
    <t xml:space="preserve"> Philips 49PUK7100 - Ambilight </t>
  </si>
  <si>
    <t xml:space="preserve"> Finlux FLD2222 </t>
  </si>
  <si>
    <t>Finlux</t>
  </si>
  <si>
    <t xml:space="preserve"> Sony KDL-43WD750 </t>
  </si>
  <si>
    <t xml:space="preserve"> Samsung UE40K5510 </t>
  </si>
  <si>
    <t xml:space="preserve"> Samsung UE49K6300 </t>
  </si>
  <si>
    <t xml:space="preserve"> Salora 42LED1500 </t>
  </si>
  <si>
    <t xml:space="preserve"> Sony KDL-32WD750 </t>
  </si>
  <si>
    <t xml:space="preserve"> Samsung UE49KU6400 </t>
  </si>
  <si>
    <t xml:space="preserve"> Sony KDL-55W809C </t>
  </si>
  <si>
    <t xml:space="preserve"> Samsung UE49KS7000 </t>
  </si>
  <si>
    <t xml:space="preserve"> Salora 49LED9132CS </t>
  </si>
  <si>
    <t xml:space="preserve"> Philips 49PFS5301 </t>
  </si>
  <si>
    <t xml:space="preserve"> Panasonic TX-40DX600E </t>
  </si>
  <si>
    <t xml:space="preserve"> Samsung UE19H4000 </t>
  </si>
  <si>
    <t xml:space="preserve"> Samsung UE70KU6000 </t>
  </si>
  <si>
    <t xml:space="preserve"> Samsung UE49KS8000 </t>
  </si>
  <si>
    <t xml:space="preserve"> Finlux FLD2422 </t>
  </si>
  <si>
    <t xml:space="preserve"> Philips 49PUS6501 - Ambilight </t>
  </si>
  <si>
    <t xml:space="preserve"> Sony KDL-40RD450 </t>
  </si>
  <si>
    <t xml:space="preserve"> Philips 49PUS6401 - Ambilight </t>
  </si>
  <si>
    <t xml:space="preserve"> LG 49UH850V </t>
  </si>
  <si>
    <t xml:space="preserve"> Philips 32PFS6401 - Ambilight </t>
  </si>
  <si>
    <t xml:space="preserve"> Salora 22LED9112CSW </t>
  </si>
  <si>
    <t xml:space="preserve"> Samsung UE49K5500 </t>
  </si>
  <si>
    <t xml:space="preserve"> Samsung UE43KS7500 </t>
  </si>
  <si>
    <t xml:space="preserve"> LG 28LF491U </t>
  </si>
  <si>
    <t xml:space="preserve"> Sony KD-43XD8005 </t>
  </si>
  <si>
    <t xml:space="preserve"> Samsung UE40K6300 </t>
  </si>
  <si>
    <t xml:space="preserve"> LG 65EF950V - OLED </t>
  </si>
  <si>
    <t xml:space="preserve"> Sony KDL-32WD600 </t>
  </si>
  <si>
    <t xml:space="preserve"> Sony KD-43X8309C </t>
  </si>
  <si>
    <t xml:space="preserve"> Philips 55PUS6201 - Ambilight </t>
  </si>
  <si>
    <t xml:space="preserve"> Sony KDL-49WD750 </t>
  </si>
  <si>
    <t xml:space="preserve"> Samsung UE55KU6400 </t>
  </si>
  <si>
    <t xml:space="preserve"> Sony KDL-32RD430 </t>
  </si>
  <si>
    <t xml:space="preserve"> Salora 32LED9102CS </t>
  </si>
  <si>
    <t xml:space="preserve"> LG 55UH850V </t>
  </si>
  <si>
    <t xml:space="preserve"> Salora 32LED9112CSW </t>
  </si>
  <si>
    <t xml:space="preserve"> Finlux FL2222 </t>
  </si>
  <si>
    <t xml:space="preserve"> Samsung UE55K6300 </t>
  </si>
  <si>
    <t xml:space="preserve"> Samsung UE43KU6500 </t>
  </si>
  <si>
    <t xml:space="preserve"> Sony KD-55XD8505 </t>
  </si>
  <si>
    <t xml:space="preserve"> Finlux FL3224 </t>
  </si>
  <si>
    <t xml:space="preserve"> Sony KD-43XD8305 </t>
  </si>
  <si>
    <t xml:space="preserve"> Philips 49PFS4131 </t>
  </si>
  <si>
    <t xml:space="preserve"> Philips 32PHS5301 </t>
  </si>
  <si>
    <t xml:space="preserve"> Finlux FL3222 </t>
  </si>
  <si>
    <t xml:space="preserve"> Salora 24LED9102CS </t>
  </si>
  <si>
    <t xml:space="preserve"> LG 49UH661V </t>
  </si>
  <si>
    <t xml:space="preserve"> Sony KD-55XD7004 </t>
  </si>
  <si>
    <t xml:space="preserve"> Samsung UE55KS8000 </t>
  </si>
  <si>
    <t xml:space="preserve"> Panasonic TX-50DXW704 </t>
  </si>
  <si>
    <t xml:space="preserve"> Finlux FL2422 </t>
  </si>
  <si>
    <t xml:space="preserve"> Samsung UE55KU6500 </t>
  </si>
  <si>
    <t xml:space="preserve"> Salora 55UHL2500 </t>
  </si>
  <si>
    <t xml:space="preserve"> LG 24MT48DF </t>
  </si>
  <si>
    <t xml:space="preserve"> Sony KD-49XD7005 </t>
  </si>
  <si>
    <t xml:space="preserve"> Samsung UE65KU6400 </t>
  </si>
  <si>
    <t xml:space="preserve"> Panasonic TX-24DS500E </t>
  </si>
  <si>
    <t xml:space="preserve"> Panasonic TX-58DX730 </t>
  </si>
  <si>
    <t xml:space="preserve"> Samsung UE32K5100 </t>
  </si>
  <si>
    <t xml:space="preserve"> Salora 28LED9112CSW </t>
  </si>
  <si>
    <t xml:space="preserve"> Philips 55PUS6401 - Ambilight </t>
  </si>
  <si>
    <t xml:space="preserve"> Sony KD-65XD8505 </t>
  </si>
  <si>
    <t xml:space="preserve"> Samsung UE65KS7000 </t>
  </si>
  <si>
    <t xml:space="preserve"> Samsung UE55KS9000 </t>
  </si>
  <si>
    <t xml:space="preserve"> Samsung UE49KU6100 </t>
  </si>
  <si>
    <t xml:space="preserve"> Samsung UE49K5510 </t>
  </si>
  <si>
    <t xml:space="preserve"> Panasonic TX-50DXW784 </t>
  </si>
  <si>
    <t xml:space="preserve"> LG OLED55E6V </t>
  </si>
  <si>
    <t xml:space="preserve"> Finlux FLD2022 </t>
  </si>
  <si>
    <t xml:space="preserve"> Sony KD-65XD7505 </t>
  </si>
  <si>
    <t xml:space="preserve"> Samsung UE49KU6500 </t>
  </si>
  <si>
    <t xml:space="preserve"> Panasonic TX-58DXW784 </t>
  </si>
  <si>
    <t xml:space="preserve"> LG 55UH661V </t>
  </si>
  <si>
    <t xml:space="preserve"> Finlux FL2022 </t>
  </si>
  <si>
    <t xml:space="preserve"> Finlux FL4322 Smart </t>
  </si>
  <si>
    <t xml:space="preserve"> Salora 28LED9102CS </t>
  </si>
  <si>
    <t xml:space="preserve"> Salora 24LED9115CDW </t>
  </si>
  <si>
    <t xml:space="preserve"> Sony KD-49XD8305 </t>
  </si>
  <si>
    <t xml:space="preserve"> Salora 20LED9105CD </t>
  </si>
  <si>
    <t xml:space="preserve"> Salora 20LED9100C </t>
  </si>
  <si>
    <t xml:space="preserve"> Panasonic TX-49DXW604 </t>
  </si>
  <si>
    <t xml:space="preserve"> LG 43UH668V </t>
  </si>
  <si>
    <t xml:space="preserve"> Hitachi 43HGW69 </t>
  </si>
  <si>
    <t>Hitachi</t>
  </si>
  <si>
    <t xml:space="preserve"> Salora 32LED9105CD </t>
  </si>
  <si>
    <t xml:space="preserve"> Philips 49PUS7101 - Ambilight </t>
  </si>
  <si>
    <t xml:space="preserve"> Samsung UE65KS8000 </t>
  </si>
  <si>
    <t xml:space="preserve"> Philips 65PUS6521 - Ambilight </t>
  </si>
  <si>
    <t xml:space="preserve"> Panasonic TX-32DSW504S </t>
  </si>
  <si>
    <t xml:space="preserve"> LG 28MT48DF </t>
  </si>
  <si>
    <t xml:space="preserve"> Philips 32PHS4131 </t>
  </si>
  <si>
    <t xml:space="preserve"> Finlux FL4926UHD </t>
  </si>
  <si>
    <t xml:space="preserve"> Finlux FL4922SMART </t>
  </si>
  <si>
    <t xml:space="preserve"> Sony KDL-48WD650 </t>
  </si>
  <si>
    <t xml:space="preserve"> Sony KD-49XD8005 </t>
  </si>
  <si>
    <t xml:space="preserve"> Samsung UE75KS8000 </t>
  </si>
  <si>
    <t xml:space="preserve"> Samsung UE49KS9000 </t>
  </si>
  <si>
    <t xml:space="preserve"> Panasonic TX-32DS600E </t>
  </si>
  <si>
    <t xml:space="preserve"> LG OLED55B6V </t>
  </si>
  <si>
    <t xml:space="preserve"> Hitachi 49HGW69 </t>
  </si>
  <si>
    <t xml:space="preserve"> Samsung UE55KS7500 </t>
  </si>
  <si>
    <t xml:space="preserve"> Salora 43LED9102CS </t>
  </si>
  <si>
    <t xml:space="preserve"> Salora 32LED9115CDW </t>
  </si>
  <si>
    <t xml:space="preserve"> Salora 20LED1500 </t>
  </si>
  <si>
    <t xml:space="preserve"> Panasonic TX-50DXW804 </t>
  </si>
  <si>
    <t xml:space="preserve"> LG 65EG960V - OLED </t>
  </si>
  <si>
    <t xml:space="preserve"> Humax Pure Vision UHD-05516 </t>
  </si>
  <si>
    <t>Humax</t>
  </si>
  <si>
    <t xml:space="preserve"> Finlux FL4922 </t>
  </si>
  <si>
    <t xml:space="preserve"> Samsung UE55KU6510 </t>
  </si>
  <si>
    <t xml:space="preserve"> Samsung UE43KU6510 </t>
  </si>
  <si>
    <t xml:space="preserve"> Salora 40UHS3500 </t>
  </si>
  <si>
    <t xml:space="preserve"> Philips 32PFS4131 </t>
  </si>
  <si>
    <t xml:space="preserve"> Sony KD-55SD8505 </t>
  </si>
  <si>
    <t xml:space="preserve"> Samsung UE78KU6500 </t>
  </si>
  <si>
    <t xml:space="preserve"> Samsung UE78KS9000 </t>
  </si>
  <si>
    <t xml:space="preserve"> Samsung UE55K5600 </t>
  </si>
  <si>
    <t xml:space="preserve"> Samsung UE55K5510 </t>
  </si>
  <si>
    <t xml:space="preserve"> Salora 55UHS3500 </t>
  </si>
  <si>
    <t xml:space="preserve"> Salora 43LED9112CSW </t>
  </si>
  <si>
    <t xml:space="preserve"> Philips 49PUS6561 - Ambilight </t>
  </si>
  <si>
    <t xml:space="preserve"> Panasonic TX-65DXW784 </t>
  </si>
  <si>
    <t xml:space="preserve"> LG OLED65C6V </t>
  </si>
  <si>
    <t xml:space="preserve"> LG OLED55C6V </t>
  </si>
  <si>
    <t xml:space="preserve"> Salora 22LED9102CS </t>
  </si>
  <si>
    <t xml:space="preserve"> Finlux FLD2022BK12 </t>
  </si>
  <si>
    <t xml:space="preserve"> Sony KD-55XD9305 </t>
  </si>
  <si>
    <t xml:space="preserve"> Samsung UE65KS9500 </t>
  </si>
  <si>
    <t xml:space="preserve"> Samsung UE65KS7500 </t>
  </si>
  <si>
    <t xml:space="preserve"> Samsung UE49KS7500 </t>
  </si>
  <si>
    <t xml:space="preserve"> Salora 49LED9102CS </t>
  </si>
  <si>
    <t xml:space="preserve"> LG 75UH855V </t>
  </si>
  <si>
    <t xml:space="preserve"> LG 65UH850V </t>
  </si>
  <si>
    <t xml:space="preserve"> Sony KD-75ZD9 </t>
  </si>
  <si>
    <t xml:space="preserve"> Sony KD-75XD9405 </t>
  </si>
  <si>
    <t xml:space="preserve"> Sony KD-75XD8505 </t>
  </si>
  <si>
    <t xml:space="preserve"> Sony KD-65ZD9 </t>
  </si>
  <si>
    <t xml:space="preserve"> Sony KD-65XE9305 </t>
  </si>
  <si>
    <t xml:space="preserve"> Sony KD-65XE9005 </t>
  </si>
  <si>
    <t xml:space="preserve"> Sony KD-65XD7504 </t>
  </si>
  <si>
    <t xml:space="preserve"> Sony KD-55XE9305 </t>
  </si>
  <si>
    <t xml:space="preserve"> Sony KD-55XE9005 </t>
  </si>
  <si>
    <t xml:space="preserve"> Samsung UE78KS9500 </t>
  </si>
  <si>
    <t xml:space="preserve"> Samsung UE65KU6500 </t>
  </si>
  <si>
    <t xml:space="preserve"> Samsung UE49KU6510 </t>
  </si>
  <si>
    <t xml:space="preserve"> Salora 49LED9112CSW </t>
  </si>
  <si>
    <t xml:space="preserve"> Salora 32LED9100C </t>
  </si>
  <si>
    <t xml:space="preserve"> Philips 65PUS7601 - Ambilight </t>
  </si>
  <si>
    <t xml:space="preserve"> Philips 55POS901F </t>
  </si>
  <si>
    <t xml:space="preserve"> Panasonic TX-65DXW904 </t>
  </si>
  <si>
    <t xml:space="preserve"> Panasonic TX-65DX780E </t>
  </si>
  <si>
    <t xml:space="preserve"> Panasonic TX-58DXW904 </t>
  </si>
  <si>
    <t xml:space="preserve"> Panasonic TX-58DXW804 </t>
  </si>
  <si>
    <t xml:space="preserve"> Panasonic TX-58DXW704 </t>
  </si>
  <si>
    <t xml:space="preserve"> Panasonic TX-58DX800E </t>
  </si>
  <si>
    <t xml:space="preserve"> Panasonic TX-58DX700F </t>
  </si>
  <si>
    <t xml:space="preserve"> Panasonic TX-55DXW604 </t>
  </si>
  <si>
    <t xml:space="preserve"> Panasonic TX-55DX600E </t>
  </si>
  <si>
    <t xml:space="preserve"> Panasonic TX-55DS500E </t>
  </si>
  <si>
    <t xml:space="preserve"> Panasonic TX-50DS630E </t>
  </si>
  <si>
    <t xml:space="preserve"> Panasonic TX-49DX650E </t>
  </si>
  <si>
    <t xml:space="preserve"> LG OLED65G6V </t>
  </si>
  <si>
    <t xml:space="preserve"> LG OLED65E6V </t>
  </si>
  <si>
    <t xml:space="preserve"> LG OLED65B6V </t>
  </si>
  <si>
    <t xml:space="preserve"> LG 86UH955V </t>
  </si>
  <si>
    <t xml:space="preserve"> LG 55EG910V - OLED </t>
  </si>
  <si>
    <t xml:space="preserve"> Humax Pure Vision UHD-04916 </t>
  </si>
  <si>
    <t xml:space="preserve"> Humax Pure Vision UHD-04316 </t>
  </si>
  <si>
    <t xml:space="preserve"> Hitachi 49HBT62 </t>
  </si>
  <si>
    <t xml:space="preserve"> Hitachi 40HB6T62 </t>
  </si>
  <si>
    <t xml:space="preserve"> Optoma HD142X </t>
  </si>
  <si>
    <t>Optoma</t>
  </si>
  <si>
    <t xml:space="preserve"> Philips PicoPix 3414 </t>
  </si>
  <si>
    <t xml:space="preserve"> BenQ TW529 </t>
  </si>
  <si>
    <t>BenQ</t>
  </si>
  <si>
    <t xml:space="preserve"> Epson EB-U04 </t>
  </si>
  <si>
    <t>Epson</t>
  </si>
  <si>
    <t xml:space="preserve"> Salora 58BHD2500 </t>
  </si>
  <si>
    <t xml:space="preserve"> Philips PicoPix 4935 </t>
  </si>
  <si>
    <t xml:space="preserve"> Acer P1500 </t>
  </si>
  <si>
    <t xml:space="preserve"> Epson EB-S04 </t>
  </si>
  <si>
    <t xml:space="preserve"> Optoma HD27 </t>
  </si>
  <si>
    <t xml:space="preserve"> Optoma GT1080e </t>
  </si>
  <si>
    <t xml:space="preserve"> Optoma H183X </t>
  </si>
  <si>
    <t xml:space="preserve"> Optoma DH400 </t>
  </si>
  <si>
    <t xml:space="preserve"> BenQ MH741 </t>
  </si>
  <si>
    <t xml:space="preserve"> Epson EH-TW5300 </t>
  </si>
  <si>
    <t xml:space="preserve"> Epson EB-W31 </t>
  </si>
  <si>
    <t xml:space="preserve"> Optoma GT1070Xe </t>
  </si>
  <si>
    <t xml:space="preserve"> Philips PicoPix 4010 </t>
  </si>
  <si>
    <t xml:space="preserve"> LG PF1000U </t>
  </si>
  <si>
    <t xml:space="preserve"> Acer P1185 </t>
  </si>
  <si>
    <t xml:space="preserve"> Acer P5515 </t>
  </si>
  <si>
    <t xml:space="preserve"> Philips PicoPix 4835 </t>
  </si>
  <si>
    <t xml:space="preserve"> BenQ MS527 </t>
  </si>
  <si>
    <t xml:space="preserve"> Epson EH-TW5350 </t>
  </si>
  <si>
    <t xml:space="preserve"> LG PH150G </t>
  </si>
  <si>
    <t xml:space="preserve"> Epson EH-TW6700 </t>
  </si>
  <si>
    <t xml:space="preserve"> BenQ TH683 </t>
  </si>
  <si>
    <t xml:space="preserve"> Philips PicoPix 3417W </t>
  </si>
  <si>
    <t xml:space="preserve"> Optoma ML750e </t>
  </si>
  <si>
    <t xml:space="preserve"> Optoma DH1017 </t>
  </si>
  <si>
    <t xml:space="preserve"> Epson EH-TW570 </t>
  </si>
  <si>
    <t xml:space="preserve"> Ricoh PJ X2240 </t>
  </si>
  <si>
    <t>Ricoh</t>
  </si>
  <si>
    <t xml:space="preserve"> LG PF1500G </t>
  </si>
  <si>
    <t xml:space="preserve"> Rif6 Cube </t>
  </si>
  <si>
    <t>Rif6</t>
  </si>
  <si>
    <t xml:space="preserve"> Optoma EH400 </t>
  </si>
  <si>
    <t xml:space="preserve"> BenQ W2000 </t>
  </si>
  <si>
    <t xml:space="preserve"> Optoma W402 </t>
  </si>
  <si>
    <t xml:space="preserve"> Optoma W340 </t>
  </si>
  <si>
    <t xml:space="preserve"> Optoma HD151X </t>
  </si>
  <si>
    <t xml:space="preserve"> LG PH450UG </t>
  </si>
  <si>
    <t xml:space="preserve"> BenQ W1070+ </t>
  </si>
  <si>
    <t xml:space="preserve"> BenQ W1070 </t>
  </si>
  <si>
    <t xml:space="preserve"> BenQ TH670 </t>
  </si>
  <si>
    <t xml:space="preserve"> Optoma GT5000 </t>
  </si>
  <si>
    <t xml:space="preserve"> Epson EB-W04 </t>
  </si>
  <si>
    <t xml:space="preserve"> BenQ W1080ST+ </t>
  </si>
  <si>
    <t xml:space="preserve"> Optoma GT760 </t>
  </si>
  <si>
    <t xml:space="preserve"> LG PW1000G </t>
  </si>
  <si>
    <t xml:space="preserve"> Epson EB-U32 </t>
  </si>
  <si>
    <t xml:space="preserve"> BenQ W1110 </t>
  </si>
  <si>
    <t xml:space="preserve"> BenQ W1090 </t>
  </si>
  <si>
    <t xml:space="preserve"> Optoma ML750ST </t>
  </si>
  <si>
    <t xml:space="preserve"> Optoma HD36 </t>
  </si>
  <si>
    <t xml:space="preserve"> Beam Labs Beam </t>
  </si>
  <si>
    <t>Beam</t>
  </si>
  <si>
    <t xml:space="preserve"> Salora 50BHD2000 </t>
  </si>
  <si>
    <t xml:space="preserve"> Optoma W400 </t>
  </si>
  <si>
    <t xml:space="preserve"> Optoma W330 </t>
  </si>
  <si>
    <t xml:space="preserve"> Optoma DH1009i </t>
  </si>
  <si>
    <t xml:space="preserve"> LG PW1500G </t>
  </si>
  <si>
    <t xml:space="preserve"> Epson EH-TW5210 </t>
  </si>
  <si>
    <t xml:space="preserve"> BenQ TH530 </t>
  </si>
  <si>
    <t xml:space="preserve"> Acer K135i </t>
  </si>
  <si>
    <t xml:space="preserve"> Acer C120 </t>
  </si>
  <si>
    <t xml:space="preserve"> Optoma H114 </t>
  </si>
  <si>
    <t xml:space="preserve"> Acer C205 </t>
  </si>
  <si>
    <t xml:space="preserve"> Philips PicoPix 4350 </t>
  </si>
  <si>
    <t xml:space="preserve"> Optoma W341 </t>
  </si>
  <si>
    <t xml:space="preserve"> LG PV150G </t>
  </si>
  <si>
    <t xml:space="preserve"> Epson EB-1960 </t>
  </si>
  <si>
    <t xml:space="preserve"> BenQ MX528 </t>
  </si>
  <si>
    <t xml:space="preserve"> BenQ TH682ST </t>
  </si>
  <si>
    <t xml:space="preserve"> Optoma W305ST </t>
  </si>
  <si>
    <t xml:space="preserve"> LG PH550G </t>
  </si>
  <si>
    <t xml:space="preserve"> JVC DLA-X5000 Wit </t>
  </si>
  <si>
    <t>JVC</t>
  </si>
  <si>
    <t xml:space="preserve"> BenQ MX631ST </t>
  </si>
  <si>
    <t xml:space="preserve"> BenQ MW632ST </t>
  </si>
  <si>
    <t xml:space="preserve"> BenQ MH856UST </t>
  </si>
  <si>
    <t xml:space="preserve"> Optoma X340 </t>
  </si>
  <si>
    <t xml:space="preserve"> Optoma W344 </t>
  </si>
  <si>
    <t xml:space="preserve"> Optoma W331 </t>
  </si>
  <si>
    <t xml:space="preserve"> Optoma S331 </t>
  </si>
  <si>
    <t xml:space="preserve"> Optoma HD28DSE </t>
  </si>
  <si>
    <t xml:space="preserve"> Optoma HD161X </t>
  </si>
  <si>
    <t xml:space="preserve"> Optoma HD140X </t>
  </si>
  <si>
    <t xml:space="preserve"> Optoma EH341 </t>
  </si>
  <si>
    <t xml:space="preserve"> Optoma EH330 </t>
  </si>
  <si>
    <t xml:space="preserve"> Optoma EH200ST </t>
  </si>
  <si>
    <t xml:space="preserve"> Optoma DH1020 </t>
  </si>
  <si>
    <t xml:space="preserve"> JVC LX-WX50 </t>
  </si>
  <si>
    <t xml:space="preserve"> JVC LX-FH50 </t>
  </si>
  <si>
    <t xml:space="preserve"> JVC DLA-X7500 Zwart </t>
  </si>
  <si>
    <t xml:space="preserve"> JVC DLA-X5500 Zwart </t>
  </si>
  <si>
    <t xml:space="preserve"> JVC DLA-X5500 Wit </t>
  </si>
  <si>
    <t xml:space="preserve"> Epson EB-W29 </t>
  </si>
  <si>
    <t xml:space="preserve"> Epson EB-S27 </t>
  </si>
  <si>
    <t xml:space="preserve"> BenQ W2000W </t>
  </si>
  <si>
    <t xml:space="preserve"> BenQ W1210ST </t>
  </si>
  <si>
    <t xml:space="preserve"> BenQ MX819ST </t>
  </si>
  <si>
    <t xml:space="preserve"> Acer P6600 </t>
  </si>
  <si>
    <t xml:space="preserve"> Acer H7550ST </t>
  </si>
  <si>
    <t xml:space="preserve"> Acer H7550BD </t>
  </si>
  <si>
    <t xml:space="preserve"> Acer H6518BD </t>
  </si>
  <si>
    <t xml:space="preserve"> Epson EB-X27 </t>
  </si>
  <si>
    <t xml:space="preserve"> JBL Charge 2 Plus Zwart </t>
  </si>
  <si>
    <t>JBL</t>
  </si>
  <si>
    <t xml:space="preserve"> SONOS PLAY:1 Wit </t>
  </si>
  <si>
    <t>SONOS</t>
  </si>
  <si>
    <t xml:space="preserve"> JBL Charge 3 Squad Special Edition </t>
  </si>
  <si>
    <t xml:space="preserve"> JBL Go Zwart </t>
  </si>
  <si>
    <t xml:space="preserve"> SONOS PLAY:1 Zwart </t>
  </si>
  <si>
    <t xml:space="preserve"> JBL Flip 3 Black Edition </t>
  </si>
  <si>
    <t xml:space="preserve"> Caliber HPG407BT </t>
  </si>
  <si>
    <t>Caliber</t>
  </si>
  <si>
    <t xml:space="preserve"> UE BOOM 2 Zwart </t>
  </si>
  <si>
    <t>UE</t>
  </si>
  <si>
    <t xml:space="preserve"> JBL Charge 3 Zwart </t>
  </si>
  <si>
    <t xml:space="preserve"> House of Marley Get Together Grijs </t>
  </si>
  <si>
    <t>House</t>
  </si>
  <si>
    <t xml:space="preserve"> JBL Go Mintgroen </t>
  </si>
  <si>
    <t xml:space="preserve"> JBL Flip 3 Zwart </t>
  </si>
  <si>
    <t xml:space="preserve"> Fresh 'n Rebel Rockbox Brick Fabriq Edition Black Limited Edition </t>
  </si>
  <si>
    <t>Fresh</t>
  </si>
  <si>
    <t xml:space="preserve"> Bose SoundLink Mini II Zwart </t>
  </si>
  <si>
    <t>Bose</t>
  </si>
  <si>
    <t xml:space="preserve"> iDance Audio Sing Cube BC100 Wit </t>
  </si>
  <si>
    <t>iDance</t>
  </si>
  <si>
    <t xml:space="preserve"> JBL Go Grijs </t>
  </si>
  <si>
    <t xml:space="preserve"> JBL Xtreme Zwart </t>
  </si>
  <si>
    <t xml:space="preserve"> SONOS PLAY:3 Wit </t>
  </si>
  <si>
    <t xml:space="preserve"> UE MEGABOOM Zwart </t>
  </si>
  <si>
    <t xml:space="preserve"> SONOS PLAY:5 Wit </t>
  </si>
  <si>
    <t xml:space="preserve"> Bose SoundLink III </t>
  </si>
  <si>
    <t xml:space="preserve"> JBL Go Blauw </t>
  </si>
  <si>
    <t xml:space="preserve"> ION Block Rocker 2016 </t>
  </si>
  <si>
    <t>ION</t>
  </si>
  <si>
    <t xml:space="preserve"> Bose SoundLink Mini II Zilver </t>
  </si>
  <si>
    <t xml:space="preserve"> Nikkei Bigboxx </t>
  </si>
  <si>
    <t>Nikkei</t>
  </si>
  <si>
    <t xml:space="preserve"> JBL Clip 2 Zwart </t>
  </si>
  <si>
    <t xml:space="preserve"> Bose SoundTouch 20 III Zwart </t>
  </si>
  <si>
    <t xml:space="preserve"> Bose SoundTouch 10 Zwart </t>
  </si>
  <si>
    <t xml:space="preserve"> SONOS PLAY:5 Zwart </t>
  </si>
  <si>
    <t xml:space="preserve"> Philips BT6000 Zwart </t>
  </si>
  <si>
    <t xml:space="preserve"> JBL Go Rood </t>
  </si>
  <si>
    <t xml:space="preserve"> UE ROLL 2 Zwart </t>
  </si>
  <si>
    <t xml:space="preserve"> Samsung R1 WAM1500 </t>
  </si>
  <si>
    <t xml:space="preserve"> UE BOOM 2 Rood </t>
  </si>
  <si>
    <t xml:space="preserve"> Marshall Kilburn Zwart </t>
  </si>
  <si>
    <t>Marshall</t>
  </si>
  <si>
    <t xml:space="preserve"> JBL Flip 3 Squad Special Edition </t>
  </si>
  <si>
    <t xml:space="preserve"> HEOS 1 HS2 Duo Pack Zwart </t>
  </si>
  <si>
    <t>HEOS</t>
  </si>
  <si>
    <t xml:space="preserve"> UE BOOM 2 Blauw </t>
  </si>
  <si>
    <t xml:space="preserve"> JBL Flip 3 Turquoise </t>
  </si>
  <si>
    <t xml:space="preserve"> JBL Flip 3 Rood </t>
  </si>
  <si>
    <t xml:space="preserve"> UE MEGABOOM Blauw </t>
  </si>
  <si>
    <t xml:space="preserve"> UE BOOM 2 Wit </t>
  </si>
  <si>
    <t xml:space="preserve"> Fresh 'n Rebel Rockbox Brick Fabriq Edition Zwart </t>
  </si>
  <si>
    <t xml:space="preserve"> iDance Audio Sing Cube BC100 Roze </t>
  </si>
  <si>
    <t xml:space="preserve"> JBL Flip 3 Grijs </t>
  </si>
  <si>
    <t xml:space="preserve"> JBL Go Oranje </t>
  </si>
  <si>
    <t xml:space="preserve"> Bose SoundTouch 30 III Zwart </t>
  </si>
  <si>
    <t xml:space="preserve"> JBL Go Roze </t>
  </si>
  <si>
    <t xml:space="preserve"> JBL Flip 3 Blauw </t>
  </si>
  <si>
    <t xml:space="preserve"> Samsung R3 WAM3501 </t>
  </si>
  <si>
    <t xml:space="preserve"> Philips BT110B </t>
  </si>
  <si>
    <t xml:space="preserve"> JBL Charge 3 Grijs </t>
  </si>
  <si>
    <t xml:space="preserve"> Bose SoundTouch 20 III Wit </t>
  </si>
  <si>
    <t xml:space="preserve"> Trust Urban Deci Blauw </t>
  </si>
  <si>
    <t>Trust</t>
  </si>
  <si>
    <t xml:space="preserve"> JBL Pulse 2 Zwart </t>
  </si>
  <si>
    <t xml:space="preserve"> Jabra Solemate zwart </t>
  </si>
  <si>
    <t>Jabra</t>
  </si>
  <si>
    <t xml:space="preserve"> Bose SoundLink Colour Zwart </t>
  </si>
  <si>
    <t xml:space="preserve"> Philips SD700B </t>
  </si>
  <si>
    <t xml:space="preserve"> ION Block Party Live </t>
  </si>
  <si>
    <t xml:space="preserve"> Trust Urban Deci Oranje </t>
  </si>
  <si>
    <t xml:space="preserve"> Samsung R3 WAM3500 </t>
  </si>
  <si>
    <t xml:space="preserve"> Libratone Zipp Donkergrijs </t>
  </si>
  <si>
    <t>Libratone</t>
  </si>
  <si>
    <t xml:space="preserve"> Philips BT2200B </t>
  </si>
  <si>
    <t xml:space="preserve"> Caliber HPG507BT </t>
  </si>
  <si>
    <t xml:space="preserve"> Sony SRS-XB3 Zwart </t>
  </si>
  <si>
    <t xml:space="preserve"> JBL Clip 2 Squad </t>
  </si>
  <si>
    <t xml:space="preserve"> Bose SoundTouch 10 Wit </t>
  </si>
  <si>
    <t xml:space="preserve"> Fresh 'n Rebel Rockbox Brick Fabriq Edition Mintgroen </t>
  </si>
  <si>
    <t xml:space="preserve"> Veho 360 Mode Retro </t>
  </si>
  <si>
    <t>Veho</t>
  </si>
  <si>
    <t xml:space="preserve"> UE ROLL 2 Paars </t>
  </si>
  <si>
    <t xml:space="preserve"> Samsung R1 WAM1501 </t>
  </si>
  <si>
    <t xml:space="preserve"> JBL Charge 3 Blauw </t>
  </si>
  <si>
    <t xml:space="preserve"> Yamaha WX-010 MusicCast Zwart </t>
  </si>
  <si>
    <t>Yamaha</t>
  </si>
  <si>
    <t xml:space="preserve"> SONOS PLAY:3 Zwart </t>
  </si>
  <si>
    <t xml:space="preserve"> Libratone Zipp Mini Turquoise </t>
  </si>
  <si>
    <t xml:space="preserve"> Harman Kardon Aura Studio </t>
  </si>
  <si>
    <t>Harman</t>
  </si>
  <si>
    <t xml:space="preserve"> Yamaha WX-010 MusicCast Wit </t>
  </si>
  <si>
    <t xml:space="preserve"> Libratone Zipp Mini Donkergrijs </t>
  </si>
  <si>
    <t xml:space="preserve"> Harman Kardon Onyx Mini Zwart </t>
  </si>
  <si>
    <t xml:space="preserve"> UE BOOM 2 Groen </t>
  </si>
  <si>
    <t xml:space="preserve"> JBL Xtreme Squad Special Edition </t>
  </si>
  <si>
    <t xml:space="preserve"> JBL Go Geel </t>
  </si>
  <si>
    <t xml:space="preserve"> UE ROLL 2 Blauw </t>
  </si>
  <si>
    <t xml:space="preserve"> Caliber HPG415BT Grijs </t>
  </si>
  <si>
    <t xml:space="preserve"> Bose SoundTouch 10 Duo Pack Zwart </t>
  </si>
  <si>
    <t xml:space="preserve"> Philips Shoqbox SB300 </t>
  </si>
  <si>
    <t xml:space="preserve"> Marshall Woburn Zwart </t>
  </si>
  <si>
    <t xml:space="preserve"> Marshall Kilburn Creme </t>
  </si>
  <si>
    <t xml:space="preserve"> Libratone Zipp Turquoise </t>
  </si>
  <si>
    <t xml:space="preserve"> Libratone Zipp Lichtgrijs </t>
  </si>
  <si>
    <t xml:space="preserve"> JBL Charge 3 Rood </t>
  </si>
  <si>
    <t xml:space="preserve"> ION Plunge </t>
  </si>
  <si>
    <t xml:space="preserve"> Idance Audio Mini Cube 3 CM-3 Zwart </t>
  </si>
  <si>
    <t>Idance</t>
  </si>
  <si>
    <t xml:space="preserve"> HEOS 5 HS2 Zwart </t>
  </si>
  <si>
    <t xml:space="preserve"> HEOS 1 HS2 Duo Pack Wit </t>
  </si>
  <si>
    <t xml:space="preserve"> Fresh 'n Rebel Rockbox Cube Fabriq Edition Zwart </t>
  </si>
  <si>
    <t xml:space="preserve"> Libratone Zipp Rood </t>
  </si>
  <si>
    <t xml:space="preserve"> JBL Clip 2 Turquoise </t>
  </si>
  <si>
    <t xml:space="preserve"> JAM Heavy Metal </t>
  </si>
  <si>
    <t>JAM</t>
  </si>
  <si>
    <t>Maxwell</t>
  </si>
  <si>
    <t xml:space="preserve"> JBL Xtreme Blauw </t>
  </si>
  <si>
    <t xml:space="preserve"> House of Marley Get Together Denim </t>
  </si>
  <si>
    <t xml:space="preserve"> Trust Urban Yzo Oranje </t>
  </si>
  <si>
    <t xml:space="preserve"> Samsung R6 WAM6500 </t>
  </si>
  <si>
    <t xml:space="preserve"> JBL Charge 3 Turquoise </t>
  </si>
  <si>
    <t xml:space="preserve"> JAMOJI Winking tongue out </t>
  </si>
  <si>
    <t>JAMOJI</t>
  </si>
  <si>
    <t xml:space="preserve"> ION Cornerstone </t>
  </si>
  <si>
    <t xml:space="preserve"> HEOS 3 HS2 Wit </t>
  </si>
  <si>
    <t xml:space="preserve"> Caliber HPG510BT Zwart </t>
  </si>
  <si>
    <t xml:space="preserve"> JBL Clip 2 Blauw </t>
  </si>
  <si>
    <t xml:space="preserve"> iDance Audio Mini Blaster BM-1 Wit </t>
  </si>
  <si>
    <t xml:space="preserve"> Harman Kardon Go+Play Zwart </t>
  </si>
  <si>
    <t xml:space="preserve"> Sony SRS-X11 Zwart </t>
  </si>
  <si>
    <t xml:space="preserve"> Philips SD700A </t>
  </si>
  <si>
    <t xml:space="preserve"> Philips izzy BM5 Zwart </t>
  </si>
  <si>
    <t xml:space="preserve"> House of Marley Get Together Blauw </t>
  </si>
  <si>
    <t xml:space="preserve"> Hercules WAE Outdoor 04Plus Blauw </t>
  </si>
  <si>
    <t>Hercules</t>
  </si>
  <si>
    <t xml:space="preserve"> Fugoo Sport </t>
  </si>
  <si>
    <t>Fugoo</t>
  </si>
  <si>
    <t xml:space="preserve"> Caliber HPG415BT Zwart </t>
  </si>
  <si>
    <t xml:space="preserve"> Bose SoundLink Colour Wit </t>
  </si>
  <si>
    <t xml:space="preserve"> UE MEGABOOM Rood </t>
  </si>
  <si>
    <t xml:space="preserve"> UE MEGABOOM Paars </t>
  </si>
  <si>
    <t xml:space="preserve"> Sony SRS-X99 </t>
  </si>
  <si>
    <t xml:space="preserve"> Samsung R5 WAM5500 </t>
  </si>
  <si>
    <t xml:space="preserve"> Philips izzy BM5 + BM50 </t>
  </si>
  <si>
    <t xml:space="preserve"> Libratone Zipp Mini Rood </t>
  </si>
  <si>
    <t xml:space="preserve"> JBL Flip 4 Zwart </t>
  </si>
  <si>
    <t xml:space="preserve"> Fresh 'n Rebel Rockbox Fold Fabriq Edition Blauw </t>
  </si>
  <si>
    <t xml:space="preserve"> Dali Katch Blauw </t>
  </si>
  <si>
    <t>Dali</t>
  </si>
  <si>
    <t xml:space="preserve"> Bang &amp; Olufsen BeoPlay A1 Groen </t>
  </si>
  <si>
    <t>Bang</t>
  </si>
  <si>
    <t xml:space="preserve"> Bang &amp; Olufsen Beolit 15 Zwart </t>
  </si>
  <si>
    <r>
      <t xml:space="preserve">HORIZ.ZOEKEN - data  </t>
    </r>
    <r>
      <rPr>
        <b/>
        <shadow/>
        <sz val="18"/>
        <rFont val="Calibri"/>
        <family val="2"/>
        <scheme val="minor"/>
      </rPr>
      <t>Transponeren</t>
    </r>
    <r>
      <rPr>
        <shadow/>
        <sz val="18"/>
        <rFont val="Calibri"/>
        <family val="2"/>
        <scheme val="minor"/>
      </rPr>
      <t xml:space="preserve"> naar verticaal - VERT.ZOEKEN</t>
    </r>
  </si>
  <si>
    <t>Gegevens zoals kamernummer of telefoonnummer met horizon.zoeken op naam automatisch naar voren halen</t>
  </si>
  <si>
    <t>Informatie overzicht bewoners voor bij de receptie bejaardenhuis via HORIZON.ZOEKEN</t>
  </si>
  <si>
    <t xml:space="preserve">    Analyseer de voorbeelden in de grijze cellen en maak deze in de opdracht (gele cellen) na</t>
  </si>
  <si>
    <r>
      <t xml:space="preserve">    </t>
    </r>
    <r>
      <rPr>
        <b/>
        <sz val="12"/>
        <rFont val="Calibri"/>
        <family val="2"/>
        <scheme val="minor"/>
      </rPr>
      <t>Valideer</t>
    </r>
    <r>
      <rPr>
        <sz val="12"/>
        <rFont val="Calibri"/>
        <family val="2"/>
        <scheme val="minor"/>
      </rPr>
      <t xml:space="preserve"> een </t>
    </r>
    <r>
      <rPr>
        <b/>
        <sz val="12"/>
        <rFont val="Calibri"/>
        <family val="2"/>
        <scheme val="minor"/>
      </rPr>
      <t>lijst</t>
    </r>
    <r>
      <rPr>
        <sz val="12"/>
        <rFont val="Calibri"/>
        <family val="2"/>
        <scheme val="minor"/>
      </rPr>
      <t xml:space="preserve"> met de namen in cel B19 - </t>
    </r>
    <r>
      <rPr>
        <b/>
        <sz val="12"/>
        <rFont val="Calibri"/>
        <family val="2"/>
        <scheme val="minor"/>
      </rPr>
      <t>selecteer</t>
    </r>
    <r>
      <rPr>
        <sz val="12"/>
        <rFont val="Calibri"/>
        <family val="2"/>
        <scheme val="minor"/>
      </rPr>
      <t xml:space="preserve"> cel </t>
    </r>
    <r>
      <rPr>
        <b/>
        <sz val="12"/>
        <rFont val="Calibri"/>
        <family val="2"/>
        <scheme val="minor"/>
      </rPr>
      <t>B19</t>
    </r>
  </si>
  <si>
    <r>
      <t xml:space="preserve">    Gebruik de formule  =</t>
    </r>
    <r>
      <rPr>
        <sz val="12"/>
        <rFont val="Calibri"/>
        <family val="2"/>
        <scheme val="minor"/>
      </rPr>
      <t>HORIZ.ZOEKEN</t>
    </r>
    <r>
      <rPr>
        <i/>
        <sz val="12"/>
        <rFont val="Calibri"/>
        <family val="2"/>
        <scheme val="minor"/>
      </rPr>
      <t>(zoekwaarde; tabelmatrix; rij-index_getal; benaderen)</t>
    </r>
  </si>
  <si>
    <r>
      <t xml:space="preserve">2. </t>
    </r>
    <r>
      <rPr>
        <b/>
        <sz val="12"/>
        <rFont val="Calibri"/>
        <family val="2"/>
        <scheme val="minor"/>
      </rPr>
      <t>Zoekwaarde</t>
    </r>
    <r>
      <rPr>
        <sz val="12"/>
        <rFont val="Calibri"/>
        <family val="2"/>
        <scheme val="minor"/>
      </rPr>
      <t xml:space="preserve">: Selecteer de waarde/gegevens  waarop gezocht moet worden - </t>
    </r>
    <r>
      <rPr>
        <b/>
        <sz val="12"/>
        <rFont val="Calibri"/>
        <family val="2"/>
        <scheme val="minor"/>
      </rPr>
      <t>klik</t>
    </r>
    <r>
      <rPr>
        <sz val="12"/>
        <rFont val="Calibri"/>
        <family val="2"/>
        <scheme val="minor"/>
      </rPr>
      <t xml:space="preserve"> cel </t>
    </r>
    <r>
      <rPr>
        <b/>
        <sz val="12"/>
        <rFont val="Calibri"/>
        <family val="2"/>
        <scheme val="minor"/>
      </rPr>
      <t xml:space="preserve">B19 </t>
    </r>
    <r>
      <rPr>
        <i/>
        <sz val="12"/>
        <rFont val="Calibri"/>
        <family val="2"/>
        <scheme val="minor"/>
      </rPr>
      <t>(op naam)</t>
    </r>
  </si>
  <si>
    <r>
      <t xml:space="preserve">3. </t>
    </r>
    <r>
      <rPr>
        <b/>
        <sz val="12"/>
        <rFont val="Calibri"/>
        <family val="2"/>
        <scheme val="minor"/>
      </rPr>
      <t>Tabelmatrix: Selecteer</t>
    </r>
    <r>
      <rPr>
        <sz val="12"/>
        <rFont val="Calibri"/>
        <family val="2"/>
        <scheme val="minor"/>
      </rPr>
      <t xml:space="preserve"> de volledige </t>
    </r>
    <r>
      <rPr>
        <b/>
        <sz val="12"/>
        <rFont val="Calibri"/>
        <family val="2"/>
        <scheme val="minor"/>
      </rPr>
      <t>tabel.</t>
    </r>
  </si>
  <si>
    <r>
      <t xml:space="preserve">4. </t>
    </r>
    <r>
      <rPr>
        <b/>
        <sz val="12"/>
        <rFont val="Calibri"/>
        <family val="2"/>
        <scheme val="minor"/>
      </rPr>
      <t>Rij</t>
    </r>
    <r>
      <rPr>
        <sz val="12"/>
        <rFont val="Calibri"/>
        <family val="2"/>
        <scheme val="minor"/>
      </rPr>
      <t>-</t>
    </r>
    <r>
      <rPr>
        <b/>
        <sz val="12"/>
        <rFont val="Calibri"/>
        <family val="2"/>
        <scheme val="minor"/>
      </rPr>
      <t>index_getal</t>
    </r>
    <r>
      <rPr>
        <sz val="12"/>
        <rFont val="Calibri"/>
        <family val="2"/>
        <scheme val="minor"/>
      </rPr>
      <t xml:space="preserve">: kies het juiste rummer van de rij waar het gezochte gegeven staat - </t>
    </r>
    <r>
      <rPr>
        <b/>
        <sz val="12"/>
        <rFont val="Calibri"/>
        <family val="2"/>
        <scheme val="minor"/>
      </rPr>
      <t xml:space="preserve">typ - 7 </t>
    </r>
    <r>
      <rPr>
        <sz val="12"/>
        <rFont val="Calibri"/>
        <family val="2"/>
        <scheme val="minor"/>
      </rPr>
      <t>voor leeftijd</t>
    </r>
  </si>
  <si>
    <r>
      <t xml:space="preserve">5. </t>
    </r>
    <r>
      <rPr>
        <b/>
        <sz val="12"/>
        <rFont val="Calibri"/>
        <family val="2"/>
        <scheme val="minor"/>
      </rPr>
      <t>Bereik</t>
    </r>
    <r>
      <rPr>
        <sz val="12"/>
        <rFont val="Calibri"/>
        <family val="2"/>
        <scheme val="minor"/>
      </rPr>
      <t xml:space="preserve">: maak een keuze uit “waar = 1” of “onwaar = 0” - </t>
    </r>
    <r>
      <rPr>
        <b/>
        <sz val="12"/>
        <rFont val="Calibri"/>
        <family val="2"/>
        <scheme val="minor"/>
      </rPr>
      <t xml:space="preserve">typ </t>
    </r>
    <r>
      <rPr>
        <sz val="12"/>
        <rFont val="Calibri"/>
        <family val="2"/>
        <scheme val="minor"/>
      </rPr>
      <t>een</t>
    </r>
    <r>
      <rPr>
        <b/>
        <sz val="12"/>
        <rFont val="Calibri"/>
        <family val="2"/>
        <scheme val="minor"/>
      </rPr>
      <t xml:space="preserve"> 0</t>
    </r>
  </si>
  <si>
    <t xml:space="preserve">    Een vereiste bij horizontaal zoeken is dat de zoekwaarden in de tabel altijd de bovenste rij is</t>
  </si>
  <si>
    <t>Leeftijd</t>
  </si>
  <si>
    <t>Locatie</t>
  </si>
  <si>
    <t>Mobiel</t>
  </si>
  <si>
    <t>Kamer</t>
  </si>
  <si>
    <t>T. Janssen</t>
  </si>
  <si>
    <t>Voorbeeld horizontale gegevens</t>
  </si>
  <si>
    <t>Q. Janssen</t>
  </si>
  <si>
    <t>S. Puts</t>
  </si>
  <si>
    <t>J. Ullings</t>
  </si>
  <si>
    <t>D. Klaesen</t>
  </si>
  <si>
    <t>T. Luts</t>
  </si>
  <si>
    <t>H. Peskens</t>
  </si>
  <si>
    <t>A. Gooran</t>
  </si>
  <si>
    <t>R. Janssen</t>
  </si>
  <si>
    <t>C. Goor</t>
  </si>
  <si>
    <t>P. Jenssen</t>
  </si>
  <si>
    <t>S. Nevel</t>
  </si>
  <si>
    <t>N. Timmermans</t>
  </si>
  <si>
    <t>P. Ellings</t>
  </si>
  <si>
    <t>Straat</t>
  </si>
  <si>
    <t>Park</t>
  </si>
  <si>
    <t>Geuzert</t>
  </si>
  <si>
    <t>Dorpsstraat</t>
  </si>
  <si>
    <t>Klosstraat</t>
  </si>
  <si>
    <t>Bospad</t>
  </si>
  <si>
    <t>Kilt</t>
  </si>
  <si>
    <t>Ganz</t>
  </si>
  <si>
    <t>Laak</t>
  </si>
  <si>
    <t>Bosstraat</t>
  </si>
  <si>
    <t>Klooster</t>
  </si>
  <si>
    <t>Kaleweg</t>
  </si>
  <si>
    <t>pad</t>
  </si>
  <si>
    <t>Ram</t>
  </si>
  <si>
    <t>Loosdrecht</t>
  </si>
  <si>
    <t>Kamernr.</t>
  </si>
  <si>
    <t>postcode</t>
  </si>
  <si>
    <t>6097 EL</t>
  </si>
  <si>
    <t>6103 EL</t>
  </si>
  <si>
    <t>6114 EL</t>
  </si>
  <si>
    <t>6120 EL</t>
  </si>
  <si>
    <t>6109 EL</t>
  </si>
  <si>
    <t>6115 EL</t>
  </si>
  <si>
    <t>6121 EL</t>
  </si>
  <si>
    <t>6094 EL</t>
  </si>
  <si>
    <t>6100 EL</t>
  </si>
  <si>
    <t>6106 EL</t>
  </si>
  <si>
    <t>6112 EL</t>
  </si>
  <si>
    <t>6118 EL</t>
  </si>
  <si>
    <t>Baexem</t>
  </si>
  <si>
    <t>Heythuysen</t>
  </si>
  <si>
    <t>Neer</t>
  </si>
  <si>
    <t>Roggel</t>
  </si>
  <si>
    <t>Hei</t>
  </si>
  <si>
    <t>geb. datum</t>
  </si>
  <si>
    <t>Telefoon</t>
  </si>
  <si>
    <t xml:space="preserve">Gegevens van horizontaal naar verticaal transponeren en met die gegevens VERT.ZOEKEN op naam </t>
  </si>
  <si>
    <t>De tabel Kopieren en transponeren van horizontaal naar verticaal (om te kunnen VERT.ZOEKEN)</t>
  </si>
  <si>
    <r>
      <rPr>
        <b/>
        <sz val="12"/>
        <rFont val="Calibri"/>
        <family val="2"/>
        <scheme val="minor"/>
      </rPr>
      <t>Selecteer</t>
    </r>
    <r>
      <rPr>
        <sz val="12"/>
        <rFont val="Calibri"/>
        <family val="2"/>
        <scheme val="minor"/>
      </rPr>
      <t xml:space="preserve"> bovenstaande tabel - </t>
    </r>
    <r>
      <rPr>
        <b/>
        <sz val="12"/>
        <rFont val="Calibri"/>
        <family val="2"/>
        <scheme val="minor"/>
      </rPr>
      <t>Kopieer</t>
    </r>
    <r>
      <rPr>
        <sz val="12"/>
        <rFont val="Calibri"/>
        <family val="2"/>
        <scheme val="minor"/>
      </rPr>
      <t xml:space="preserve"> de hele tabel met kopteksten - </t>
    </r>
    <r>
      <rPr>
        <b/>
        <sz val="12"/>
        <rFont val="Calibri"/>
        <family val="2"/>
        <scheme val="minor"/>
      </rPr>
      <t>klik</t>
    </r>
    <r>
      <rPr>
        <sz val="12"/>
        <rFont val="Calibri"/>
        <family val="2"/>
        <scheme val="minor"/>
      </rPr>
      <t xml:space="preserve"> in cel </t>
    </r>
    <r>
      <rPr>
        <b/>
        <sz val="12"/>
        <rFont val="Calibri"/>
        <family val="2"/>
        <scheme val="minor"/>
      </rPr>
      <t>B52</t>
    </r>
    <r>
      <rPr>
        <sz val="12"/>
        <rFont val="Calibri"/>
        <family val="2"/>
        <scheme val="minor"/>
      </rPr>
      <t xml:space="preserve"> - </t>
    </r>
    <r>
      <rPr>
        <b/>
        <sz val="12"/>
        <rFont val="Calibri"/>
        <family val="2"/>
        <scheme val="minor"/>
      </rPr>
      <t>Plakken speciaal</t>
    </r>
    <r>
      <rPr>
        <sz val="12"/>
        <rFont val="Calibri"/>
        <family val="2"/>
        <scheme val="minor"/>
      </rPr>
      <t xml:space="preserve"> met rechtermuisknop - </t>
    </r>
    <r>
      <rPr>
        <b/>
        <sz val="12"/>
        <rFont val="Calibri"/>
        <family val="2"/>
        <scheme val="minor"/>
      </rPr>
      <t>Transponeren</t>
    </r>
    <r>
      <rPr>
        <sz val="12"/>
        <rFont val="Calibri"/>
        <family val="2"/>
        <scheme val="minor"/>
      </rPr>
      <t xml:space="preserve"> - </t>
    </r>
    <r>
      <rPr>
        <b/>
        <sz val="12"/>
        <rFont val="Calibri"/>
        <family val="2"/>
        <scheme val="minor"/>
      </rPr>
      <t>OK</t>
    </r>
  </si>
  <si>
    <t>Nu kan deze tabel gebruikt worden voor VERT.ZOEKEN</t>
  </si>
  <si>
    <r>
      <t xml:space="preserve">1. </t>
    </r>
    <r>
      <rPr>
        <b/>
        <sz val="12"/>
        <rFont val="Calibri"/>
        <family val="2"/>
        <scheme val="minor"/>
      </rPr>
      <t>Valideer</t>
    </r>
    <r>
      <rPr>
        <sz val="12"/>
        <rFont val="Calibri"/>
        <family val="2"/>
        <scheme val="minor"/>
      </rPr>
      <t xml:space="preserve"> een lijst met de namen in cel B49 - </t>
    </r>
    <r>
      <rPr>
        <b/>
        <sz val="12"/>
        <rFont val="Calibri"/>
        <family val="2"/>
        <scheme val="minor"/>
      </rPr>
      <t>Gegevens</t>
    </r>
    <r>
      <rPr>
        <sz val="12"/>
        <rFont val="Calibri"/>
        <family val="2"/>
        <scheme val="minor"/>
      </rPr>
      <t xml:space="preserve"> - </t>
    </r>
    <r>
      <rPr>
        <b/>
        <sz val="12"/>
        <rFont val="Calibri"/>
        <family val="2"/>
        <scheme val="minor"/>
      </rPr>
      <t>Gegevensvalidatie</t>
    </r>
    <r>
      <rPr>
        <sz val="12"/>
        <rFont val="Calibri"/>
        <family val="2"/>
        <scheme val="minor"/>
      </rPr>
      <t xml:space="preserve"> - </t>
    </r>
    <r>
      <rPr>
        <i/>
        <sz val="12"/>
        <rFont val="Calibri"/>
        <family val="2"/>
        <scheme val="minor"/>
      </rPr>
      <t>Lijst</t>
    </r>
    <r>
      <rPr>
        <sz val="12"/>
        <rFont val="Calibri"/>
        <family val="2"/>
        <scheme val="minor"/>
      </rPr>
      <t xml:space="preserve"> - </t>
    </r>
    <r>
      <rPr>
        <i/>
        <sz val="12"/>
        <rFont val="Calibri"/>
        <family val="2"/>
        <scheme val="minor"/>
      </rPr>
      <t>Bron</t>
    </r>
    <r>
      <rPr>
        <sz val="12"/>
        <rFont val="Calibri"/>
        <family val="2"/>
        <scheme val="minor"/>
      </rPr>
      <t xml:space="preserve"> - </t>
    </r>
    <r>
      <rPr>
        <b/>
        <sz val="12"/>
        <rFont val="Calibri"/>
        <family val="2"/>
        <scheme val="minor"/>
      </rPr>
      <t>selecteer</t>
    </r>
    <r>
      <rPr>
        <sz val="12"/>
        <rFont val="Calibri"/>
        <family val="2"/>
        <scheme val="minor"/>
      </rPr>
      <t xml:space="preserve"> de namen in de A kolom  </t>
    </r>
  </si>
  <si>
    <r>
      <t xml:space="preserve">2. </t>
    </r>
    <r>
      <rPr>
        <b/>
        <sz val="12"/>
        <rFont val="Calibri"/>
        <family val="2"/>
        <scheme val="minor"/>
      </rPr>
      <t>Klik</t>
    </r>
    <r>
      <rPr>
        <sz val="12"/>
        <rFont val="Calibri"/>
        <family val="2"/>
        <scheme val="minor"/>
      </rPr>
      <t xml:space="preserve"> in cel C49 en </t>
    </r>
    <r>
      <rPr>
        <b/>
        <sz val="12"/>
        <rFont val="Calibri"/>
        <family val="2"/>
        <scheme val="minor"/>
      </rPr>
      <t>typ</t>
    </r>
    <r>
      <rPr>
        <sz val="12"/>
        <rFont val="Calibri"/>
        <family val="2"/>
        <scheme val="minor"/>
      </rPr>
      <t xml:space="preserve"> een = teken - open de functie </t>
    </r>
    <r>
      <rPr>
        <b/>
        <sz val="12"/>
        <rFont val="Calibri"/>
        <family val="2"/>
        <scheme val="minor"/>
      </rPr>
      <t>VERT.ZOEKEN</t>
    </r>
  </si>
  <si>
    <r>
      <rPr>
        <sz val="12"/>
        <rFont val="Calibri"/>
        <family val="2"/>
        <scheme val="minor"/>
      </rPr>
      <t>3.</t>
    </r>
    <r>
      <rPr>
        <b/>
        <sz val="12"/>
        <rFont val="Calibri"/>
        <family val="2"/>
        <scheme val="minor"/>
      </rPr>
      <t xml:space="preserve"> Zoekwaarden</t>
    </r>
    <r>
      <rPr>
        <sz val="12"/>
        <rFont val="Calibri"/>
        <family val="2"/>
        <scheme val="minor"/>
      </rPr>
      <t xml:space="preserve"> - </t>
    </r>
    <r>
      <rPr>
        <b/>
        <sz val="12"/>
        <rFont val="Calibri"/>
        <family val="2"/>
        <scheme val="minor"/>
      </rPr>
      <t>klik</t>
    </r>
    <r>
      <rPr>
        <sz val="12"/>
        <rFont val="Calibri"/>
        <family val="2"/>
        <scheme val="minor"/>
      </rPr>
      <t xml:space="preserve"> in cel </t>
    </r>
    <r>
      <rPr>
        <b/>
        <sz val="12"/>
        <rFont val="Calibri"/>
        <family val="2"/>
        <scheme val="minor"/>
      </rPr>
      <t>B49</t>
    </r>
  </si>
  <si>
    <r>
      <t xml:space="preserve">4. </t>
    </r>
    <r>
      <rPr>
        <b/>
        <sz val="12"/>
        <rFont val="Calibri"/>
        <family val="2"/>
        <scheme val="minor"/>
      </rPr>
      <t>Tabelmatrix</t>
    </r>
    <r>
      <rPr>
        <sz val="12"/>
        <rFont val="Calibri"/>
        <family val="2"/>
        <scheme val="minor"/>
      </rPr>
      <t xml:space="preserve"> - Selecteer de hele tabel</t>
    </r>
    <r>
      <rPr>
        <b/>
        <sz val="12"/>
        <rFont val="Calibri"/>
        <family val="2"/>
        <scheme val="minor"/>
      </rPr>
      <t xml:space="preserve"> B52:J66</t>
    </r>
  </si>
  <si>
    <r>
      <rPr>
        <sz val="12"/>
        <rFont val="Calibri"/>
        <family val="2"/>
        <scheme val="minor"/>
      </rPr>
      <t>5.</t>
    </r>
    <r>
      <rPr>
        <b/>
        <sz val="12"/>
        <rFont val="Calibri"/>
        <family val="2"/>
        <scheme val="minor"/>
      </rPr>
      <t xml:space="preserve"> Kolomindex getal - </t>
    </r>
    <r>
      <rPr>
        <sz val="12"/>
        <rFont val="Calibri"/>
        <family val="2"/>
        <scheme val="minor"/>
      </rPr>
      <t xml:space="preserve">Kies het juiste nummer van de gewenste kolom - </t>
    </r>
    <r>
      <rPr>
        <b/>
        <sz val="12"/>
        <rFont val="Calibri"/>
        <family val="2"/>
        <scheme val="minor"/>
      </rPr>
      <t xml:space="preserve">typ 7 </t>
    </r>
    <r>
      <rPr>
        <sz val="12"/>
        <rFont val="Calibri"/>
        <family val="2"/>
        <scheme val="minor"/>
      </rPr>
      <t xml:space="preserve"> voor leeftijd</t>
    </r>
  </si>
  <si>
    <r>
      <rPr>
        <sz val="12"/>
        <rFont val="Calibri"/>
        <family val="2"/>
        <scheme val="minor"/>
      </rPr>
      <t>6.</t>
    </r>
    <r>
      <rPr>
        <b/>
        <sz val="12"/>
        <rFont val="Calibri"/>
        <family val="2"/>
        <scheme val="minor"/>
      </rPr>
      <t xml:space="preserve"> Benaderen: </t>
    </r>
    <r>
      <rPr>
        <sz val="12"/>
        <rFont val="Calibri"/>
        <family val="2"/>
        <scheme val="minor"/>
      </rPr>
      <t>maak een keuze uit</t>
    </r>
    <r>
      <rPr>
        <b/>
        <sz val="12"/>
        <rFont val="Calibri"/>
        <family val="2"/>
        <scheme val="minor"/>
      </rPr>
      <t xml:space="preserve"> “waar = 1” of “onwaar = 0” - typ een 0</t>
    </r>
  </si>
  <si>
    <t>Een vereiste bij Verticaal zoeken is dat de zoekwaarden in de tabel altijd uiterst links staat</t>
  </si>
  <si>
    <t>Ook is sorteren van de gegevens altijd vereist als het Benaderen veld leeg gelaten is</t>
  </si>
  <si>
    <t>Voorbeeld Verticaal zoeken B46</t>
  </si>
  <si>
    <t>Voorbeeld Verticale gegevens</t>
  </si>
  <si>
    <t>hier overheen plakken</t>
  </si>
  <si>
    <t>Puts</t>
  </si>
  <si>
    <t>Jaap Ullings</t>
  </si>
  <si>
    <t>Verdonschot</t>
  </si>
  <si>
    <t>Luts</t>
  </si>
  <si>
    <t>Peskens</t>
  </si>
  <si>
    <t>Goor</t>
  </si>
  <si>
    <t>Jenssen</t>
  </si>
  <si>
    <t>Nevel</t>
  </si>
  <si>
    <t>Timmermans</t>
  </si>
  <si>
    <t>Ellings</t>
  </si>
  <si>
    <t>Functie Verticaal.zoeken gecombineerd met Horizontaal.zoeken</t>
  </si>
  <si>
    <t>Verticaal zoeken op basis van meerdere criteria</t>
  </si>
  <si>
    <t xml:space="preserve">Met Verticaal zoeken kan bijv. alleen de waarden van de examentoetsen worden weergegeven </t>
  </si>
  <si>
    <r>
      <t xml:space="preserve">Gecombineerd zoeken op naam en examentoets </t>
    </r>
    <r>
      <rPr>
        <b/>
        <i/>
        <sz val="12"/>
        <rFont val="Calibri"/>
        <family val="2"/>
        <scheme val="minor"/>
      </rPr>
      <t>kan niet,</t>
    </r>
    <r>
      <rPr>
        <i/>
        <sz val="12"/>
        <rFont val="Calibri"/>
        <family val="2"/>
        <scheme val="minor"/>
      </rPr>
      <t xml:space="preserve"> omdat er maar 1 kolomnummer in </t>
    </r>
    <r>
      <rPr>
        <b/>
        <i/>
        <sz val="12"/>
        <rFont val="Calibri"/>
        <family val="2"/>
        <scheme val="minor"/>
      </rPr>
      <t>VERT.ZOEKEN</t>
    </r>
    <r>
      <rPr>
        <i/>
        <sz val="12"/>
        <rFont val="Calibri"/>
        <family val="2"/>
        <scheme val="minor"/>
      </rPr>
      <t xml:space="preserve">  ingesteld kan worden</t>
    </r>
  </si>
  <si>
    <r>
      <t xml:space="preserve">Met </t>
    </r>
    <r>
      <rPr>
        <b/>
        <sz val="12"/>
        <rFont val="Calibri"/>
        <family val="2"/>
        <scheme val="minor"/>
      </rPr>
      <t>HORIZ.ZOEKEN</t>
    </r>
    <r>
      <rPr>
        <sz val="12"/>
        <rFont val="Calibri"/>
        <family val="2"/>
        <scheme val="minor"/>
      </rPr>
      <t xml:space="preserve"> gaan we het kolomnummer flexibel maken en koppelen we deze cel met het kolomnummer in de </t>
    </r>
    <r>
      <rPr>
        <b/>
        <sz val="12"/>
        <rFont val="Calibri"/>
        <family val="2"/>
        <scheme val="minor"/>
      </rPr>
      <t>VERT.ZOEKEN</t>
    </r>
    <r>
      <rPr>
        <sz val="12"/>
        <rFont val="Calibri"/>
        <family val="2"/>
        <scheme val="minor"/>
      </rPr>
      <t xml:space="preserve"> functie in Kolomindex getal</t>
    </r>
  </si>
  <si>
    <t>Analyseer de voorbeelden in de grijze cellen en maak deze in de opdracht (gele cellen) na</t>
  </si>
  <si>
    <r>
      <t xml:space="preserve">1. </t>
    </r>
    <r>
      <rPr>
        <b/>
        <sz val="12"/>
        <rFont val="Calibri"/>
        <family val="2"/>
        <scheme val="minor"/>
      </rPr>
      <t>Activeer</t>
    </r>
    <r>
      <rPr>
        <sz val="12"/>
        <rFont val="Calibri"/>
        <family val="2"/>
        <scheme val="minor"/>
      </rPr>
      <t xml:space="preserve"> cel L27 </t>
    </r>
    <r>
      <rPr>
        <i/>
        <sz val="12"/>
        <rFont val="Calibri"/>
        <family val="2"/>
        <scheme val="minor"/>
      </rPr>
      <t>om kolomnummers te genereren</t>
    </r>
  </si>
  <si>
    <r>
      <t xml:space="preserve">2. </t>
    </r>
    <r>
      <rPr>
        <b/>
        <sz val="12"/>
        <rFont val="Calibri"/>
        <family val="2"/>
        <scheme val="minor"/>
      </rPr>
      <t>Typ</t>
    </r>
    <r>
      <rPr>
        <sz val="12"/>
        <rFont val="Calibri"/>
        <family val="2"/>
        <scheme val="minor"/>
      </rPr>
      <t xml:space="preserve"> de functie =</t>
    </r>
    <r>
      <rPr>
        <b/>
        <sz val="12"/>
        <rFont val="Calibri"/>
        <family val="2"/>
        <scheme val="minor"/>
      </rPr>
      <t>HORIZ.ZOEKEN</t>
    </r>
    <r>
      <rPr>
        <sz val="12"/>
        <rFont val="Calibri"/>
        <family val="2"/>
        <scheme val="minor"/>
      </rPr>
      <t xml:space="preserve"> in cel L27</t>
    </r>
  </si>
  <si>
    <r>
      <rPr>
        <b/>
        <sz val="12"/>
        <rFont val="Calibri"/>
        <family val="2"/>
        <scheme val="minor"/>
      </rPr>
      <t>–&gt; Zoekwaarde:</t>
    </r>
    <r>
      <rPr>
        <sz val="12"/>
        <rFont val="Calibri"/>
        <family val="2"/>
        <scheme val="minor"/>
      </rPr>
      <t> selecteer de waarde die je wilt zoeken, de cel van de naam B21</t>
    </r>
  </si>
  <si>
    <r>
      <rPr>
        <b/>
        <sz val="12"/>
        <rFont val="Calibri"/>
        <family val="2"/>
        <scheme val="minor"/>
      </rPr>
      <t>–&gt; Tabelmatrix:</t>
    </r>
    <r>
      <rPr>
        <sz val="12"/>
        <rFont val="Calibri"/>
        <family val="2"/>
        <scheme val="minor"/>
      </rPr>
      <t xml:space="preserve"> Selecteer rij 25 en 26 (namen en kolomnummer)</t>
    </r>
  </si>
  <si>
    <r>
      <rPr>
        <b/>
        <sz val="12"/>
        <rFont val="Calibri"/>
        <family val="2"/>
        <scheme val="minor"/>
      </rPr>
      <t>–&gt; Rij-index_getal</t>
    </r>
    <r>
      <rPr>
        <sz val="12"/>
        <rFont val="Calibri"/>
        <family val="2"/>
        <scheme val="minor"/>
      </rPr>
      <t>: kies het juiste rummer van de rij (2) kolomnummer –&gt; </t>
    </r>
    <r>
      <rPr>
        <b/>
        <sz val="12"/>
        <rFont val="Calibri"/>
        <family val="2"/>
        <scheme val="minor"/>
      </rPr>
      <t>Bereik</t>
    </r>
    <r>
      <rPr>
        <sz val="12"/>
        <rFont val="Calibri"/>
        <family val="2"/>
        <scheme val="minor"/>
      </rPr>
      <t>: typ 0 “onwaar”</t>
    </r>
  </si>
  <si>
    <r>
      <t xml:space="preserve">In VERT.ZOEKEN naar het VAK, </t>
    </r>
    <r>
      <rPr>
        <b/>
        <i/>
        <sz val="12"/>
        <color rgb="FFC00000"/>
        <rFont val="Calibri"/>
        <family val="2"/>
        <scheme val="minor"/>
      </rPr>
      <t>koppelen we cel L27 voor het kolomnummer (van de naam)</t>
    </r>
    <r>
      <rPr>
        <i/>
        <sz val="12"/>
        <rFont val="Calibri"/>
        <family val="2"/>
        <scheme val="minor"/>
      </rPr>
      <t xml:space="preserve"> in venster </t>
    </r>
    <r>
      <rPr>
        <b/>
        <i/>
        <sz val="12"/>
        <rFont val="Calibri"/>
        <family val="2"/>
        <scheme val="minor"/>
      </rPr>
      <t>kolomindex</t>
    </r>
  </si>
  <si>
    <r>
      <rPr>
        <b/>
        <sz val="12"/>
        <rFont val="Calibri"/>
        <family val="2"/>
        <scheme val="minor"/>
      </rPr>
      <t>1. Activeer</t>
    </r>
    <r>
      <rPr>
        <sz val="12"/>
        <rFont val="Calibri"/>
        <family val="2"/>
        <scheme val="minor"/>
      </rPr>
      <t xml:space="preserve"> cel B22 - </t>
    </r>
    <r>
      <rPr>
        <b/>
        <sz val="12"/>
        <rFont val="Calibri"/>
        <family val="2"/>
        <scheme val="minor"/>
      </rPr>
      <t>VERT.ZOEKEN</t>
    </r>
    <r>
      <rPr>
        <sz val="12"/>
        <rFont val="Calibri"/>
        <family val="2"/>
        <scheme val="minor"/>
      </rPr>
      <t xml:space="preserve"> - </t>
    </r>
    <r>
      <rPr>
        <b/>
        <sz val="12"/>
        <rFont val="Calibri"/>
        <family val="2"/>
        <scheme val="minor"/>
      </rPr>
      <t>Zoekwaarden</t>
    </r>
    <r>
      <rPr>
        <sz val="12"/>
        <rFont val="Calibri"/>
        <family val="2"/>
        <scheme val="minor"/>
      </rPr>
      <t xml:space="preserve"> A22 - </t>
    </r>
    <r>
      <rPr>
        <b/>
        <sz val="12"/>
        <rFont val="Calibri"/>
        <family val="2"/>
        <scheme val="minor"/>
      </rPr>
      <t>Tabelmatrix</t>
    </r>
    <r>
      <rPr>
        <sz val="12"/>
        <rFont val="Calibri"/>
        <family val="2"/>
        <scheme val="minor"/>
      </rPr>
      <t xml:space="preserve"> selecteer hele tabel - </t>
    </r>
    <r>
      <rPr>
        <b/>
        <sz val="12"/>
        <rFont val="Calibri"/>
        <family val="2"/>
        <scheme val="minor"/>
      </rPr>
      <t>Kolomindex</t>
    </r>
    <r>
      <rPr>
        <sz val="12"/>
        <rFont val="Calibri"/>
        <family val="2"/>
        <scheme val="minor"/>
      </rPr>
      <t xml:space="preserve"> L27 - </t>
    </r>
    <r>
      <rPr>
        <b/>
        <sz val="12"/>
        <rFont val="Calibri"/>
        <family val="2"/>
        <scheme val="minor"/>
      </rPr>
      <t>Benaderen</t>
    </r>
    <r>
      <rPr>
        <sz val="12"/>
        <rFont val="Calibri"/>
        <family val="2"/>
        <scheme val="minor"/>
      </rPr>
      <t xml:space="preserve"> 0</t>
    </r>
  </si>
  <si>
    <t>Vak</t>
  </si>
  <si>
    <t>Engels</t>
  </si>
  <si>
    <t>resultaat</t>
  </si>
  <si>
    <t>Verdonk</t>
  </si>
  <si>
    <t>Natuurkunde</t>
  </si>
  <si>
    <t>L26 is een gelinkte cel voor Kolomnummers in de functie VERT.ZOEKEN</t>
  </si>
  <si>
    <t>Timmer</t>
  </si>
  <si>
    <t>(geeft het kolomnummer weer die bij de naam hoort)</t>
  </si>
  <si>
    <t>kolomnr voor zoeken</t>
  </si>
  <si>
    <t>rij 26 verbergen indien niet meer nodig</t>
  </si>
  <si>
    <t>Nederlands</t>
  </si>
  <si>
    <t>Wiskunde</t>
  </si>
  <si>
    <t>Biologie</t>
  </si>
  <si>
    <t>Vaktheorie</t>
  </si>
  <si>
    <t>Scheikunde</t>
  </si>
  <si>
    <t>Geschiedenis</t>
  </si>
  <si>
    <t xml:space="preserve">Functies INDEX &amp; VERGELIJKEN i.p.v Verticaal.zoeken </t>
  </si>
  <si>
    <t>Functie INDEX gebruiken om het aantal rijen en kolommen te bepalen in combinatie met functie VERGELIJKEN</t>
  </si>
  <si>
    <t>Met Verticaal zoeken kan bijv. alleen de waarde van de examentoetsen worden weergegeven (dus 1 criterium)</t>
  </si>
  <si>
    <t>Ook heeft VERT.ZOEKEN en HORZ.ZOEKEN de beperking dat ze vanuit uiterst links moeten zoeken en vaak op alfabetische volgorde</t>
  </si>
  <si>
    <t>De functies INDEX en VERGELIJKEN lossen al deze problemen op</t>
  </si>
  <si>
    <r>
      <t xml:space="preserve">1. </t>
    </r>
    <r>
      <rPr>
        <b/>
        <sz val="12"/>
        <rFont val="Calibri"/>
        <family val="2"/>
        <scheme val="minor"/>
      </rPr>
      <t>Activeer</t>
    </r>
    <r>
      <rPr>
        <sz val="12"/>
        <rFont val="Calibri"/>
        <family val="2"/>
        <scheme val="minor"/>
      </rPr>
      <t xml:space="preserve"> cel B21 om met de functie </t>
    </r>
    <r>
      <rPr>
        <b/>
        <sz val="12"/>
        <rFont val="Calibri"/>
        <family val="2"/>
        <scheme val="minor"/>
      </rPr>
      <t>VERGELIJKEN</t>
    </r>
    <r>
      <rPr>
        <sz val="12"/>
        <rFont val="Calibri"/>
        <family val="2"/>
        <scheme val="minor"/>
      </rPr>
      <t xml:space="preserve"> het </t>
    </r>
    <r>
      <rPr>
        <b/>
        <sz val="12"/>
        <rFont val="Calibri"/>
        <family val="2"/>
        <scheme val="minor"/>
      </rPr>
      <t>kolomnummer</t>
    </r>
    <r>
      <rPr>
        <sz val="12"/>
        <rFont val="Calibri"/>
        <family val="2"/>
        <scheme val="minor"/>
      </rPr>
      <t xml:space="preserve"> te genereren: =VERGELIJKEN(1e veld A17 - 2e veld B25:J25) </t>
    </r>
  </si>
  <si>
    <r>
      <t xml:space="preserve">2. </t>
    </r>
    <r>
      <rPr>
        <b/>
        <sz val="12"/>
        <rFont val="Calibri"/>
        <family val="2"/>
        <scheme val="minor"/>
      </rPr>
      <t>Activeer</t>
    </r>
    <r>
      <rPr>
        <sz val="12"/>
        <rFont val="Calibri"/>
        <family val="2"/>
        <scheme val="minor"/>
      </rPr>
      <t xml:space="preserve"> cel B22 om met de functie </t>
    </r>
    <r>
      <rPr>
        <b/>
        <sz val="12"/>
        <rFont val="Calibri"/>
        <family val="2"/>
        <scheme val="minor"/>
      </rPr>
      <t>VERGELIJKEN</t>
    </r>
    <r>
      <rPr>
        <sz val="12"/>
        <rFont val="Calibri"/>
        <family val="2"/>
        <scheme val="minor"/>
      </rPr>
      <t xml:space="preserve"> het </t>
    </r>
    <r>
      <rPr>
        <b/>
        <sz val="12"/>
        <rFont val="Calibri"/>
        <family val="2"/>
        <scheme val="minor"/>
      </rPr>
      <t>rijnummer</t>
    </r>
    <r>
      <rPr>
        <sz val="12"/>
        <rFont val="Calibri"/>
        <family val="2"/>
        <scheme val="minor"/>
      </rPr>
      <t xml:space="preserve"> te genereren: =VERGELIJKEN(1e veld A18 - 2e veld A26:A33)</t>
    </r>
  </si>
  <si>
    <t>Nu zijn de kolom- en rijnummers bekend en kunnen ze worden gekoppeld met de functie INDEX</t>
  </si>
  <si>
    <r>
      <t xml:space="preserve">3. </t>
    </r>
    <r>
      <rPr>
        <b/>
        <sz val="12"/>
        <rFont val="Calibri"/>
        <family val="2"/>
        <scheme val="minor"/>
      </rPr>
      <t>Activeer</t>
    </r>
    <r>
      <rPr>
        <sz val="12"/>
        <rFont val="Calibri"/>
        <family val="2"/>
        <scheme val="minor"/>
      </rPr>
      <t xml:space="preserve"> cel E21 voor examenpunt - typ =</t>
    </r>
    <r>
      <rPr>
        <b/>
        <sz val="12"/>
        <rFont val="Calibri"/>
        <family val="2"/>
        <scheme val="minor"/>
      </rPr>
      <t xml:space="preserve">INDEX - kies: Matrix,  rij, kolom, - </t>
    </r>
    <r>
      <rPr>
        <sz val="12"/>
        <rFont val="Calibri"/>
        <family val="2"/>
        <scheme val="minor"/>
      </rPr>
      <t>(1e veld selecteer B26:J33- 2e veld B21 (rijnr.) - 3e veld B22 (kolomnr.) - Enter</t>
    </r>
  </si>
  <si>
    <t>Nu kunnen de hulpcellen (VERGELIJKEN B21 en B22) met rij- en kolomnummers worden genesteld in de INDEX functie op de plaats waar cel B17 en B18 staan (zie voorbeeld D17)</t>
  </si>
  <si>
    <t>Let op Na het kopieren esc klikken en daarna plakken op de juiste plaats in de INDEX functie - dan eventueel de  hulpcellen (B21 en B22) verwijderen</t>
  </si>
  <si>
    <t>Examen punt</t>
  </si>
  <si>
    <t>kolom</t>
  </si>
  <si>
    <t>rij</t>
  </si>
  <si>
    <t>genesteld</t>
  </si>
  <si>
    <t>INDEX(B26:J33;B18;B17) met hulpcellen</t>
  </si>
  <si>
    <t>VERGELIJKEN(A17;B25:J25;0)</t>
  </si>
  <si>
    <t>Genesteld</t>
  </si>
  <si>
    <t>INDEX functie</t>
  </si>
  <si>
    <t>Functie VERGELIJKEN</t>
  </si>
  <si>
    <t>Functie VERGELIJKEN nestelen met functie INDEX</t>
  </si>
  <si>
    <t>Functie VERGELIJKEN gebruiken om het aantal rijen en kolommen van een item te bepalen in combinatie met de zoekfunctei functie INDEX</t>
  </si>
  <si>
    <t>Om de gewenste criteria's te vinden moet er eerst gezocht worden met VERGELIJKEN om het juiste snijpunt van het rij of kolomnummer te traceren</t>
  </si>
  <si>
    <r>
      <rPr>
        <b/>
        <sz val="12"/>
        <rFont val="Calibri"/>
        <family val="2"/>
        <scheme val="minor"/>
      </rPr>
      <t>"</t>
    </r>
    <r>
      <rPr>
        <b/>
        <i/>
        <u/>
        <sz val="12"/>
        <rFont val="Calibri"/>
        <family val="2"/>
        <scheme val="minor"/>
      </rPr>
      <t>Controleren</t>
    </r>
    <r>
      <rPr>
        <b/>
        <sz val="12"/>
        <rFont val="Calibri"/>
        <family val="2"/>
        <scheme val="minor"/>
      </rPr>
      <t>" Selecteer</t>
    </r>
    <r>
      <rPr>
        <sz val="12"/>
        <rFont val="Calibri"/>
        <family val="2"/>
        <scheme val="minor"/>
      </rPr>
      <t xml:space="preserve"> voorbeeld cel </t>
    </r>
    <r>
      <rPr>
        <b/>
        <sz val="12"/>
        <rFont val="Calibri"/>
        <family val="2"/>
        <scheme val="minor"/>
      </rPr>
      <t>K18</t>
    </r>
    <r>
      <rPr>
        <sz val="12"/>
        <rFont val="Calibri"/>
        <family val="2"/>
        <scheme val="minor"/>
      </rPr>
      <t xml:space="preserve"> om de gevalideerde Titels te controleren - </t>
    </r>
    <r>
      <rPr>
        <b/>
        <sz val="12"/>
        <rFont val="Calibri"/>
        <family val="2"/>
        <scheme val="minor"/>
      </rPr>
      <t>Gegevens</t>
    </r>
    <r>
      <rPr>
        <sz val="12"/>
        <rFont val="Calibri"/>
        <family val="2"/>
        <scheme val="minor"/>
      </rPr>
      <t xml:space="preserve"> - </t>
    </r>
    <r>
      <rPr>
        <b/>
        <sz val="12"/>
        <rFont val="Calibri"/>
        <family val="2"/>
        <scheme val="minor"/>
      </rPr>
      <t>Gegevensvalidatie</t>
    </r>
    <r>
      <rPr>
        <sz val="12"/>
        <rFont val="Calibri"/>
        <family val="2"/>
        <scheme val="minor"/>
      </rPr>
      <t xml:space="preserve"> - </t>
    </r>
    <r>
      <rPr>
        <i/>
        <sz val="12"/>
        <rFont val="Calibri"/>
        <family val="2"/>
        <scheme val="minor"/>
      </rPr>
      <t>Lijst</t>
    </r>
    <r>
      <rPr>
        <sz val="12"/>
        <rFont val="Calibri"/>
        <family val="2"/>
        <scheme val="minor"/>
      </rPr>
      <t xml:space="preserve"> - </t>
    </r>
    <r>
      <rPr>
        <i/>
        <sz val="12"/>
        <rFont val="Calibri"/>
        <family val="2"/>
        <scheme val="minor"/>
      </rPr>
      <t>Bron</t>
    </r>
    <r>
      <rPr>
        <sz val="12"/>
        <rFont val="Calibri"/>
        <family val="2"/>
        <scheme val="minor"/>
      </rPr>
      <t xml:space="preserve"> - selecteer alle filmtitels in kolom B</t>
    </r>
  </si>
  <si>
    <r>
      <rPr>
        <b/>
        <i/>
        <u/>
        <sz val="12"/>
        <color theme="1"/>
        <rFont val="Calibri"/>
        <family val="2"/>
        <scheme val="minor"/>
      </rPr>
      <t>"Film zoeken"</t>
    </r>
    <r>
      <rPr>
        <sz val="12"/>
        <color theme="1"/>
        <rFont val="Calibri"/>
        <family val="2"/>
        <scheme val="minor"/>
      </rPr>
      <t xml:space="preserve">Selecteer </t>
    </r>
    <r>
      <rPr>
        <b/>
        <sz val="12"/>
        <color theme="1"/>
        <rFont val="Calibri"/>
        <family val="2"/>
        <scheme val="minor"/>
      </rPr>
      <t>L19</t>
    </r>
    <r>
      <rPr>
        <sz val="12"/>
        <color theme="1"/>
        <rFont val="Calibri"/>
        <family val="2"/>
        <scheme val="minor"/>
      </rPr>
      <t xml:space="preserve"> typ = VERT.ZOEKEN(K18;B20:H32;2;0) - om het Genre van de film te achterhalen</t>
    </r>
  </si>
  <si>
    <r>
      <rPr>
        <b/>
        <i/>
        <u/>
        <sz val="12"/>
        <color theme="1"/>
        <rFont val="Calibri"/>
        <family val="2"/>
        <scheme val="minor"/>
      </rPr>
      <t>Doelstelling</t>
    </r>
    <r>
      <rPr>
        <i/>
        <sz val="12"/>
        <color theme="1"/>
        <rFont val="Calibri"/>
        <family val="2"/>
        <scheme val="minor"/>
      </rPr>
      <t xml:space="preserve">; Kies een film en het </t>
    </r>
    <r>
      <rPr>
        <b/>
        <sz val="12"/>
        <color rgb="FF00B0F0"/>
        <rFont val="Calibri"/>
        <family val="2"/>
        <scheme val="minor"/>
      </rPr>
      <t>Genre</t>
    </r>
    <r>
      <rPr>
        <i/>
        <sz val="12"/>
        <color theme="1"/>
        <rFont val="Calibri"/>
        <family val="2"/>
        <scheme val="minor"/>
      </rPr>
      <t xml:space="preserve"> de </t>
    </r>
    <r>
      <rPr>
        <b/>
        <sz val="12"/>
        <color rgb="FF00B0F0"/>
        <rFont val="Calibri"/>
        <family val="2"/>
        <scheme val="minor"/>
      </rPr>
      <t>Leeftijd</t>
    </r>
    <r>
      <rPr>
        <i/>
        <sz val="12"/>
        <color theme="1"/>
        <rFont val="Calibri"/>
        <family val="2"/>
        <scheme val="minor"/>
      </rPr>
      <t xml:space="preserve"> en </t>
    </r>
    <r>
      <rPr>
        <b/>
        <sz val="12"/>
        <color rgb="FF00B0F0"/>
        <rFont val="Calibri"/>
        <family val="2"/>
        <scheme val="minor"/>
      </rPr>
      <t>Voorraad</t>
    </r>
    <r>
      <rPr>
        <i/>
        <sz val="12"/>
        <color theme="1"/>
        <rFont val="Calibri"/>
        <family val="2"/>
        <scheme val="minor"/>
      </rPr>
      <t xml:space="preserve"> wordt getoond</t>
    </r>
  </si>
  <si>
    <r>
      <rPr>
        <b/>
        <i/>
        <u/>
        <sz val="12"/>
        <rFont val="Calibri"/>
        <family val="2"/>
        <scheme val="minor"/>
      </rPr>
      <t>"Rijnummer van de film"</t>
    </r>
    <r>
      <rPr>
        <b/>
        <sz val="12"/>
        <rFont val="Calibri"/>
        <family val="2"/>
        <scheme val="minor"/>
      </rPr>
      <t xml:space="preserve"> </t>
    </r>
    <r>
      <rPr>
        <sz val="12"/>
        <rFont val="Calibri"/>
        <family val="2"/>
        <scheme val="minor"/>
      </rPr>
      <t xml:space="preserve">Selecteer cel </t>
    </r>
    <r>
      <rPr>
        <b/>
        <sz val="12"/>
        <rFont val="Calibri"/>
        <family val="2"/>
        <scheme val="minor"/>
      </rPr>
      <t>N22</t>
    </r>
    <r>
      <rPr>
        <sz val="12"/>
        <rFont val="Calibri"/>
        <family val="2"/>
        <scheme val="minor"/>
      </rPr>
      <t xml:space="preserve"> om met de functie </t>
    </r>
    <r>
      <rPr>
        <b/>
        <sz val="12"/>
        <rFont val="Calibri"/>
        <family val="2"/>
        <scheme val="minor"/>
      </rPr>
      <t>VERGELIJKEN</t>
    </r>
    <r>
      <rPr>
        <sz val="12"/>
        <rFont val="Calibri"/>
        <family val="2"/>
        <scheme val="minor"/>
      </rPr>
      <t xml:space="preserve"> (het </t>
    </r>
    <r>
      <rPr>
        <b/>
        <sz val="12"/>
        <rFont val="Calibri"/>
        <family val="2"/>
        <scheme val="minor"/>
      </rPr>
      <t>rijnummer van de titel</t>
    </r>
    <r>
      <rPr>
        <sz val="12"/>
        <rFont val="Calibri"/>
        <family val="2"/>
        <scheme val="minor"/>
      </rPr>
      <t xml:space="preserve"> te genereren): =VERGELIJKEN(1e veld K18 - 2e veld B20:B32 - Criteriumype-getal op 0)</t>
    </r>
  </si>
  <si>
    <r>
      <t xml:space="preserve">Het rijnummer is bekend en kan worden gekoppeld met de functie </t>
    </r>
    <r>
      <rPr>
        <b/>
        <i/>
        <sz val="11"/>
        <rFont val="Calibri"/>
        <family val="2"/>
        <scheme val="minor"/>
      </rPr>
      <t>INDEX</t>
    </r>
  </si>
  <si>
    <r>
      <rPr>
        <b/>
        <i/>
        <u/>
        <sz val="12"/>
        <rFont val="Calibri"/>
        <family val="2"/>
        <scheme val="minor"/>
      </rPr>
      <t>"Leeftijd zoeken"</t>
    </r>
    <r>
      <rPr>
        <sz val="12"/>
        <rFont val="Calibri"/>
        <family val="2"/>
        <scheme val="minor"/>
      </rPr>
      <t xml:space="preserve"> Selecteer cel </t>
    </r>
    <r>
      <rPr>
        <b/>
        <sz val="12"/>
        <rFont val="Calibri"/>
        <family val="2"/>
        <scheme val="minor"/>
      </rPr>
      <t>L21</t>
    </r>
    <r>
      <rPr>
        <sz val="12"/>
        <rFont val="Calibri"/>
        <family val="2"/>
        <scheme val="minor"/>
      </rPr>
      <t xml:space="preserve"> - typ =INDEX(F20:F32;M22)- M22 is de hulpcel van de Titel</t>
    </r>
  </si>
  <si>
    <t>Maak nu de functie in zijn geheel af met een nesteling van VERGELIJKEN (zie voorbeeld K22)</t>
  </si>
  <si>
    <r>
      <rPr>
        <b/>
        <i/>
        <u/>
        <sz val="12"/>
        <color theme="1"/>
        <rFont val="Calibri"/>
        <family val="2"/>
        <scheme val="minor"/>
      </rPr>
      <t xml:space="preserve">"Voorraad zoeken" </t>
    </r>
    <r>
      <rPr>
        <sz val="12"/>
        <color theme="1"/>
        <rFont val="Calibri"/>
        <family val="2"/>
        <scheme val="minor"/>
      </rPr>
      <t xml:space="preserve">Selecteer cel </t>
    </r>
    <r>
      <rPr>
        <b/>
        <sz val="12"/>
        <color theme="1"/>
        <rFont val="Calibri"/>
        <family val="2"/>
        <scheme val="minor"/>
      </rPr>
      <t>L22</t>
    </r>
    <r>
      <rPr>
        <sz val="12"/>
        <color theme="1"/>
        <rFont val="Calibri"/>
        <family val="2"/>
        <scheme val="minor"/>
      </rPr>
      <t xml:space="preserve"> en typ =INDEX(G20:G32;VERGELIJKEN(K18;B20:B32;0))</t>
    </r>
  </si>
  <si>
    <r>
      <t xml:space="preserve">         Let op Na het kopieren </t>
    </r>
    <r>
      <rPr>
        <b/>
        <i/>
        <sz val="12"/>
        <rFont val="Calibri"/>
        <family val="2"/>
        <scheme val="minor"/>
      </rPr>
      <t>esc</t>
    </r>
    <r>
      <rPr>
        <i/>
        <sz val="12"/>
        <rFont val="Calibri"/>
        <family val="2"/>
        <scheme val="minor"/>
      </rPr>
      <t xml:space="preserve"> klikken en daarna plakken op de juiste plaats in de INDEX functie - De  hulpcellen kunnen eventueel daarna verwijderd worden</t>
    </r>
  </si>
  <si>
    <r>
      <t>Nu gaan we met VERGELIJKEN het kolomnummer voor (</t>
    </r>
    <r>
      <rPr>
        <b/>
        <i/>
        <sz val="11"/>
        <color theme="1"/>
        <rFont val="Calibri"/>
        <family val="2"/>
        <scheme val="minor"/>
      </rPr>
      <t>de gevalideerde</t>
    </r>
    <r>
      <rPr>
        <i/>
        <sz val="11"/>
        <color theme="1"/>
        <rFont val="Calibri"/>
        <family val="2"/>
        <scheme val="minor"/>
      </rPr>
      <t>) Leeftijd of Voorraad en het rijnummer voor de Film genereren</t>
    </r>
  </si>
  <si>
    <t xml:space="preserve">6. </t>
  </si>
  <si>
    <r>
      <rPr>
        <b/>
        <i/>
        <u/>
        <sz val="12"/>
        <color theme="1"/>
        <rFont val="Calibri"/>
        <family val="2"/>
        <scheme val="minor"/>
      </rPr>
      <t>"Rij/kolomnummers voor Film en Leeftijd/Voorraad"</t>
    </r>
    <r>
      <rPr>
        <sz val="12"/>
        <color theme="1"/>
        <rFont val="Calibri"/>
        <family val="2"/>
        <scheme val="minor"/>
      </rPr>
      <t xml:space="preserve"> Maak in cel M27 en N27 de hulpcellen met VERGELIJKEN(K18;B20:B32;0) voor Filmtitel en VERGELIJKEN(K26;F20:G20;0) voor Leeftijd of Voorraad</t>
    </r>
  </si>
  <si>
    <r>
      <rPr>
        <b/>
        <i/>
        <u/>
        <sz val="12"/>
        <color theme="1"/>
        <rFont val="Calibri"/>
        <family val="2"/>
        <scheme val="minor"/>
      </rPr>
      <t>"Leeftijd/Voorraad zoeken"</t>
    </r>
    <r>
      <rPr>
        <sz val="12"/>
        <color theme="1"/>
        <rFont val="Calibri"/>
        <family val="2"/>
        <scheme val="minor"/>
      </rPr>
      <t xml:space="preserve"> Maak de INDEX functie voor </t>
    </r>
    <r>
      <rPr>
        <b/>
        <sz val="12"/>
        <color theme="1"/>
        <rFont val="Calibri"/>
        <family val="2"/>
        <scheme val="minor"/>
      </rPr>
      <t>Leeftijd</t>
    </r>
    <r>
      <rPr>
        <sz val="12"/>
        <color theme="1"/>
        <rFont val="Calibri"/>
        <family val="2"/>
        <scheme val="minor"/>
      </rPr>
      <t xml:space="preserve"> of </t>
    </r>
    <r>
      <rPr>
        <b/>
        <sz val="12"/>
        <color theme="1"/>
        <rFont val="Calibri"/>
        <family val="2"/>
        <scheme val="minor"/>
      </rPr>
      <t>Voorraad</t>
    </r>
    <r>
      <rPr>
        <sz val="12"/>
        <color theme="1"/>
        <rFont val="Calibri"/>
        <family val="2"/>
        <scheme val="minor"/>
      </rPr>
      <t xml:space="preserve"> in cel L27 gebruik de hulpcellen.</t>
    </r>
  </si>
  <si>
    <t>DVD VERHUUR</t>
  </si>
  <si>
    <t>Kies video</t>
  </si>
  <si>
    <t>Brokeback Mountain</t>
  </si>
  <si>
    <t>Nr.</t>
  </si>
  <si>
    <t>Titel</t>
  </si>
  <si>
    <t>Genre</t>
  </si>
  <si>
    <t>Maatschappij</t>
  </si>
  <si>
    <t>Regisseur</t>
  </si>
  <si>
    <t>Voorraad</t>
  </si>
  <si>
    <t>Aant. Verhuurd</t>
  </si>
  <si>
    <t xml:space="preserve"> Genre</t>
  </si>
  <si>
    <t>Pirates of the Caribbean: Dead Man's Chest</t>
  </si>
  <si>
    <t>Actie</t>
  </si>
  <si>
    <t>Buena Vista</t>
  </si>
  <si>
    <t>Gore Verbinski</t>
  </si>
  <si>
    <t>Laat alleen het rij- of kolomnummer zien van de selectie</t>
  </si>
  <si>
    <t>Poseidon</t>
  </si>
  <si>
    <t>Warner</t>
  </si>
  <si>
    <t>Wolfgang Petersen</t>
  </si>
  <si>
    <t>VERGELIJKEN</t>
  </si>
  <si>
    <t>X-Men 3: The Last Stand</t>
  </si>
  <si>
    <t>Fox</t>
  </si>
  <si>
    <t>Brrett Ratner</t>
  </si>
  <si>
    <t>Vooraad</t>
  </si>
  <si>
    <t>Superman Returns</t>
  </si>
  <si>
    <t>Bryan Singer</t>
  </si>
  <si>
    <t>Hulp cel kopieren in de INDEX functie (zie K22)</t>
  </si>
  <si>
    <t>Miami Vice</t>
  </si>
  <si>
    <t>Universal Pictures</t>
  </si>
  <si>
    <t>Michal Mann</t>
  </si>
  <si>
    <t>The Librarian II</t>
  </si>
  <si>
    <t>Jonathan Frakes</t>
  </si>
  <si>
    <t>Hulpcellen voor In INDEX te plakken</t>
  </si>
  <si>
    <t>Ice Age 2: The Meltdown</t>
  </si>
  <si>
    <t>Jeugd</t>
  </si>
  <si>
    <t>Carlos Sandana</t>
  </si>
  <si>
    <t>AL</t>
  </si>
  <si>
    <t>Validatie lft/vrd</t>
  </si>
  <si>
    <t>Cars</t>
  </si>
  <si>
    <t>Pixar</t>
  </si>
  <si>
    <t>Joe Ranft</t>
  </si>
  <si>
    <t>The Da Vinci Code</t>
  </si>
  <si>
    <t>Thriller</t>
  </si>
  <si>
    <t>Ron Howard</t>
  </si>
  <si>
    <t>Met hulpcellen</t>
  </si>
  <si>
    <t>INDEX(F21:G33;M26;N26)</t>
  </si>
  <si>
    <t>The Wicker Man</t>
  </si>
  <si>
    <t>Drama</t>
  </si>
  <si>
    <t>Neil LaBute</t>
  </si>
  <si>
    <t>Genesteld met VERGELIJKEN</t>
  </si>
  <si>
    <t>INDEX(F21:G33;VERGELIJKEN(K18;B21:B33;0);VERGELIJKEN(K26;F20:G20;0))</t>
  </si>
  <si>
    <t>Focus Features</t>
  </si>
  <si>
    <t>Ang Lee</t>
  </si>
  <si>
    <t>Basic Instinct 2: Risk Addiction</t>
  </si>
  <si>
    <t>MGM</t>
  </si>
  <si>
    <t>Michael Caton-Jones</t>
  </si>
  <si>
    <t>Lady in the Water</t>
  </si>
  <si>
    <t>M. Night Shyamalan</t>
  </si>
  <si>
    <t>Uitleg in het Engels over INDEX &amp; VERGELIJKEN:</t>
  </si>
  <si>
    <t>https://www.youtube.com/watch?v=F264FpBDX28</t>
  </si>
  <si>
    <t>Videoverhuur informatie</t>
  </si>
  <si>
    <t>Garfield 2: A Tail of Two Kitties</t>
  </si>
  <si>
    <t>Hulp cellen voor kopie</t>
  </si>
  <si>
    <t>INDEX</t>
  </si>
  <si>
    <t>Aantal Verhuurd</t>
  </si>
  <si>
    <t>United 93</t>
  </si>
  <si>
    <t>Paul Greengrass</t>
  </si>
  <si>
    <t>Komedie</t>
  </si>
  <si>
    <t>Tim Hill</t>
  </si>
  <si>
    <t>The Lake House</t>
  </si>
  <si>
    <t>Alejandro Agresti</t>
  </si>
  <si>
    <t>She's the Man</t>
  </si>
  <si>
    <t>Dreamworks</t>
  </si>
  <si>
    <t>Andy Fickman</t>
  </si>
  <si>
    <t>Al</t>
  </si>
  <si>
    <t>The Fast and The Furious: Tokyo Drift</t>
  </si>
  <si>
    <t>Justin Lin</t>
  </si>
  <si>
    <t>Mission Impossible 3</t>
  </si>
  <si>
    <t>Paramount</t>
  </si>
  <si>
    <t>JJ Abrams</t>
  </si>
  <si>
    <t>Flight 93</t>
  </si>
  <si>
    <t>A-Film</t>
  </si>
  <si>
    <t>Peter Markle</t>
  </si>
  <si>
    <t>Bandidas</t>
  </si>
  <si>
    <t>Edgar Vivar</t>
  </si>
  <si>
    <t>Munich</t>
  </si>
  <si>
    <t>Steven Spielberg</t>
  </si>
  <si>
    <t>American Pie V: The Naked Mile</t>
  </si>
  <si>
    <t>Joe Nussbaum</t>
  </si>
  <si>
    <t>The Omen 666</t>
  </si>
  <si>
    <t>Horror</t>
  </si>
  <si>
    <t>John Moore</t>
  </si>
  <si>
    <t>World Trade Center</t>
  </si>
  <si>
    <t xml:space="preserve">Paramount </t>
  </si>
  <si>
    <t>Oliver Stone</t>
  </si>
  <si>
    <t>Silent Hill</t>
  </si>
  <si>
    <t>Columbia</t>
  </si>
  <si>
    <t>Christophe Gans</t>
  </si>
  <si>
    <t>Just Friends</t>
  </si>
  <si>
    <t>New Line</t>
  </si>
  <si>
    <t>Roger Kumble</t>
  </si>
  <si>
    <t>The Lost City</t>
  </si>
  <si>
    <t>Andy Garcia</t>
  </si>
  <si>
    <t>Firewall</t>
  </si>
  <si>
    <t>Richard Loncraine</t>
  </si>
  <si>
    <t>10th and Wolf</t>
  </si>
  <si>
    <t>Robert Moresco</t>
  </si>
  <si>
    <t>Final Destination 3</t>
  </si>
  <si>
    <t>James Wong</t>
  </si>
  <si>
    <t>Adrift</t>
  </si>
  <si>
    <t>Hans Horn</t>
  </si>
  <si>
    <t>Tristan &amp; Isolde</t>
  </si>
  <si>
    <t>Romantiek</t>
  </si>
  <si>
    <t>Kevin Reynolds</t>
  </si>
  <si>
    <t>Little Man</t>
  </si>
  <si>
    <t>Keenen Ivory Wayans</t>
  </si>
  <si>
    <t>Carolina</t>
  </si>
  <si>
    <t>Polygram</t>
  </si>
  <si>
    <t>Verena Mei</t>
  </si>
  <si>
    <t>The Break-Up</t>
  </si>
  <si>
    <t>Peyton Reed</t>
  </si>
  <si>
    <t>A History of Violence</t>
  </si>
  <si>
    <t>David Cronenberg</t>
  </si>
  <si>
    <t>Doodeind</t>
  </si>
  <si>
    <t>BET</t>
  </si>
  <si>
    <t>Erwin van den Eshof</t>
  </si>
  <si>
    <t>You, Me And Dupree</t>
  </si>
  <si>
    <t>Anthony Russo</t>
  </si>
  <si>
    <t>When A Stranger Calls</t>
  </si>
  <si>
    <t>Simon West</t>
  </si>
  <si>
    <t>Scary Movie 4</t>
  </si>
  <si>
    <t>David Zucker</t>
  </si>
  <si>
    <t>Ik Omhels Je Met 1000 Armen</t>
  </si>
  <si>
    <t>Willem van de Sande</t>
  </si>
  <si>
    <t>V For Vendetta</t>
  </si>
  <si>
    <t>James McTeigue</t>
  </si>
  <si>
    <t>The Oh in Ohio</t>
  </si>
  <si>
    <t>HBO</t>
  </si>
  <si>
    <t>Billy Kent</t>
  </si>
  <si>
    <t>Lord of War</t>
  </si>
  <si>
    <t>Lions Gate</t>
  </si>
  <si>
    <t>Andrew Niccol</t>
  </si>
  <si>
    <t>The Island</t>
  </si>
  <si>
    <t>Michael Bay</t>
  </si>
  <si>
    <t>The Skeleton Key</t>
  </si>
  <si>
    <t>Iain Softley</t>
  </si>
  <si>
    <t>Rumor Has It</t>
  </si>
  <si>
    <t>Rob Reiner</t>
  </si>
  <si>
    <t>The Chronicles of Narnia</t>
  </si>
  <si>
    <t>Andrew Adamson</t>
  </si>
  <si>
    <t>War of the Worlds</t>
  </si>
  <si>
    <t>Science Fiction</t>
  </si>
  <si>
    <t>Deze opdracht is een kennismaking VBA is alleen in priveles beschikbaar</t>
  </si>
  <si>
    <t>Formulieren maken via het Ontwikkelaars menu</t>
  </si>
  <si>
    <t>Formulier maken met Keuzelijst met invoervak</t>
  </si>
  <si>
    <t xml:space="preserve">Maak onderstaande voorbeelden na </t>
  </si>
  <si>
    <r>
      <rPr>
        <b/>
        <sz val="12"/>
        <rFont val="Calibri"/>
        <family val="2"/>
        <scheme val="minor"/>
      </rPr>
      <t>Open</t>
    </r>
    <r>
      <rPr>
        <sz val="12"/>
        <rFont val="Calibri"/>
        <family val="2"/>
        <scheme val="minor"/>
      </rPr>
      <t xml:space="preserve"> tabblad </t>
    </r>
    <r>
      <rPr>
        <b/>
        <sz val="12"/>
        <rFont val="Calibri"/>
        <family val="2"/>
        <scheme val="minor"/>
      </rPr>
      <t>Ontwikkelaar</t>
    </r>
    <r>
      <rPr>
        <sz val="12"/>
        <rFont val="Calibri"/>
        <family val="2"/>
        <scheme val="minor"/>
      </rPr>
      <t xml:space="preserve"> (indien niet aanwezig: </t>
    </r>
    <r>
      <rPr>
        <b/>
        <sz val="12"/>
        <rFont val="Calibri"/>
        <family val="2"/>
        <scheme val="minor"/>
      </rPr>
      <t>Bestand</t>
    </r>
    <r>
      <rPr>
        <sz val="12"/>
        <rFont val="Calibri"/>
        <family val="2"/>
        <scheme val="minor"/>
      </rPr>
      <t xml:space="preserve"> - </t>
    </r>
    <r>
      <rPr>
        <b/>
        <sz val="12"/>
        <rFont val="Calibri"/>
        <family val="2"/>
        <scheme val="minor"/>
      </rPr>
      <t>Opties</t>
    </r>
    <r>
      <rPr>
        <sz val="12"/>
        <rFont val="Calibri"/>
        <family val="2"/>
        <scheme val="minor"/>
      </rPr>
      <t xml:space="preserve"> - </t>
    </r>
    <r>
      <rPr>
        <b/>
        <sz val="12"/>
        <rFont val="Calibri"/>
        <family val="2"/>
        <scheme val="minor"/>
      </rPr>
      <t>Lint Aanpassen</t>
    </r>
    <r>
      <rPr>
        <sz val="12"/>
        <rFont val="Calibri"/>
        <family val="2"/>
        <scheme val="minor"/>
      </rPr>
      <t xml:space="preserve"> - </t>
    </r>
    <r>
      <rPr>
        <i/>
        <sz val="12"/>
        <rFont val="Calibri"/>
        <family val="2"/>
        <scheme val="minor"/>
      </rPr>
      <t>Ontwikkelaars</t>
    </r>
    <r>
      <rPr>
        <sz val="12"/>
        <rFont val="Calibri"/>
        <family val="2"/>
        <scheme val="minor"/>
      </rPr>
      <t xml:space="preserve"> aanvinken)</t>
    </r>
  </si>
  <si>
    <r>
      <rPr>
        <b/>
        <sz val="12"/>
        <rFont val="Calibri"/>
        <family val="2"/>
        <scheme val="minor"/>
      </rPr>
      <t>Ontwikkelaars</t>
    </r>
    <r>
      <rPr>
        <sz val="12"/>
        <rFont val="Calibri"/>
        <family val="2"/>
        <scheme val="minor"/>
      </rPr>
      <t xml:space="preserve"> - </t>
    </r>
    <r>
      <rPr>
        <b/>
        <sz val="12"/>
        <rFont val="Calibri"/>
        <family val="2"/>
        <scheme val="minor"/>
      </rPr>
      <t>Invoegen</t>
    </r>
    <r>
      <rPr>
        <sz val="12"/>
        <rFont val="Calibri"/>
        <family val="2"/>
        <scheme val="minor"/>
      </rPr>
      <t xml:space="preserve"> - </t>
    </r>
    <r>
      <rPr>
        <b/>
        <sz val="12"/>
        <rFont val="Calibri"/>
        <family val="2"/>
        <scheme val="minor"/>
      </rPr>
      <t>kies</t>
    </r>
    <r>
      <rPr>
        <sz val="12"/>
        <rFont val="Calibri"/>
        <family val="2"/>
        <scheme val="minor"/>
      </rPr>
      <t xml:space="preserve"> de gewenste knop (invoervak </t>
    </r>
    <r>
      <rPr>
        <b/>
        <sz val="12"/>
        <rFont val="Calibri"/>
        <family val="2"/>
        <scheme val="minor"/>
      </rPr>
      <t>2e icoon</t>
    </r>
    <r>
      <rPr>
        <sz val="12"/>
        <rFont val="Calibri"/>
        <family val="2"/>
        <scheme val="minor"/>
      </rPr>
      <t>) -</t>
    </r>
    <r>
      <rPr>
        <i/>
        <sz val="12"/>
        <rFont val="Calibri"/>
        <family val="2"/>
        <scheme val="minor"/>
      </rPr>
      <t xml:space="preserve"> alleen Formulierbesturingselementen gebruiken</t>
    </r>
  </si>
  <si>
    <r>
      <t xml:space="preserve">Sleep het vak op de juiste maat onder de tekst; onder </t>
    </r>
    <r>
      <rPr>
        <i/>
        <sz val="12"/>
        <rFont val="Calibri"/>
        <family val="2"/>
        <scheme val="minor"/>
      </rPr>
      <t>hier maken in C12</t>
    </r>
  </si>
  <si>
    <t xml:space="preserve">Rechtermuisklik- Besturingelement opmaken - controleer eerst het voorbeeld hoe het besturingselement is opgemaakt </t>
  </si>
  <si>
    <r>
      <t xml:space="preserve">Tab </t>
    </r>
    <r>
      <rPr>
        <b/>
        <sz val="12"/>
        <rFont val="Calibri"/>
        <family val="2"/>
        <scheme val="minor"/>
      </rPr>
      <t>Besturingelement</t>
    </r>
    <r>
      <rPr>
        <sz val="12"/>
        <rFont val="Calibri"/>
        <family val="2"/>
        <scheme val="minor"/>
      </rPr>
      <t xml:space="preserve"> - </t>
    </r>
    <r>
      <rPr>
        <i/>
        <sz val="12"/>
        <rFont val="Calibri"/>
        <family val="2"/>
        <scheme val="minor"/>
      </rPr>
      <t>Invoerbereik</t>
    </r>
    <r>
      <rPr>
        <sz val="12"/>
        <rFont val="Calibri"/>
        <family val="2"/>
        <scheme val="minor"/>
      </rPr>
      <t xml:space="preserve">  - selecteer O19:O21 - </t>
    </r>
    <r>
      <rPr>
        <b/>
        <sz val="12"/>
        <rFont val="Calibri"/>
        <family val="2"/>
        <scheme val="minor"/>
      </rPr>
      <t>OK</t>
    </r>
  </si>
  <si>
    <t>Indien opdracht gemaakt</t>
  </si>
  <si>
    <t>hier maken</t>
  </si>
  <si>
    <t>deze kolom verbergen</t>
  </si>
  <si>
    <t xml:space="preserve">             land</t>
  </si>
  <si>
    <t>land</t>
  </si>
  <si>
    <t>keuzelijst met invoervak 2e icoon</t>
  </si>
  <si>
    <t>Formulier maken met Keuzerondje</t>
  </si>
  <si>
    <t xml:space="preserve">Maak onderstaande voorbeeld cel C23 na </t>
  </si>
  <si>
    <r>
      <rPr>
        <b/>
        <sz val="12"/>
        <rFont val="Calibri"/>
        <family val="2"/>
        <scheme val="minor"/>
      </rPr>
      <t>Ontwikkelaar</t>
    </r>
    <r>
      <rPr>
        <sz val="12"/>
        <rFont val="Calibri"/>
        <family val="2"/>
        <scheme val="minor"/>
      </rPr>
      <t xml:space="preserve"> - </t>
    </r>
    <r>
      <rPr>
        <b/>
        <sz val="12"/>
        <rFont val="Calibri"/>
        <family val="2"/>
        <scheme val="minor"/>
      </rPr>
      <t>Invoegen</t>
    </r>
    <r>
      <rPr>
        <sz val="12"/>
        <rFont val="Calibri"/>
        <family val="2"/>
        <scheme val="minor"/>
      </rPr>
      <t xml:space="preserve"> - </t>
    </r>
    <r>
      <rPr>
        <b/>
        <sz val="12"/>
        <rFont val="Calibri"/>
        <family val="2"/>
        <scheme val="minor"/>
      </rPr>
      <t>kies</t>
    </r>
    <r>
      <rPr>
        <sz val="12"/>
        <rFont val="Calibri"/>
        <family val="2"/>
        <scheme val="minor"/>
      </rPr>
      <t xml:space="preserve"> de gewenste knop (invoervak </t>
    </r>
    <r>
      <rPr>
        <b/>
        <sz val="12"/>
        <rFont val="Calibri"/>
        <family val="2"/>
        <scheme val="minor"/>
      </rPr>
      <t>laatste icoon</t>
    </r>
    <r>
      <rPr>
        <sz val="12"/>
        <rFont val="Calibri"/>
        <family val="2"/>
        <scheme val="minor"/>
      </rPr>
      <t>) -</t>
    </r>
    <r>
      <rPr>
        <i/>
        <sz val="12"/>
        <rFont val="Calibri"/>
        <family val="2"/>
        <scheme val="minor"/>
      </rPr>
      <t xml:space="preserve"> alleen Formulierbesturingselementen gebruiken</t>
    </r>
  </si>
  <si>
    <r>
      <rPr>
        <b/>
        <sz val="12"/>
        <rFont val="Calibri"/>
        <family val="2"/>
        <scheme val="minor"/>
      </rPr>
      <t>Sleep</t>
    </r>
    <r>
      <rPr>
        <sz val="12"/>
        <rFont val="Calibri"/>
        <family val="2"/>
        <scheme val="minor"/>
      </rPr>
      <t xml:space="preserve"> het rondje op de juiste maat boven de tekst; </t>
    </r>
    <r>
      <rPr>
        <i/>
        <sz val="12"/>
        <rFont val="Calibri"/>
        <family val="2"/>
        <scheme val="minor"/>
      </rPr>
      <t>hier maken</t>
    </r>
  </si>
  <si>
    <r>
      <t xml:space="preserve">Rechtermuisklik- </t>
    </r>
    <r>
      <rPr>
        <b/>
        <sz val="12"/>
        <rFont val="Calibri"/>
        <family val="2"/>
        <scheme val="minor"/>
      </rPr>
      <t>Besturingelement opmaken</t>
    </r>
    <r>
      <rPr>
        <sz val="12"/>
        <rFont val="Calibri"/>
        <family val="2"/>
        <scheme val="minor"/>
      </rPr>
      <t xml:space="preserve"> - tab </t>
    </r>
    <r>
      <rPr>
        <i/>
        <sz val="12"/>
        <rFont val="Calibri"/>
        <family val="2"/>
        <scheme val="minor"/>
      </rPr>
      <t xml:space="preserve">Besturingselement - Waarde Ingeschakeld </t>
    </r>
    <r>
      <rPr>
        <sz val="12"/>
        <rFont val="Calibri"/>
        <family val="2"/>
        <scheme val="minor"/>
      </rPr>
      <t xml:space="preserve">aanvinken - 3D arcering aanvinken - </t>
    </r>
    <r>
      <rPr>
        <b/>
        <sz val="12"/>
        <rFont val="Calibri"/>
        <family val="2"/>
        <scheme val="minor"/>
      </rPr>
      <t>OK</t>
    </r>
  </si>
  <si>
    <t>Rechtermuisklik - Tekst bewerken - Man intypen</t>
  </si>
  <si>
    <t>Duitsland</t>
  </si>
  <si>
    <t>Geslacht</t>
  </si>
  <si>
    <t>Belgie</t>
  </si>
  <si>
    <t>Frankrijk</t>
  </si>
  <si>
    <t>man</t>
  </si>
  <si>
    <t>Formulier maken met scrollbar</t>
  </si>
  <si>
    <r>
      <rPr>
        <b/>
        <sz val="12"/>
        <rFont val="Calibri"/>
        <family val="2"/>
        <scheme val="minor"/>
      </rPr>
      <t>Ontwikkelaar</t>
    </r>
    <r>
      <rPr>
        <sz val="12"/>
        <rFont val="Calibri"/>
        <family val="2"/>
        <scheme val="minor"/>
      </rPr>
      <t xml:space="preserve"> - </t>
    </r>
    <r>
      <rPr>
        <b/>
        <sz val="12"/>
        <rFont val="Calibri"/>
        <family val="2"/>
        <scheme val="minor"/>
      </rPr>
      <t>Invoegen</t>
    </r>
    <r>
      <rPr>
        <sz val="12"/>
        <rFont val="Calibri"/>
        <family val="2"/>
        <scheme val="minor"/>
      </rPr>
      <t xml:space="preserve"> - </t>
    </r>
    <r>
      <rPr>
        <b/>
        <sz val="12"/>
        <rFont val="Calibri"/>
        <family val="2"/>
        <scheme val="minor"/>
      </rPr>
      <t>kies</t>
    </r>
    <r>
      <rPr>
        <sz val="12"/>
        <rFont val="Calibri"/>
        <family val="2"/>
        <scheme val="minor"/>
      </rPr>
      <t xml:space="preserve"> de gewenste knop (zie kolom H) -</t>
    </r>
    <r>
      <rPr>
        <i/>
        <sz val="12"/>
        <rFont val="Calibri"/>
        <family val="2"/>
        <scheme val="minor"/>
      </rPr>
      <t xml:space="preserve"> </t>
    </r>
  </si>
  <si>
    <r>
      <rPr>
        <b/>
        <sz val="12"/>
        <rFont val="Calibri"/>
        <family val="2"/>
        <scheme val="minor"/>
      </rPr>
      <t>Sleep</t>
    </r>
    <r>
      <rPr>
        <sz val="12"/>
        <rFont val="Calibri"/>
        <family val="2"/>
        <scheme val="minor"/>
      </rPr>
      <t xml:space="preserve"> de vakken naast het voorbeeld</t>
    </r>
  </si>
  <si>
    <r>
      <t xml:space="preserve">Rechtermuisklik- </t>
    </r>
    <r>
      <rPr>
        <b/>
        <sz val="12"/>
        <rFont val="Calibri"/>
        <family val="2"/>
        <scheme val="minor"/>
      </rPr>
      <t>Besturingelement opmaken</t>
    </r>
    <r>
      <rPr>
        <sz val="12"/>
        <rFont val="Calibri"/>
        <family val="2"/>
        <scheme val="minor"/>
      </rPr>
      <t xml:space="preserve"> - tab </t>
    </r>
    <r>
      <rPr>
        <i/>
        <sz val="12"/>
        <rFont val="Calibri"/>
        <family val="2"/>
        <scheme val="minor"/>
      </rPr>
      <t>Besturingselement - Waardes instellen zoals het voorbeeld</t>
    </r>
    <r>
      <rPr>
        <sz val="12"/>
        <rFont val="Calibri"/>
        <family val="2"/>
        <scheme val="minor"/>
      </rPr>
      <t xml:space="preserve"> - </t>
    </r>
    <r>
      <rPr>
        <b/>
        <sz val="12"/>
        <rFont val="Calibri"/>
        <family val="2"/>
        <scheme val="minor"/>
      </rPr>
      <t>OK</t>
    </r>
  </si>
  <si>
    <t xml:space="preserve">Rechtermuisklik - eventueel voorbeeld controleren </t>
  </si>
  <si>
    <t>Telt met 10 op tot max 100</t>
  </si>
  <si>
    <t>Tientallen</t>
  </si>
  <si>
    <t>Telt met 10 op</t>
  </si>
  <si>
    <t xml:space="preserve">       voorbeelden</t>
  </si>
  <si>
    <t>4e icoon</t>
  </si>
  <si>
    <t>Telt met 1 op</t>
  </si>
  <si>
    <t>Aantal punten</t>
  </si>
  <si>
    <t>Telt met 2 op</t>
  </si>
  <si>
    <t>3e icoon 2e rij</t>
  </si>
  <si>
    <t>Kies hier uw leeftijd</t>
  </si>
  <si>
    <t>Aantal jaren</t>
  </si>
  <si>
    <t>Keuzelijst</t>
  </si>
  <si>
    <t>Extra oefening voor de liefhebbers</t>
  </si>
  <si>
    <t>Maak onderstaande voorbeelden in gele vakken na</t>
  </si>
  <si>
    <r>
      <t xml:space="preserve">Tab </t>
    </r>
    <r>
      <rPr>
        <b/>
        <sz val="10"/>
        <rFont val="Arial"/>
        <family val="2"/>
      </rPr>
      <t>Ontwikkelaars</t>
    </r>
    <r>
      <rPr>
        <sz val="10"/>
        <rFont val="Arial"/>
        <family val="2"/>
      </rPr>
      <t xml:space="preserve"> - kopje Besturingsellement - </t>
    </r>
    <r>
      <rPr>
        <b/>
        <sz val="10"/>
        <rFont val="Arial"/>
        <family val="2"/>
      </rPr>
      <t>Invoegen</t>
    </r>
    <r>
      <rPr>
        <sz val="10"/>
        <rFont val="Arial"/>
        <family val="2"/>
      </rPr>
      <t xml:space="preserve"> - kies de gewenste knop (alleen Formulierbesturingselementen gebruiken)</t>
    </r>
  </si>
  <si>
    <t>Controleer eerst het voorbeeld hoe het is opgemaakt</t>
  </si>
  <si>
    <t>Rechtermuisklik Besturingelement opmaken</t>
  </si>
  <si>
    <t>Omzet in percentage</t>
  </si>
  <si>
    <t>ALS functie</t>
  </si>
  <si>
    <t>ALS(D46&lt;25;"Verlies";ALS(D46&lt;50;"Onvoldoende";ALS(D46&lt;75;"Voldoende";"Winst")))</t>
  </si>
  <si>
    <t xml:space="preserve">  </t>
  </si>
  <si>
    <t>schuif tot gewenste beoordeling</t>
  </si>
  <si>
    <t>Gepland</t>
  </si>
  <si>
    <t>Gerealiseerd</t>
  </si>
  <si>
    <t>Over</t>
  </si>
  <si>
    <t>Procent</t>
  </si>
  <si>
    <t>Geplande dagen in kaart brengen</t>
  </si>
  <si>
    <t>dagen</t>
  </si>
  <si>
    <t>realisatie</t>
  </si>
  <si>
    <t>opsracht</t>
  </si>
  <si>
    <t>Basis Draaitabel maken</t>
  </si>
  <si>
    <t>Maak een basis Draaitabel en filter op verkoper en product</t>
  </si>
  <si>
    <r>
      <t xml:space="preserve">In het tabblad </t>
    </r>
    <r>
      <rPr>
        <b/>
        <i/>
        <sz val="12"/>
        <rFont val="Calibri"/>
        <family val="2"/>
      </rPr>
      <t xml:space="preserve">Database Electronics </t>
    </r>
    <r>
      <rPr>
        <i/>
        <sz val="12"/>
        <rFont val="Calibri"/>
        <family val="2"/>
      </rPr>
      <t>staat een database met gegevens die geanalyseerd moeten worden.</t>
    </r>
  </si>
  <si>
    <t>Maak hiervan een draaitabel en plaats deze in dit werkblad.</t>
  </si>
  <si>
    <r>
      <t xml:space="preserve">1. </t>
    </r>
    <r>
      <rPr>
        <b/>
        <sz val="12"/>
        <rFont val="Calibri"/>
        <family val="2"/>
      </rPr>
      <t>Klik</t>
    </r>
    <r>
      <rPr>
        <sz val="12"/>
        <rFont val="Calibri"/>
        <family val="2"/>
      </rPr>
      <t xml:space="preserve"> tab </t>
    </r>
    <r>
      <rPr>
        <b/>
        <sz val="12"/>
        <rFont val="Calibri"/>
        <family val="2"/>
      </rPr>
      <t xml:space="preserve">Invoegen - </t>
    </r>
    <r>
      <rPr>
        <sz val="12"/>
        <rFont val="Calibri"/>
        <family val="2"/>
      </rPr>
      <t>Kies</t>
    </r>
    <r>
      <rPr>
        <b/>
        <sz val="12"/>
        <rFont val="Calibri"/>
        <family val="2"/>
      </rPr>
      <t xml:space="preserve"> Draaitabel -</t>
    </r>
    <r>
      <rPr>
        <sz val="12"/>
        <rFont val="Calibri"/>
        <family val="2"/>
      </rPr>
      <t>er opent zich een</t>
    </r>
    <r>
      <rPr>
        <b/>
        <sz val="12"/>
        <rFont val="Calibri"/>
        <family val="2"/>
      </rPr>
      <t xml:space="preserve"> lijst met velden</t>
    </r>
  </si>
  <si>
    <t>Selecteer de hele tabel met kopteksten (of de hele database van blad Data)</t>
  </si>
  <si>
    <r>
      <t xml:space="preserve">2. </t>
    </r>
    <r>
      <rPr>
        <b/>
        <sz val="12"/>
        <rFont val="Calibri"/>
        <family val="2"/>
      </rPr>
      <t>Kies</t>
    </r>
    <r>
      <rPr>
        <sz val="12"/>
        <rFont val="Calibri"/>
        <family val="2"/>
      </rPr>
      <t xml:space="preserve"> de cel waarin u de draaitabel wilt neerzetten (in dit werkblad op cel </t>
    </r>
    <r>
      <rPr>
        <b/>
        <sz val="12"/>
        <rFont val="Calibri"/>
        <family val="2"/>
      </rPr>
      <t>G20)</t>
    </r>
    <r>
      <rPr>
        <sz val="12"/>
        <rFont val="Calibri"/>
        <family val="2"/>
      </rPr>
      <t xml:space="preserve"> - </t>
    </r>
    <r>
      <rPr>
        <b/>
        <sz val="12"/>
        <rFont val="Calibri"/>
        <family val="2"/>
      </rPr>
      <t>OK</t>
    </r>
  </si>
  <si>
    <t>De wizard van Excel, zal een sjabloon formaat van de draaitabel op de door u aangegeven locatie plaatsen.</t>
  </si>
  <si>
    <t xml:space="preserve"> BEPAAL VAN TEVOREN WELKE ANALYSE JE VAN DE DATA WILT MAKEN of experimenteer wat het overzichtelijkste is </t>
  </si>
  <si>
    <t xml:space="preserve">    Wilt u bijvoorbeeld de verkopen van iedere medewerker per regio zien? Of de verkopen per maand per regio? Etc. etc…..</t>
  </si>
  <si>
    <r>
      <t xml:space="preserve">1. </t>
    </r>
    <r>
      <rPr>
        <b/>
        <sz val="12"/>
        <rFont val="Calibri"/>
        <family val="2"/>
        <scheme val="minor"/>
      </rPr>
      <t>Klik</t>
    </r>
    <r>
      <rPr>
        <sz val="12"/>
        <rFont val="Calibri"/>
        <family val="2"/>
        <scheme val="minor"/>
      </rPr>
      <t xml:space="preserve"> met de muis op een willekeurige plaats in het lege draaitabelveld.</t>
    </r>
  </si>
  <si>
    <t xml:space="preserve">    Een dialoogschermp (Draaitabelvelden) komt tevoorschijn met de namen van de kolommen van de tabel met gegevens.</t>
  </si>
  <si>
    <t>Sleep de titelnamen die als rij of kolom moet worden weergegeven - naar het veld KOLOMMEN of RIJEN in het neerzetgebied</t>
  </si>
  <si>
    <r>
      <t xml:space="preserve">    </t>
    </r>
    <r>
      <rPr>
        <b/>
        <sz val="12"/>
        <rFont val="Calibri"/>
        <family val="2"/>
        <scheme val="minor"/>
      </rPr>
      <t>Sleep</t>
    </r>
    <r>
      <rPr>
        <sz val="12"/>
        <rFont val="Calibri"/>
        <family val="2"/>
        <scheme val="minor"/>
      </rPr>
      <t xml:space="preserve"> - Regio naar het veld </t>
    </r>
    <r>
      <rPr>
        <b/>
        <sz val="12"/>
        <rFont val="Calibri"/>
        <family val="2"/>
        <scheme val="minor"/>
      </rPr>
      <t>RIJEN</t>
    </r>
    <r>
      <rPr>
        <sz val="12"/>
        <rFont val="Calibri"/>
        <family val="2"/>
        <scheme val="minor"/>
      </rPr>
      <t xml:space="preserve"> en Winkel naar het veld </t>
    </r>
    <r>
      <rPr>
        <b/>
        <sz val="12"/>
        <rFont val="Calibri"/>
        <family val="2"/>
        <scheme val="minor"/>
      </rPr>
      <t>RIJEN</t>
    </r>
    <r>
      <rPr>
        <sz val="12"/>
        <rFont val="Calibri"/>
        <family val="2"/>
        <scheme val="minor"/>
      </rPr>
      <t xml:space="preserve"> - Prijs naar </t>
    </r>
    <r>
      <rPr>
        <b/>
        <sz val="12"/>
        <rFont val="Calibri"/>
        <family val="2"/>
        <scheme val="minor"/>
      </rPr>
      <t>WAARDEN</t>
    </r>
    <r>
      <rPr>
        <sz val="12"/>
        <rFont val="Calibri"/>
        <family val="2"/>
        <scheme val="minor"/>
      </rPr>
      <t xml:space="preserve"> - Productgroep naar </t>
    </r>
    <r>
      <rPr>
        <b/>
        <sz val="12"/>
        <rFont val="Calibri"/>
        <family val="2"/>
        <scheme val="minor"/>
      </rPr>
      <t>FILTER</t>
    </r>
  </si>
  <si>
    <r>
      <t xml:space="preserve">2. </t>
    </r>
    <r>
      <rPr>
        <b/>
        <sz val="12"/>
        <rFont val="Calibri"/>
        <family val="2"/>
        <scheme val="minor"/>
      </rPr>
      <t>Filter</t>
    </r>
    <r>
      <rPr>
        <sz val="12"/>
        <rFont val="Calibri"/>
        <family val="2"/>
        <scheme val="minor"/>
      </rPr>
      <t xml:space="preserve"> op Productgroep (Aanbiedingen) en op Productgroep (Navigatie en reizen) naar wens zoals het</t>
    </r>
    <r>
      <rPr>
        <i/>
        <sz val="12"/>
        <rFont val="Calibri"/>
        <family val="2"/>
        <scheme val="minor"/>
      </rPr>
      <t xml:space="preserve"> voorbeeld op B20</t>
    </r>
  </si>
  <si>
    <t>Rijlabels</t>
  </si>
  <si>
    <t>Som van Prijs</t>
  </si>
  <si>
    <t>Eindtotaal</t>
  </si>
  <si>
    <t>(Alle)</t>
  </si>
  <si>
    <t>Kolomlabels</t>
  </si>
  <si>
    <t xml:space="preserve">Draaitabel omzetvariaties vergelijken met slicers in grafieken </t>
  </si>
  <si>
    <r>
      <t xml:space="preserve">Maak onderstaande draaitabellen en grafieken na in </t>
    </r>
    <r>
      <rPr>
        <i/>
        <u/>
        <sz val="16"/>
        <color indexed="9"/>
        <rFont val="Calibri"/>
        <family val="2"/>
      </rPr>
      <t>tabblad</t>
    </r>
    <r>
      <rPr>
        <b/>
        <u/>
        <sz val="16"/>
        <color indexed="9"/>
        <rFont val="Calibri"/>
        <family val="2"/>
      </rPr>
      <t xml:space="preserve"> 17a Grafieken vergelijken</t>
    </r>
  </si>
  <si>
    <r>
      <t xml:space="preserve">Maak twee draaigrafieken voor vergelijking ten opzichte van de verkoop in blad </t>
    </r>
    <r>
      <rPr>
        <b/>
        <sz val="12"/>
        <color theme="1"/>
        <rFont val="Calibri"/>
        <family val="2"/>
        <scheme val="minor"/>
      </rPr>
      <t>Gegevens vergelijken</t>
    </r>
  </si>
  <si>
    <r>
      <t xml:space="preserve">1. Klik in tabel 1 (H17) Slicer maken - </t>
    </r>
    <r>
      <rPr>
        <b/>
        <sz val="12"/>
        <rFont val="Calibri"/>
        <family val="2"/>
      </rPr>
      <t>Analyseren</t>
    </r>
    <r>
      <rPr>
        <sz val="12"/>
        <rFont val="Calibri"/>
        <family val="2"/>
      </rPr>
      <t xml:space="preserve"> - </t>
    </r>
    <r>
      <rPr>
        <b/>
        <sz val="12"/>
        <rFont val="Calibri"/>
        <family val="2"/>
      </rPr>
      <t xml:space="preserve">Slicer invoegen </t>
    </r>
    <r>
      <rPr>
        <sz val="12"/>
        <rFont val="Calibri"/>
        <family val="2"/>
      </rPr>
      <t xml:space="preserve">- kies </t>
    </r>
    <r>
      <rPr>
        <i/>
        <sz val="12"/>
        <rFont val="Calibri"/>
        <family val="2"/>
      </rPr>
      <t>Verkoper</t>
    </r>
    <r>
      <rPr>
        <sz val="12"/>
        <rFont val="Calibri"/>
        <family val="2"/>
      </rPr>
      <t xml:space="preserve"> - </t>
    </r>
    <r>
      <rPr>
        <b/>
        <sz val="12"/>
        <rFont val="Calibri"/>
        <family val="2"/>
      </rPr>
      <t>OK</t>
    </r>
  </si>
  <si>
    <r>
      <t xml:space="preserve">2. </t>
    </r>
    <r>
      <rPr>
        <b/>
        <sz val="12"/>
        <rFont val="Calibri"/>
        <family val="2"/>
      </rPr>
      <t>Selecteer</t>
    </r>
    <r>
      <rPr>
        <sz val="12"/>
        <rFont val="Calibri"/>
        <family val="2"/>
      </rPr>
      <t xml:space="preserve"> in de slicer - verkoper  Bertha en Ria (</t>
    </r>
    <r>
      <rPr>
        <i/>
        <sz val="12"/>
        <rFont val="Calibri"/>
        <family val="2"/>
      </rPr>
      <t>klik met ctrl ingedrukt Bertha en Ria aan</t>
    </r>
    <r>
      <rPr>
        <sz val="12"/>
        <rFont val="Calibri"/>
        <family val="2"/>
      </rPr>
      <t>) -</t>
    </r>
    <r>
      <rPr>
        <i/>
        <sz val="12"/>
        <rFont val="Calibri"/>
        <family val="2"/>
      </rPr>
      <t xml:space="preserve"> zo kunnen ook draaitabellen worden vergeleken</t>
    </r>
  </si>
  <si>
    <t>Grafieken maken om deze te kunnen vergelijken</t>
  </si>
  <si>
    <r>
      <t xml:space="preserve">5. </t>
    </r>
    <r>
      <rPr>
        <b/>
        <sz val="12"/>
        <rFont val="Calibri"/>
        <family val="2"/>
      </rPr>
      <t>Maak</t>
    </r>
    <r>
      <rPr>
        <sz val="12"/>
        <rFont val="Calibri"/>
        <family val="2"/>
      </rPr>
      <t xml:space="preserve"> van de draaitabel Bertha en Ria een grafiek - </t>
    </r>
    <r>
      <rPr>
        <b/>
        <sz val="12"/>
        <rFont val="Calibri"/>
        <family val="2"/>
      </rPr>
      <t>Selecteer een cel in</t>
    </r>
    <r>
      <rPr>
        <sz val="12"/>
        <rFont val="Calibri"/>
        <family val="2"/>
      </rPr>
      <t xml:space="preserve"> de </t>
    </r>
    <r>
      <rPr>
        <b/>
        <sz val="12"/>
        <rFont val="Calibri"/>
        <family val="2"/>
      </rPr>
      <t xml:space="preserve">tabel </t>
    </r>
    <r>
      <rPr>
        <sz val="12"/>
        <rFont val="Calibri"/>
        <family val="2"/>
      </rPr>
      <t>-</t>
    </r>
    <r>
      <rPr>
        <b/>
        <sz val="12"/>
        <rFont val="Calibri"/>
        <family val="2"/>
      </rPr>
      <t xml:space="preserve"> Invoegen - Grafiek</t>
    </r>
    <r>
      <rPr>
        <sz val="12"/>
        <rFont val="Calibri"/>
        <family val="2"/>
      </rPr>
      <t xml:space="preserve"> (dit wordt automatisch een draaigrafiek)</t>
    </r>
  </si>
  <si>
    <r>
      <t xml:space="preserve">6. </t>
    </r>
    <r>
      <rPr>
        <b/>
        <sz val="12"/>
        <rFont val="Calibri"/>
        <family val="2"/>
      </rPr>
      <t>Maak</t>
    </r>
    <r>
      <rPr>
        <sz val="12"/>
        <rFont val="Calibri"/>
        <family val="2"/>
      </rPr>
      <t xml:space="preserve"> van de omzet van Peter en Rob een draaigrafiek - </t>
    </r>
    <r>
      <rPr>
        <b/>
        <sz val="12"/>
        <rFont val="Calibri"/>
        <family val="2"/>
      </rPr>
      <t>Selecteer</t>
    </r>
    <r>
      <rPr>
        <sz val="12"/>
        <rFont val="Calibri"/>
        <family val="2"/>
      </rPr>
      <t xml:space="preserve"> hele </t>
    </r>
    <r>
      <rPr>
        <b/>
        <sz val="12"/>
        <rFont val="Calibri"/>
        <family val="2"/>
      </rPr>
      <t>tabel</t>
    </r>
    <r>
      <rPr>
        <sz val="12"/>
        <rFont val="Calibri"/>
        <family val="2"/>
      </rPr>
      <t xml:space="preserve"> </t>
    </r>
    <r>
      <rPr>
        <u/>
        <sz val="12"/>
        <rFont val="Calibri"/>
        <family val="2"/>
      </rPr>
      <t>zonder</t>
    </r>
    <r>
      <rPr>
        <sz val="12"/>
        <rFont val="Calibri"/>
        <family val="2"/>
      </rPr>
      <t xml:space="preserve"> </t>
    </r>
    <r>
      <rPr>
        <i/>
        <sz val="12"/>
        <rFont val="Calibri"/>
        <family val="2"/>
      </rPr>
      <t>kop</t>
    </r>
    <r>
      <rPr>
        <sz val="12"/>
        <rFont val="Calibri"/>
        <family val="2"/>
      </rPr>
      <t xml:space="preserve"> en </t>
    </r>
    <r>
      <rPr>
        <i/>
        <sz val="12"/>
        <rFont val="Calibri"/>
        <family val="2"/>
      </rPr>
      <t>eindtotaal</t>
    </r>
    <r>
      <rPr>
        <sz val="12"/>
        <rFont val="Calibri"/>
        <family val="2"/>
      </rPr>
      <t xml:space="preserve"> - </t>
    </r>
    <r>
      <rPr>
        <b/>
        <sz val="12"/>
        <rFont val="Calibri"/>
        <family val="2"/>
      </rPr>
      <t>Invoegen</t>
    </r>
    <r>
      <rPr>
        <sz val="12"/>
        <rFont val="Calibri"/>
        <family val="2"/>
      </rPr>
      <t xml:space="preserve"> - </t>
    </r>
    <r>
      <rPr>
        <b/>
        <sz val="12"/>
        <rFont val="Calibri"/>
        <family val="2"/>
      </rPr>
      <t>Draaigrafiek</t>
    </r>
  </si>
  <si>
    <r>
      <t xml:space="preserve">7. </t>
    </r>
    <r>
      <rPr>
        <b/>
        <sz val="12"/>
        <rFont val="Calibri"/>
        <family val="2"/>
      </rPr>
      <t>Slicer</t>
    </r>
    <r>
      <rPr>
        <sz val="12"/>
        <rFont val="Calibri"/>
        <family val="2"/>
      </rPr>
      <t xml:space="preserve"> </t>
    </r>
    <r>
      <rPr>
        <b/>
        <sz val="12"/>
        <rFont val="Calibri"/>
        <family val="2"/>
      </rPr>
      <t>invoegen</t>
    </r>
    <r>
      <rPr>
        <sz val="12"/>
        <rFont val="Calibri"/>
        <family val="2"/>
      </rPr>
      <t xml:space="preserve"> van Groep en Verkoper op blad </t>
    </r>
    <r>
      <rPr>
        <i/>
        <sz val="12"/>
        <rFont val="Calibri"/>
        <family val="2"/>
      </rPr>
      <t>Grafieken vergelijken</t>
    </r>
    <r>
      <rPr>
        <sz val="12"/>
        <rFont val="Calibri"/>
        <family val="2"/>
      </rPr>
      <t xml:space="preserve"> - filter op </t>
    </r>
    <r>
      <rPr>
        <b/>
        <sz val="12"/>
        <rFont val="Calibri"/>
        <family val="2"/>
      </rPr>
      <t>Groep</t>
    </r>
    <r>
      <rPr>
        <sz val="12"/>
        <rFont val="Calibri"/>
        <family val="2"/>
      </rPr>
      <t xml:space="preserve"> </t>
    </r>
    <r>
      <rPr>
        <i/>
        <sz val="12"/>
        <rFont val="Calibri"/>
        <family val="2"/>
      </rPr>
      <t>Electro</t>
    </r>
    <r>
      <rPr>
        <sz val="12"/>
        <rFont val="Calibri"/>
        <family val="2"/>
      </rPr>
      <t xml:space="preserve"> en Klaas en Piet om deze te vergelijken</t>
    </r>
  </si>
  <si>
    <t>Er is nu een goede vergelijking mogelijk met de tabellen en grafieken</t>
  </si>
  <si>
    <t>Verkoper</t>
  </si>
  <si>
    <t>Groep</t>
  </si>
  <si>
    <t>Datum</t>
  </si>
  <si>
    <t>Voorbeeld tabellen en grafieken</t>
  </si>
  <si>
    <t>Bertha</t>
  </si>
  <si>
    <t>Assen</t>
  </si>
  <si>
    <t>Electro</t>
  </si>
  <si>
    <t xml:space="preserve">Slicer invoegen via </t>
  </si>
  <si>
    <t>Klaas</t>
  </si>
  <si>
    <t>Tabel 1</t>
  </si>
  <si>
    <t>Tabel 2</t>
  </si>
  <si>
    <t>Hulpmiddelen - Analyseren</t>
  </si>
  <si>
    <t>Peter</t>
  </si>
  <si>
    <t>Som van Omzet</t>
  </si>
  <si>
    <t>TV</t>
  </si>
  <si>
    <t>Rob</t>
  </si>
  <si>
    <t>Truus</t>
  </si>
  <si>
    <t>GSM</t>
  </si>
  <si>
    <t>Totaal Bertha</t>
  </si>
  <si>
    <t>Ria</t>
  </si>
  <si>
    <t>Weert</t>
  </si>
  <si>
    <t>Totaal Ria</t>
  </si>
  <si>
    <t>Opdrachten tabellen en grafieken vergelijken</t>
  </si>
  <si>
    <t>Opdrachten grafieken vergelijken</t>
  </si>
  <si>
    <t>Ecxel cursus gevorderd</t>
  </si>
  <si>
    <t>Draaitabel variaties Vergelijken in jaren en dubbelen in beeld brengen</t>
  </si>
  <si>
    <t xml:space="preserve">Maak een draaitabel om dubbele namen of aantallen met dezelfde naam zichtbaar te maken (zie voorbeeld) </t>
  </si>
  <si>
    <r>
      <t>Maak een draaitabel van dubbele namen</t>
    </r>
    <r>
      <rPr>
        <i/>
        <sz val="12"/>
        <rFont val="Calibri"/>
        <family val="2"/>
      </rPr>
      <t xml:space="preserve"> (zie voorbeeld) </t>
    </r>
  </si>
  <si>
    <r>
      <t xml:space="preserve">1. </t>
    </r>
    <r>
      <rPr>
        <b/>
        <sz val="12"/>
        <rFont val="Calibri"/>
        <family val="2"/>
      </rPr>
      <t>Selecteer</t>
    </r>
    <r>
      <rPr>
        <sz val="12"/>
        <rFont val="Calibri"/>
        <family val="2"/>
      </rPr>
      <t xml:space="preserve"> de complete Omzettabel - "ctrl+a+a" - </t>
    </r>
    <r>
      <rPr>
        <b/>
        <sz val="12"/>
        <rFont val="Calibri"/>
        <family val="2"/>
      </rPr>
      <t>Invoegen</t>
    </r>
    <r>
      <rPr>
        <sz val="12"/>
        <rFont val="Calibri"/>
        <family val="2"/>
      </rPr>
      <t xml:space="preserve"> - </t>
    </r>
    <r>
      <rPr>
        <b/>
        <sz val="12"/>
        <rFont val="Calibri"/>
        <family val="2"/>
      </rPr>
      <t>Draaitabel</t>
    </r>
    <r>
      <rPr>
        <sz val="12"/>
        <rFont val="Calibri"/>
        <family val="2"/>
      </rPr>
      <t xml:space="preserve"> - Selecteer de locatie - </t>
    </r>
    <r>
      <rPr>
        <i/>
        <sz val="12"/>
        <rFont val="Calibri"/>
        <family val="2"/>
      </rPr>
      <t>Bestaand werkblad</t>
    </r>
    <r>
      <rPr>
        <sz val="12"/>
        <rFont val="Calibri"/>
        <family val="2"/>
      </rPr>
      <t xml:space="preserve">  </t>
    </r>
    <r>
      <rPr>
        <b/>
        <sz val="12"/>
        <rFont val="Calibri"/>
        <family val="2"/>
      </rPr>
      <t>activeer</t>
    </r>
    <r>
      <rPr>
        <sz val="12"/>
        <rFont val="Calibri"/>
        <family val="2"/>
      </rPr>
      <t xml:space="preserve"> cel L32 - </t>
    </r>
    <r>
      <rPr>
        <b/>
        <sz val="12"/>
        <rFont val="Calibri"/>
        <family val="2"/>
      </rPr>
      <t>OK</t>
    </r>
  </si>
  <si>
    <r>
      <t xml:space="preserve">2. </t>
    </r>
    <r>
      <rPr>
        <b/>
        <sz val="12"/>
        <rFont val="Calibri"/>
        <family val="2"/>
      </rPr>
      <t>Sleep</t>
    </r>
    <r>
      <rPr>
        <sz val="12"/>
        <rFont val="Calibri"/>
        <family val="2"/>
      </rPr>
      <t xml:space="preserve"> de </t>
    </r>
    <r>
      <rPr>
        <i/>
        <sz val="12"/>
        <rFont val="Calibri"/>
        <family val="2"/>
      </rPr>
      <t>Verkoper</t>
    </r>
    <r>
      <rPr>
        <sz val="12"/>
        <rFont val="Calibri"/>
        <family val="2"/>
      </rPr>
      <t xml:space="preserve"> naar de RIJEN en vervolgens </t>
    </r>
    <r>
      <rPr>
        <i/>
        <sz val="12"/>
        <rFont val="Calibri"/>
        <family val="2"/>
      </rPr>
      <t>Verkoper</t>
    </r>
    <r>
      <rPr>
        <sz val="12"/>
        <rFont val="Calibri"/>
        <family val="2"/>
      </rPr>
      <t xml:space="preserve"> naar WAARDEN om het aantal dubbelen weer te geven</t>
    </r>
  </si>
  <si>
    <t>Maak een draaitabel omde omzet in jaren te vergelijken (zie voorbeeld)</t>
  </si>
  <si>
    <t>Maak een draaitabel om de omzet te vergelijken in jaren volgens het voorbeeld (klik in het voorbeeld en controleer de velden)</t>
  </si>
  <si>
    <r>
      <t xml:space="preserve">1. </t>
    </r>
    <r>
      <rPr>
        <b/>
        <sz val="12"/>
        <rFont val="Calibri"/>
        <family val="2"/>
      </rPr>
      <t>Selecteer</t>
    </r>
    <r>
      <rPr>
        <sz val="12"/>
        <rFont val="Calibri"/>
        <family val="2"/>
      </rPr>
      <t xml:space="preserve"> de complete Omzettabel - "ctrl+a+a" - </t>
    </r>
    <r>
      <rPr>
        <b/>
        <sz val="12"/>
        <rFont val="Calibri"/>
        <family val="2"/>
      </rPr>
      <t>Invoegen</t>
    </r>
    <r>
      <rPr>
        <sz val="12"/>
        <rFont val="Calibri"/>
        <family val="2"/>
      </rPr>
      <t xml:space="preserve"> - </t>
    </r>
    <r>
      <rPr>
        <b/>
        <sz val="12"/>
        <rFont val="Calibri"/>
        <family val="2"/>
      </rPr>
      <t>Draaitabel</t>
    </r>
    <r>
      <rPr>
        <sz val="12"/>
        <rFont val="Calibri"/>
        <family val="2"/>
      </rPr>
      <t xml:space="preserve"> - Selecteer de locatie - </t>
    </r>
    <r>
      <rPr>
        <i/>
        <sz val="12"/>
        <rFont val="Calibri"/>
        <family val="2"/>
      </rPr>
      <t>Bestaand werkblad</t>
    </r>
    <r>
      <rPr>
        <sz val="12"/>
        <rFont val="Calibri"/>
        <family val="2"/>
      </rPr>
      <t xml:space="preserve">  </t>
    </r>
    <r>
      <rPr>
        <b/>
        <sz val="12"/>
        <rFont val="Calibri"/>
        <family val="2"/>
      </rPr>
      <t>activeer</t>
    </r>
    <r>
      <rPr>
        <sz val="12"/>
        <rFont val="Calibri"/>
        <family val="2"/>
      </rPr>
      <t xml:space="preserve"> cel G32 - </t>
    </r>
    <r>
      <rPr>
        <b/>
        <sz val="12"/>
        <rFont val="Calibri"/>
        <family val="2"/>
      </rPr>
      <t>OK</t>
    </r>
  </si>
  <si>
    <r>
      <t xml:space="preserve">2. </t>
    </r>
    <r>
      <rPr>
        <b/>
        <sz val="12"/>
        <rFont val="Calibri"/>
        <family val="2"/>
      </rPr>
      <t>Sleep</t>
    </r>
    <r>
      <rPr>
        <sz val="12"/>
        <rFont val="Calibri"/>
        <family val="2"/>
      </rPr>
      <t xml:space="preserve"> de </t>
    </r>
    <r>
      <rPr>
        <i/>
        <sz val="12"/>
        <rFont val="Calibri"/>
        <family val="2"/>
      </rPr>
      <t>Datum</t>
    </r>
    <r>
      <rPr>
        <sz val="12"/>
        <rFont val="Calibri"/>
        <family val="2"/>
      </rPr>
      <t xml:space="preserve"> naar de RIJEN - rechtermuisklik in een datum van de draaitabel - </t>
    </r>
    <r>
      <rPr>
        <b/>
        <sz val="12"/>
        <rFont val="Calibri"/>
        <family val="2"/>
      </rPr>
      <t>Groeperen</t>
    </r>
    <r>
      <rPr>
        <sz val="12"/>
        <rFont val="Calibri"/>
        <family val="2"/>
      </rPr>
      <t xml:space="preserve"> - klik </t>
    </r>
    <r>
      <rPr>
        <i/>
        <sz val="12"/>
        <rFont val="Calibri"/>
        <family val="2"/>
      </rPr>
      <t>Maanden</t>
    </r>
    <r>
      <rPr>
        <sz val="12"/>
        <rFont val="Calibri"/>
        <family val="2"/>
      </rPr>
      <t xml:space="preserve"> en </t>
    </r>
    <r>
      <rPr>
        <i/>
        <sz val="12"/>
        <rFont val="Calibri"/>
        <family val="2"/>
      </rPr>
      <t>Jaren</t>
    </r>
    <r>
      <rPr>
        <sz val="12"/>
        <rFont val="Calibri"/>
        <family val="2"/>
      </rPr>
      <t xml:space="preserve"> aan - </t>
    </r>
    <r>
      <rPr>
        <b/>
        <sz val="12"/>
        <rFont val="Calibri"/>
        <family val="2"/>
      </rPr>
      <t>OK</t>
    </r>
  </si>
  <si>
    <r>
      <t xml:space="preserve">3. </t>
    </r>
    <r>
      <rPr>
        <b/>
        <sz val="12"/>
        <rFont val="Calibri"/>
        <family val="2"/>
      </rPr>
      <t>Sleep</t>
    </r>
    <r>
      <rPr>
        <sz val="12"/>
        <rFont val="Calibri"/>
        <family val="2"/>
      </rPr>
      <t xml:space="preserve"> </t>
    </r>
    <r>
      <rPr>
        <i/>
        <sz val="12"/>
        <rFont val="Calibri"/>
        <family val="2"/>
      </rPr>
      <t>Jaren</t>
    </r>
    <r>
      <rPr>
        <sz val="12"/>
        <rFont val="Calibri"/>
        <family val="2"/>
      </rPr>
      <t xml:space="preserve"> naar KOLOMMEN en </t>
    </r>
    <r>
      <rPr>
        <i/>
        <sz val="12"/>
        <rFont val="Calibri"/>
        <family val="2"/>
      </rPr>
      <t>Maanden</t>
    </r>
    <r>
      <rPr>
        <sz val="12"/>
        <rFont val="Calibri"/>
        <family val="2"/>
      </rPr>
      <t xml:space="preserve"> naar RIJEN en </t>
    </r>
    <r>
      <rPr>
        <i/>
        <sz val="12"/>
        <rFont val="Calibri"/>
        <family val="2"/>
      </rPr>
      <t>Omzet</t>
    </r>
    <r>
      <rPr>
        <sz val="12"/>
        <rFont val="Calibri"/>
        <family val="2"/>
      </rPr>
      <t xml:space="preserve"> naar WAARDEN</t>
    </r>
  </si>
  <si>
    <t>Winkels</t>
  </si>
  <si>
    <t>Product</t>
  </si>
  <si>
    <t>Maxwel</t>
  </si>
  <si>
    <t>Omzet vergelijken in jaren</t>
  </si>
  <si>
    <t>Aantal winkels in Nederland</t>
  </si>
  <si>
    <t>Media markt</t>
  </si>
  <si>
    <t xml:space="preserve"> uit een database controleren</t>
  </si>
  <si>
    <t>Electrocorner</t>
  </si>
  <si>
    <t>2015</t>
  </si>
  <si>
    <t>2016</t>
  </si>
  <si>
    <t>Aantal van Winkels</t>
  </si>
  <si>
    <t>Bex</t>
  </si>
  <si>
    <t>jan</t>
  </si>
  <si>
    <t>Dynamite</t>
  </si>
  <si>
    <t>feb</t>
  </si>
  <si>
    <t>Copaco</t>
  </si>
  <si>
    <t>mrt</t>
  </si>
  <si>
    <t>apr</t>
  </si>
  <si>
    <t>mei</t>
  </si>
  <si>
    <t>jun</t>
  </si>
  <si>
    <t>jul</t>
  </si>
  <si>
    <t>aug</t>
  </si>
  <si>
    <t>sep</t>
  </si>
  <si>
    <t>Soest</t>
  </si>
  <si>
    <t>okt</t>
  </si>
  <si>
    <t>nov</t>
  </si>
  <si>
    <t>dec</t>
  </si>
  <si>
    <t>Horst</t>
  </si>
  <si>
    <t>Den bosch</t>
  </si>
  <si>
    <t>Breda</t>
  </si>
  <si>
    <t>Horn</t>
  </si>
  <si>
    <t>Baarlo</t>
  </si>
  <si>
    <t>Venray</t>
  </si>
  <si>
    <t>Hoorn</t>
  </si>
  <si>
    <t>Tilburg</t>
  </si>
  <si>
    <t>Sittard</t>
  </si>
  <si>
    <t>Stein</t>
  </si>
  <si>
    <t>Heerlen</t>
  </si>
  <si>
    <t>Draaitabellen maken en opmaken met Celeigenschappen en Voorwaardelijke opmaak</t>
  </si>
  <si>
    <t>Sorteren ineen draaitabel  en werken met Voorwaardelijke opmaak</t>
  </si>
  <si>
    <r>
      <rPr>
        <b/>
        <sz val="12"/>
        <color theme="1"/>
        <rFont val="Calibri"/>
        <family val="2"/>
        <scheme val="minor"/>
      </rPr>
      <t>Invoegen</t>
    </r>
    <r>
      <rPr>
        <sz val="12"/>
        <color theme="1"/>
        <rFont val="Calibri"/>
        <family val="2"/>
        <scheme val="minor"/>
      </rPr>
      <t xml:space="preserve"> - </t>
    </r>
    <r>
      <rPr>
        <b/>
        <sz val="12"/>
        <color theme="1"/>
        <rFont val="Calibri"/>
        <family val="2"/>
        <scheme val="minor"/>
      </rPr>
      <t>Draaitabel</t>
    </r>
    <r>
      <rPr>
        <sz val="12"/>
        <color theme="1"/>
        <rFont val="Calibri"/>
        <family val="2"/>
        <scheme val="minor"/>
      </rPr>
      <t xml:space="preserve"> - selecteer klik in blad </t>
    </r>
    <r>
      <rPr>
        <b/>
        <sz val="12"/>
        <color theme="1"/>
        <rFont val="Calibri"/>
        <family val="2"/>
        <scheme val="minor"/>
      </rPr>
      <t>Data 2e hands auto's</t>
    </r>
    <r>
      <rPr>
        <i/>
        <sz val="12"/>
        <color theme="1"/>
        <rFont val="Calibri"/>
        <family val="2"/>
        <scheme val="minor"/>
      </rPr>
      <t xml:space="preserve"> - </t>
    </r>
    <r>
      <rPr>
        <sz val="12"/>
        <color theme="1"/>
        <rFont val="Calibri"/>
        <family val="2"/>
        <scheme val="minor"/>
      </rPr>
      <t xml:space="preserve">"ctrl+a+a"  -  OK - sleep </t>
    </r>
    <r>
      <rPr>
        <i/>
        <sz val="12"/>
        <color theme="1"/>
        <rFont val="Calibri"/>
        <family val="2"/>
        <scheme val="minor"/>
      </rPr>
      <t>Merk</t>
    </r>
    <r>
      <rPr>
        <sz val="12"/>
        <color theme="1"/>
        <rFont val="Calibri"/>
        <family val="2"/>
        <scheme val="minor"/>
      </rPr>
      <t xml:space="preserve"> naar RIJEN - </t>
    </r>
    <r>
      <rPr>
        <i/>
        <sz val="12"/>
        <color theme="1"/>
        <rFont val="Calibri"/>
        <family val="2"/>
        <scheme val="minor"/>
      </rPr>
      <t>Winst</t>
    </r>
    <r>
      <rPr>
        <sz val="12"/>
        <color theme="1"/>
        <rFont val="Calibri"/>
        <family val="2"/>
        <scheme val="minor"/>
      </rPr>
      <t xml:space="preserve"> naar WAARDEN - </t>
    </r>
    <r>
      <rPr>
        <i/>
        <sz val="12"/>
        <color theme="1"/>
        <rFont val="Calibri"/>
        <family val="2"/>
        <scheme val="minor"/>
      </rPr>
      <t>Bouwjaar</t>
    </r>
    <r>
      <rPr>
        <sz val="12"/>
        <color theme="1"/>
        <rFont val="Calibri"/>
        <family val="2"/>
        <scheme val="minor"/>
      </rPr>
      <t xml:space="preserve"> naar KOLOMMEN</t>
    </r>
  </si>
  <si>
    <r>
      <t xml:space="preserve">Draaitabel opmaken via - </t>
    </r>
    <r>
      <rPr>
        <b/>
        <sz val="12"/>
        <color theme="1"/>
        <rFont val="Calibri"/>
        <family val="2"/>
        <scheme val="minor"/>
      </rPr>
      <t>ONTWERPEN</t>
    </r>
    <r>
      <rPr>
        <sz val="12"/>
        <color theme="1"/>
        <rFont val="Calibri"/>
        <family val="2"/>
        <scheme val="minor"/>
      </rPr>
      <t xml:space="preserve"> - Draaitabelstijl </t>
    </r>
    <r>
      <rPr>
        <i/>
        <sz val="12"/>
        <color theme="1"/>
        <rFont val="Calibri"/>
        <family val="2"/>
        <scheme val="minor"/>
      </rPr>
      <t>Normaal 6</t>
    </r>
    <r>
      <rPr>
        <sz val="12"/>
        <color theme="1"/>
        <rFont val="Calibri"/>
        <family val="2"/>
        <scheme val="minor"/>
      </rPr>
      <t xml:space="preserve"> en indien nodig </t>
    </r>
    <r>
      <rPr>
        <b/>
        <sz val="12"/>
        <color theme="1"/>
        <rFont val="Calibri"/>
        <family val="2"/>
        <scheme val="minor"/>
      </rPr>
      <t>Eindtotaalrij</t>
    </r>
    <r>
      <rPr>
        <sz val="12"/>
        <color theme="1"/>
        <rFont val="Calibri"/>
        <family val="2"/>
        <scheme val="minor"/>
      </rPr>
      <t xml:space="preserve"> toevoegen</t>
    </r>
  </si>
  <si>
    <r>
      <rPr>
        <b/>
        <sz val="12"/>
        <color theme="1"/>
        <rFont val="Calibri"/>
        <family val="2"/>
        <scheme val="minor"/>
      </rPr>
      <t>Sorteer</t>
    </r>
    <r>
      <rPr>
        <sz val="12"/>
        <color theme="1"/>
        <rFont val="Calibri"/>
        <family val="2"/>
        <scheme val="minor"/>
      </rPr>
      <t xml:space="preserve"> (via filter) de tabel op </t>
    </r>
    <r>
      <rPr>
        <i/>
        <sz val="12"/>
        <color theme="1"/>
        <rFont val="Calibri"/>
        <family val="2"/>
        <scheme val="minor"/>
      </rPr>
      <t xml:space="preserve">Som van winst </t>
    </r>
    <r>
      <rPr>
        <sz val="12"/>
        <color theme="1"/>
        <rFont val="Calibri"/>
        <family val="2"/>
        <scheme val="minor"/>
      </rPr>
      <t xml:space="preserve">van </t>
    </r>
    <r>
      <rPr>
        <i/>
        <sz val="12"/>
        <color theme="1"/>
        <rFont val="Calibri"/>
        <family val="2"/>
        <scheme val="minor"/>
      </rPr>
      <t>hoog naar laag</t>
    </r>
    <r>
      <rPr>
        <sz val="12"/>
        <color theme="1"/>
        <rFont val="Calibri"/>
        <family val="2"/>
        <scheme val="minor"/>
      </rPr>
      <t xml:space="preserve"> - rm klik in Merk - </t>
    </r>
    <r>
      <rPr>
        <b/>
        <sz val="12"/>
        <color theme="1"/>
        <rFont val="Calibri"/>
        <family val="2"/>
        <scheme val="minor"/>
      </rPr>
      <t>Sorteren</t>
    </r>
    <r>
      <rPr>
        <sz val="12"/>
        <color theme="1"/>
        <rFont val="Calibri"/>
        <family val="2"/>
        <scheme val="minor"/>
      </rPr>
      <t xml:space="preserve"> - </t>
    </r>
    <r>
      <rPr>
        <b/>
        <sz val="12"/>
        <color theme="1"/>
        <rFont val="Calibri"/>
        <family val="2"/>
        <scheme val="minor"/>
      </rPr>
      <t>Meer opties</t>
    </r>
    <r>
      <rPr>
        <sz val="12"/>
        <color theme="1"/>
        <rFont val="Calibri"/>
        <family val="2"/>
        <scheme val="minor"/>
      </rPr>
      <t xml:space="preserve"> - kies </t>
    </r>
    <r>
      <rPr>
        <i/>
        <sz val="12"/>
        <color theme="1"/>
        <rFont val="Calibri"/>
        <family val="2"/>
        <scheme val="minor"/>
      </rPr>
      <t>Merk</t>
    </r>
  </si>
  <si>
    <r>
      <rPr>
        <b/>
        <sz val="12"/>
        <color theme="1"/>
        <rFont val="Calibri"/>
        <family val="2"/>
        <scheme val="minor"/>
      </rPr>
      <t>Markeer</t>
    </r>
    <r>
      <rPr>
        <sz val="12"/>
        <color theme="1"/>
        <rFont val="Calibri"/>
        <family val="2"/>
        <scheme val="minor"/>
      </rPr>
      <t xml:space="preserve"> de winst die lager is dan € 5000,- </t>
    </r>
    <r>
      <rPr>
        <b/>
        <sz val="12"/>
        <color theme="1"/>
        <rFont val="Calibri"/>
        <family val="2"/>
        <scheme val="minor"/>
      </rPr>
      <t>Voorwaardelijke</t>
    </r>
    <r>
      <rPr>
        <sz val="12"/>
        <color theme="1"/>
        <rFont val="Calibri"/>
        <family val="2"/>
        <scheme val="minor"/>
      </rPr>
      <t xml:space="preserve"> </t>
    </r>
    <r>
      <rPr>
        <b/>
        <sz val="12"/>
        <color theme="1"/>
        <rFont val="Calibri"/>
        <family val="2"/>
        <scheme val="minor"/>
      </rPr>
      <t>opmaak</t>
    </r>
    <r>
      <rPr>
        <sz val="12"/>
        <color theme="1"/>
        <rFont val="Calibri"/>
        <family val="2"/>
        <scheme val="minor"/>
      </rPr>
      <t xml:space="preserve"> - </t>
    </r>
    <r>
      <rPr>
        <b/>
        <sz val="12"/>
        <color theme="1"/>
        <rFont val="Calibri"/>
        <family val="2"/>
        <scheme val="minor"/>
      </rPr>
      <t xml:space="preserve">Markeerregels voor cellen </t>
    </r>
    <r>
      <rPr>
        <sz val="12"/>
        <color theme="1"/>
        <rFont val="Calibri"/>
        <family val="2"/>
        <scheme val="minor"/>
      </rPr>
      <t xml:space="preserve">- </t>
    </r>
    <r>
      <rPr>
        <b/>
        <sz val="12"/>
        <color theme="1"/>
        <rFont val="Calibri"/>
        <family val="2"/>
        <scheme val="minor"/>
      </rPr>
      <t>Groter dan</t>
    </r>
    <r>
      <rPr>
        <sz val="12"/>
        <color theme="1"/>
        <rFont val="Calibri"/>
        <family val="2"/>
        <scheme val="minor"/>
      </rPr>
      <t xml:space="preserve"> - 5000 - </t>
    </r>
    <r>
      <rPr>
        <i/>
        <sz val="12"/>
        <color theme="1"/>
        <rFont val="Calibri"/>
        <family val="2"/>
        <scheme val="minor"/>
      </rPr>
      <t>rode tekst</t>
    </r>
    <r>
      <rPr>
        <sz val="12"/>
        <color theme="1"/>
        <rFont val="Calibri"/>
        <family val="2"/>
        <scheme val="minor"/>
      </rPr>
      <t xml:space="preserve"> aanklikken</t>
    </r>
  </si>
  <si>
    <t>Winst per merk</t>
  </si>
  <si>
    <t>Winst per merk en bouwjaar</t>
  </si>
  <si>
    <t>Som van winst</t>
  </si>
  <si>
    <t>AUSTIN</t>
  </si>
  <si>
    <t>BMW</t>
  </si>
  <si>
    <t>DAIHATSU</t>
  </si>
  <si>
    <t>FORD</t>
  </si>
  <si>
    <t>MERCEDES</t>
  </si>
  <si>
    <t>NISSAN</t>
  </si>
  <si>
    <t>OPEL</t>
  </si>
  <si>
    <t>SUZUKI</t>
  </si>
  <si>
    <t>VOLKSWAGEN</t>
  </si>
  <si>
    <t>Bouwjaar</t>
  </si>
  <si>
    <t>Merken</t>
  </si>
  <si>
    <t>Een Berekend veld toevoegen aan bestaande draaitabel</t>
  </si>
  <si>
    <t>Berekend veld van vakantiegeld toevoegen</t>
  </si>
  <si>
    <t>In een draaitabel kunnen externe gegevens worden berekend, zonder een kolom handmatig in toe te voegen</t>
  </si>
  <si>
    <t>In onderstaande draaitabel gaan we 8% vakantiegeld berekenen en in een extra kolom toevoegen</t>
  </si>
  <si>
    <r>
      <t>Het volledige vakantiegeld bedrag per woonplaats berekenen (</t>
    </r>
    <r>
      <rPr>
        <sz val="12"/>
        <color theme="1"/>
        <rFont val="Calibri"/>
        <family val="2"/>
        <scheme val="minor"/>
      </rPr>
      <t>de draaitabel is al gefilterd op Woonplaats en Salaris</t>
    </r>
    <r>
      <rPr>
        <i/>
        <sz val="12"/>
        <color theme="1"/>
        <rFont val="Calibri"/>
        <family val="2"/>
        <scheme val="minor"/>
      </rPr>
      <t>)</t>
    </r>
  </si>
  <si>
    <r>
      <t xml:space="preserve">1. </t>
    </r>
    <r>
      <rPr>
        <b/>
        <sz val="12"/>
        <color theme="1"/>
        <rFont val="Calibri"/>
        <family val="2"/>
        <scheme val="minor"/>
      </rPr>
      <t>Klik</t>
    </r>
    <r>
      <rPr>
        <sz val="12"/>
        <color theme="1"/>
        <rFont val="Calibri"/>
        <family val="2"/>
        <scheme val="minor"/>
      </rPr>
      <t xml:space="preserve"> in de draaitabel B16 - </t>
    </r>
    <r>
      <rPr>
        <b/>
        <sz val="12"/>
        <color theme="1"/>
        <rFont val="Calibri"/>
        <family val="2"/>
        <scheme val="minor"/>
      </rPr>
      <t>Hulpmiddelen</t>
    </r>
    <r>
      <rPr>
        <sz val="12"/>
        <color theme="1"/>
        <rFont val="Calibri"/>
        <family val="2"/>
        <scheme val="minor"/>
      </rPr>
      <t xml:space="preserve"> - </t>
    </r>
    <r>
      <rPr>
        <b/>
        <sz val="12"/>
        <color theme="1"/>
        <rFont val="Calibri"/>
        <family val="2"/>
        <scheme val="minor"/>
      </rPr>
      <t>Annalyseren</t>
    </r>
    <r>
      <rPr>
        <sz val="12"/>
        <color theme="1"/>
        <rFont val="Calibri"/>
        <family val="2"/>
        <scheme val="minor"/>
      </rPr>
      <t xml:space="preserve"> - </t>
    </r>
    <r>
      <rPr>
        <b/>
        <sz val="12"/>
        <color theme="1"/>
        <rFont val="Calibri"/>
        <family val="2"/>
        <scheme val="minor"/>
      </rPr>
      <t xml:space="preserve">Velden, items en sets </t>
    </r>
    <r>
      <rPr>
        <sz val="12"/>
        <color theme="1"/>
        <rFont val="Calibri"/>
        <family val="2"/>
        <scheme val="minor"/>
      </rPr>
      <t xml:space="preserve">- kies </t>
    </r>
    <r>
      <rPr>
        <b/>
        <sz val="12"/>
        <color theme="1"/>
        <rFont val="Calibri"/>
        <family val="2"/>
        <scheme val="minor"/>
      </rPr>
      <t>Berekend veld</t>
    </r>
  </si>
  <si>
    <r>
      <t xml:space="preserve">2. </t>
    </r>
    <r>
      <rPr>
        <b/>
        <sz val="12"/>
        <color theme="1"/>
        <rFont val="Calibri"/>
        <family val="2"/>
        <scheme val="minor"/>
      </rPr>
      <t>Geef</t>
    </r>
    <r>
      <rPr>
        <sz val="12"/>
        <color theme="1"/>
        <rFont val="Calibri"/>
        <family val="2"/>
        <scheme val="minor"/>
      </rPr>
      <t xml:space="preserve"> in het dialoogvenster in het 1e veld een </t>
    </r>
    <r>
      <rPr>
        <i/>
        <sz val="12"/>
        <color theme="1"/>
        <rFont val="Calibri"/>
        <family val="2"/>
        <scheme val="minor"/>
      </rPr>
      <t>naam</t>
    </r>
    <r>
      <rPr>
        <sz val="12"/>
        <color theme="1"/>
        <rFont val="Calibri"/>
        <family val="2"/>
        <scheme val="minor"/>
      </rPr>
      <t xml:space="preserve"> aan de kolom, kies </t>
    </r>
    <r>
      <rPr>
        <b/>
        <sz val="12"/>
        <color theme="1"/>
        <rFont val="Calibri"/>
        <family val="2"/>
        <scheme val="minor"/>
      </rPr>
      <t>Vakantiegeld</t>
    </r>
    <r>
      <rPr>
        <sz val="12"/>
        <color theme="1"/>
        <rFont val="Calibri"/>
        <family val="2"/>
        <scheme val="minor"/>
      </rPr>
      <t xml:space="preserve"> </t>
    </r>
  </si>
  <si>
    <r>
      <t xml:space="preserve">3. Vul In het 2e veld =0,08* </t>
    </r>
    <r>
      <rPr>
        <b/>
        <sz val="12"/>
        <color theme="1"/>
        <rFont val="Calibri"/>
        <family val="2"/>
        <scheme val="minor"/>
      </rPr>
      <t>klik</t>
    </r>
    <r>
      <rPr>
        <sz val="12"/>
        <color theme="1"/>
        <rFont val="Calibri"/>
        <family val="2"/>
        <scheme val="minor"/>
      </rPr>
      <t xml:space="preserve"> op </t>
    </r>
    <r>
      <rPr>
        <i/>
        <sz val="12"/>
        <color theme="1"/>
        <rFont val="Calibri"/>
        <family val="2"/>
        <scheme val="minor"/>
      </rPr>
      <t>Salaris</t>
    </r>
    <r>
      <rPr>
        <sz val="12"/>
        <color theme="1"/>
        <rFont val="Calibri"/>
        <family val="2"/>
        <scheme val="minor"/>
      </rPr>
      <t xml:space="preserve"> - </t>
    </r>
    <r>
      <rPr>
        <b/>
        <sz val="12"/>
        <color theme="1"/>
        <rFont val="Calibri"/>
        <family val="2"/>
        <scheme val="minor"/>
      </rPr>
      <t>Veldinvoegen</t>
    </r>
    <r>
      <rPr>
        <sz val="12"/>
        <color theme="1"/>
        <rFont val="Calibri"/>
        <family val="2"/>
        <scheme val="minor"/>
      </rPr>
      <t xml:space="preserve"> - </t>
    </r>
    <r>
      <rPr>
        <b/>
        <sz val="12"/>
        <color theme="1"/>
        <rFont val="Calibri"/>
        <family val="2"/>
        <scheme val="minor"/>
      </rPr>
      <t>Toevoegen</t>
    </r>
    <r>
      <rPr>
        <sz val="12"/>
        <color theme="1"/>
        <rFont val="Calibri"/>
        <family val="2"/>
        <scheme val="minor"/>
      </rPr>
      <t xml:space="preserve"> - </t>
    </r>
    <r>
      <rPr>
        <b/>
        <sz val="12"/>
        <color theme="1"/>
        <rFont val="Calibri"/>
        <family val="2"/>
        <scheme val="minor"/>
      </rPr>
      <t>OK</t>
    </r>
  </si>
  <si>
    <t>In de draaitabelvelden wordt nu het item vakantiegeld weergeven - Vakantiegeld gaat naar WAARDEN</t>
  </si>
  <si>
    <t>4. Vakantiegeld uit draaitabel verwijderen - Som van Vakantiegeld uit de draaitabel: kan met uitvinken in het draaitabelveld</t>
  </si>
  <si>
    <t>Het item Vakantiegeld kan niet uit de lijst Draaitabelvelden worden verwijderd - indien gewenst draaitabel verwijderen en nieuw maken</t>
  </si>
  <si>
    <r>
      <t xml:space="preserve">Een item uit Berekend veld halen kan via </t>
    </r>
    <r>
      <rPr>
        <b/>
        <i/>
        <sz val="12"/>
        <color theme="1"/>
        <rFont val="Calibri"/>
        <family val="2"/>
        <scheme val="minor"/>
      </rPr>
      <t>Berekend veld invoegen</t>
    </r>
    <r>
      <rPr>
        <i/>
        <sz val="12"/>
        <color theme="1"/>
        <rFont val="Calibri"/>
        <family val="2"/>
        <scheme val="minor"/>
      </rPr>
      <t>- 1e venster - klik item - Verwijderen (zie afbeelding)</t>
    </r>
  </si>
  <si>
    <t>hier vakantiegeld</t>
  </si>
  <si>
    <t>ACHTERNAAM</t>
  </si>
  <si>
    <t>Som van SALARIS</t>
  </si>
  <si>
    <t>Aalst</t>
  </si>
  <si>
    <t>Ackerstaff</t>
  </si>
  <si>
    <t>Akerboom</t>
  </si>
  <si>
    <t>Attinger</t>
  </si>
  <si>
    <t>Backer</t>
  </si>
  <si>
    <t>Baere</t>
  </si>
  <si>
    <t>Bakker</t>
  </si>
  <si>
    <t>Balm</t>
  </si>
  <si>
    <t>Baltus</t>
  </si>
  <si>
    <t>Barendsma</t>
  </si>
  <si>
    <t>Beek</t>
  </si>
  <si>
    <t>Beekhuyzen</t>
  </si>
  <si>
    <t>Berg</t>
  </si>
  <si>
    <t>Bezouwen-Vroon</t>
  </si>
  <si>
    <t>Bijl</t>
  </si>
  <si>
    <t>Bijnen</t>
  </si>
  <si>
    <t>Boekestein</t>
  </si>
  <si>
    <t>Boeters</t>
  </si>
  <si>
    <t>Boeyen</t>
  </si>
  <si>
    <t>Bolhuis</t>
  </si>
  <si>
    <t>Bommel</t>
  </si>
  <si>
    <t>Bongardt</t>
  </si>
  <si>
    <t>Bont</t>
  </si>
  <si>
    <t>Boon</t>
  </si>
  <si>
    <t>Boot</t>
  </si>
  <si>
    <t>Bos</t>
  </si>
  <si>
    <t>Bosch</t>
  </si>
  <si>
    <t>Bosschaert</t>
  </si>
  <si>
    <t>Brandenburg</t>
  </si>
  <si>
    <t>Brands</t>
  </si>
  <si>
    <t>Bratkel</t>
  </si>
  <si>
    <t>Broer</t>
  </si>
  <si>
    <t>Broere</t>
  </si>
  <si>
    <t>Bronkhorst</t>
  </si>
  <si>
    <t>Brouwer</t>
  </si>
  <si>
    <t>Brugman</t>
  </si>
  <si>
    <t>Brunings</t>
  </si>
  <si>
    <t>Bruyn</t>
  </si>
  <si>
    <t>Buijtenhuis</t>
  </si>
  <si>
    <t>Burkink</t>
  </si>
  <si>
    <t>Bussel</t>
  </si>
  <si>
    <t>Buth</t>
  </si>
  <si>
    <t>Buul</t>
  </si>
  <si>
    <t>C.R.J.</t>
  </si>
  <si>
    <t>Claassen</t>
  </si>
  <si>
    <t>Coolen</t>
  </si>
  <si>
    <t>Couzy</t>
  </si>
  <si>
    <t>Dijk</t>
  </si>
  <si>
    <t>Dijkwel</t>
  </si>
  <si>
    <t>Doesburg</t>
  </si>
  <si>
    <t>Dongen</t>
  </si>
  <si>
    <t>Dop</t>
  </si>
  <si>
    <t>Dorp</t>
  </si>
  <si>
    <t>Drahmann</t>
  </si>
  <si>
    <t>Duijvestijn</t>
  </si>
  <si>
    <t>Eijk</t>
  </si>
  <si>
    <t>Eijkel</t>
  </si>
  <si>
    <t>Elzinga</t>
  </si>
  <si>
    <t>Embregts</t>
  </si>
  <si>
    <t>Engelen</t>
  </si>
  <si>
    <t>Evers</t>
  </si>
  <si>
    <t>Fernandes</t>
  </si>
  <si>
    <t>Fitie</t>
  </si>
  <si>
    <t>Frank</t>
  </si>
  <si>
    <t>Frenkel</t>
  </si>
  <si>
    <t>Frielink</t>
  </si>
  <si>
    <t>Galesloot</t>
  </si>
  <si>
    <t>Geenen</t>
  </si>
  <si>
    <t>Geffen</t>
  </si>
  <si>
    <t>Gering</t>
  </si>
  <si>
    <t>Gevrink</t>
  </si>
  <si>
    <t>Gotje</t>
  </si>
  <si>
    <t>Goudriaan</t>
  </si>
  <si>
    <t>Goumans</t>
  </si>
  <si>
    <t>Graauw</t>
  </si>
  <si>
    <t>Groenendijk</t>
  </si>
  <si>
    <t>Groot</t>
  </si>
  <si>
    <t>Gurp</t>
  </si>
  <si>
    <t>Hal</t>
  </si>
  <si>
    <t>Harteveld</t>
  </si>
  <si>
    <t>Heerwaarde</t>
  </si>
  <si>
    <t>Hekkert</t>
  </si>
  <si>
    <t>Hektor</t>
  </si>
  <si>
    <t>Herik</t>
  </si>
  <si>
    <t>Heuvel</t>
  </si>
  <si>
    <t>Heynen</t>
  </si>
  <si>
    <t>Heyningen</t>
  </si>
  <si>
    <t>Hiep</t>
  </si>
  <si>
    <t>Hoed</t>
  </si>
  <si>
    <t>Hoefsmit</t>
  </si>
  <si>
    <t>Hoekendijk</t>
  </si>
  <si>
    <t>Hoof</t>
  </si>
  <si>
    <t>Huisman</t>
  </si>
  <si>
    <t>Hurkmans</t>
  </si>
  <si>
    <t>IJsseldijk</t>
  </si>
  <si>
    <t>jack</t>
  </si>
  <si>
    <t>john</t>
  </si>
  <si>
    <t>Jol</t>
  </si>
  <si>
    <t>Jong</t>
  </si>
  <si>
    <t>Jonge</t>
  </si>
  <si>
    <t>Jongen</t>
  </si>
  <si>
    <t>Joor</t>
  </si>
  <si>
    <t>Kalf</t>
  </si>
  <si>
    <t>Kasper</t>
  </si>
  <si>
    <t>Kassteen</t>
  </si>
  <si>
    <t>Kelders</t>
  </si>
  <si>
    <t>Kellner</t>
  </si>
  <si>
    <t>Kerkhof</t>
  </si>
  <si>
    <t>Kijne</t>
  </si>
  <si>
    <t>Kleine</t>
  </si>
  <si>
    <t>Klijn</t>
  </si>
  <si>
    <t>Kok</t>
  </si>
  <si>
    <t>Korbelek</t>
  </si>
  <si>
    <t>Korver</t>
  </si>
  <si>
    <t>Kouw</t>
  </si>
  <si>
    <t>Kraats</t>
  </si>
  <si>
    <t>Kramer</t>
  </si>
  <si>
    <t>Krediet</t>
  </si>
  <si>
    <t>Kroon</t>
  </si>
  <si>
    <t>Kuip</t>
  </si>
  <si>
    <t>Kuiper</t>
  </si>
  <si>
    <t>Kuipers</t>
  </si>
  <si>
    <t>Lange</t>
  </si>
  <si>
    <t>Lans</t>
  </si>
  <si>
    <t>Laumans</t>
  </si>
  <si>
    <t>Leeuwen</t>
  </si>
  <si>
    <t>Lestraden</t>
  </si>
  <si>
    <t>Lierop</t>
  </si>
  <si>
    <t>Lieshout</t>
  </si>
  <si>
    <t>Linke</t>
  </si>
  <si>
    <t>Lips</t>
  </si>
  <si>
    <t>Lit</t>
  </si>
  <si>
    <t>Loon</t>
  </si>
  <si>
    <t>Los</t>
  </si>
  <si>
    <t>Lucius</t>
  </si>
  <si>
    <t>Lugtenborg</t>
  </si>
  <si>
    <t>Luidinga</t>
  </si>
  <si>
    <t>Maarseveen</t>
  </si>
  <si>
    <t>Mafficioli</t>
  </si>
  <si>
    <t>Marseille</t>
  </si>
  <si>
    <t>Mater</t>
  </si>
  <si>
    <t>Maurits</t>
  </si>
  <si>
    <t>Meekeren</t>
  </si>
  <si>
    <t>Meerman</t>
  </si>
  <si>
    <t>Merwe</t>
  </si>
  <si>
    <t>Meulen</t>
  </si>
  <si>
    <t>Molenaar</t>
  </si>
  <si>
    <t>Mulder</t>
  </si>
  <si>
    <t>Muller</t>
  </si>
  <si>
    <t>Nes</t>
  </si>
  <si>
    <t>Noordwijk</t>
  </si>
  <si>
    <t>Oijen</t>
  </si>
  <si>
    <t>Ollemans</t>
  </si>
  <si>
    <t>Oorschot</t>
  </si>
  <si>
    <t>Oosten</t>
  </si>
  <si>
    <t>Opstal</t>
  </si>
  <si>
    <t>Otten</t>
  </si>
  <si>
    <t>Oudheusden</t>
  </si>
  <si>
    <t>Overweel</t>
  </si>
  <si>
    <t>Paap</t>
  </si>
  <si>
    <t>Parson</t>
  </si>
  <si>
    <t>Pasveer</t>
  </si>
  <si>
    <t>Plomp</t>
  </si>
  <si>
    <t>Pool</t>
  </si>
  <si>
    <t>Pools</t>
  </si>
  <si>
    <t>Pothoven</t>
  </si>
  <si>
    <t>Puijenbroek</t>
  </si>
  <si>
    <t>Raaymakers</t>
  </si>
  <si>
    <t>Ranselaar</t>
  </si>
  <si>
    <t>Rebel</t>
  </si>
  <si>
    <t>Reynhout</t>
  </si>
  <si>
    <t>Ris</t>
  </si>
  <si>
    <t>Ritsema</t>
  </si>
  <si>
    <t>Roemer</t>
  </si>
  <si>
    <t>Roijen</t>
  </si>
  <si>
    <t>Ronde</t>
  </si>
  <si>
    <t>Rooden</t>
  </si>
  <si>
    <t>Roodhorst</t>
  </si>
  <si>
    <t>Rooy</t>
  </si>
  <si>
    <t>Ros</t>
  </si>
  <si>
    <t>Rosenkamp</t>
  </si>
  <si>
    <t>Rossen</t>
  </si>
  <si>
    <t>Rozemond</t>
  </si>
  <si>
    <t>Ruehrup</t>
  </si>
  <si>
    <t>Ruijter</t>
  </si>
  <si>
    <t>Ruler</t>
  </si>
  <si>
    <t>Scharff</t>
  </si>
  <si>
    <t>Schreuder</t>
  </si>
  <si>
    <t>Schroder</t>
  </si>
  <si>
    <t>Schuitemaker</t>
  </si>
  <si>
    <t>Schutte</t>
  </si>
  <si>
    <t>Sierksma</t>
  </si>
  <si>
    <t>Siewersten</t>
  </si>
  <si>
    <t>Slothouber</t>
  </si>
  <si>
    <t>Smedema</t>
  </si>
  <si>
    <t>Smeets</t>
  </si>
  <si>
    <t>Smid</t>
  </si>
  <si>
    <t>Smink</t>
  </si>
  <si>
    <t>Smit</t>
  </si>
  <si>
    <t>Snoeren</t>
  </si>
  <si>
    <t>Solinger</t>
  </si>
  <si>
    <t>Son</t>
  </si>
  <si>
    <t>Stapleton</t>
  </si>
  <si>
    <t>Steemers</t>
  </si>
  <si>
    <t>Steen</t>
  </si>
  <si>
    <t>Stenfert</t>
  </si>
  <si>
    <t>Stok</t>
  </si>
  <si>
    <t>Swart</t>
  </si>
  <si>
    <t>Sweering</t>
  </si>
  <si>
    <t>Tan</t>
  </si>
  <si>
    <t>Tetteroo</t>
  </si>
  <si>
    <t>Touwen</t>
  </si>
  <si>
    <t>Trines</t>
  </si>
  <si>
    <t>Troost</t>
  </si>
  <si>
    <t>Tunderman</t>
  </si>
  <si>
    <t>Urbanus</t>
  </si>
  <si>
    <t>Vader</t>
  </si>
  <si>
    <t>Veenstra</t>
  </si>
  <si>
    <t>Velde</t>
  </si>
  <si>
    <t>Veling</t>
  </si>
  <si>
    <t>Velzen</t>
  </si>
  <si>
    <t>Venrooy</t>
  </si>
  <si>
    <t>Verhaaff</t>
  </si>
  <si>
    <t>Verheij</t>
  </si>
  <si>
    <t>Verkolf</t>
  </si>
  <si>
    <t>Verkooy</t>
  </si>
  <si>
    <t>Vermeer</t>
  </si>
  <si>
    <t>Verwaal</t>
  </si>
  <si>
    <t>Verweij</t>
  </si>
  <si>
    <t>Vis</t>
  </si>
  <si>
    <t>Visser</t>
  </si>
  <si>
    <t>Vlek</t>
  </si>
  <si>
    <t>Vries</t>
  </si>
  <si>
    <t>Wagelaar</t>
  </si>
  <si>
    <t>Wagenaar</t>
  </si>
  <si>
    <t>Walthaus</t>
  </si>
  <si>
    <t>Westendorp</t>
  </si>
  <si>
    <t>Wiel</t>
  </si>
  <si>
    <t>Wijk</t>
  </si>
  <si>
    <t>Wijsman</t>
  </si>
  <si>
    <t>Wilde</t>
  </si>
  <si>
    <t>Willemse</t>
  </si>
  <si>
    <t>Willemstein</t>
  </si>
  <si>
    <t>Windmuller</t>
  </si>
  <si>
    <t>Wiss</t>
  </si>
  <si>
    <t>Woerden</t>
  </si>
  <si>
    <t>Wortelboer</t>
  </si>
  <si>
    <t>Wullink</t>
  </si>
  <si>
    <t>Wynsema</t>
  </si>
  <si>
    <t>Yntema</t>
  </si>
  <si>
    <t>Zalm</t>
  </si>
  <si>
    <t>Zanen</t>
  </si>
  <si>
    <t>Zoetelief</t>
  </si>
  <si>
    <t>Zonwen</t>
  </si>
  <si>
    <t>Zoutebier</t>
  </si>
  <si>
    <t>Zouwen</t>
  </si>
  <si>
    <t>Zuylen</t>
  </si>
  <si>
    <t>(leeg)</t>
  </si>
  <si>
    <t>Draaigrafiek maken en instellen</t>
  </si>
  <si>
    <r>
      <t>Maak een draaigrafiek zoals het voorbeeld in een nieuw blad (</t>
    </r>
    <r>
      <rPr>
        <b/>
        <i/>
        <u/>
        <sz val="14"/>
        <color indexed="9"/>
        <rFont val="Calibri"/>
        <family val="2"/>
      </rPr>
      <t>de draaitabel wordt automatisch gemaakt</t>
    </r>
    <r>
      <rPr>
        <b/>
        <u/>
        <sz val="14"/>
        <color indexed="9"/>
        <rFont val="Calibri"/>
        <family val="2"/>
      </rPr>
      <t>)</t>
    </r>
  </si>
  <si>
    <r>
      <t xml:space="preserve">In het tabblad </t>
    </r>
    <r>
      <rPr>
        <b/>
        <i/>
        <sz val="12"/>
        <rFont val="Calibri"/>
        <family val="2"/>
      </rPr>
      <t>Data Verkoop</t>
    </r>
    <r>
      <rPr>
        <i/>
        <sz val="12"/>
        <rFont val="Calibri"/>
        <family val="2"/>
      </rPr>
      <t xml:space="preserve"> (eerst zichtbaar maken)</t>
    </r>
    <r>
      <rPr>
        <b/>
        <i/>
        <sz val="12"/>
        <rFont val="Calibri"/>
        <family val="2"/>
      </rPr>
      <t xml:space="preserve"> </t>
    </r>
    <r>
      <rPr>
        <i/>
        <sz val="12"/>
        <rFont val="Calibri"/>
        <family val="2"/>
      </rPr>
      <t>staat een database met gegevens die geanalyseerd moeten worden.</t>
    </r>
  </si>
  <si>
    <r>
      <t xml:space="preserve">1.  Maak een draaigrafiek in cel </t>
    </r>
    <r>
      <rPr>
        <b/>
        <sz val="12"/>
        <rFont val="Calibri"/>
        <family val="2"/>
      </rPr>
      <t>A29</t>
    </r>
    <r>
      <rPr>
        <sz val="12"/>
        <rFont val="Calibri"/>
        <family val="2"/>
      </rPr>
      <t xml:space="preserve"> - </t>
    </r>
    <r>
      <rPr>
        <b/>
        <sz val="12"/>
        <rFont val="Calibri"/>
        <family val="2"/>
      </rPr>
      <t>Invoegen</t>
    </r>
    <r>
      <rPr>
        <sz val="12"/>
        <rFont val="Calibri"/>
        <family val="2"/>
      </rPr>
      <t xml:space="preserve"> - </t>
    </r>
    <r>
      <rPr>
        <b/>
        <sz val="12"/>
        <rFont val="Calibri"/>
        <family val="2"/>
      </rPr>
      <t>Draaigrafiek</t>
    </r>
    <r>
      <rPr>
        <sz val="12"/>
        <rFont val="Calibri"/>
        <family val="2"/>
      </rPr>
      <t xml:space="preserve"> - </t>
    </r>
    <r>
      <rPr>
        <b/>
        <sz val="12"/>
        <rFont val="Calibri"/>
        <family val="2"/>
      </rPr>
      <t>Selecteer</t>
    </r>
    <r>
      <rPr>
        <sz val="12"/>
        <rFont val="Calibri"/>
        <family val="2"/>
      </rPr>
      <t xml:space="preserve"> de hele tabel met kopteksten "ctrl+a+a" - </t>
    </r>
    <r>
      <rPr>
        <b/>
        <sz val="12"/>
        <rFont val="Calibri"/>
        <family val="2"/>
      </rPr>
      <t>OK</t>
    </r>
  </si>
  <si>
    <r>
      <t xml:space="preserve">2. Sleep </t>
    </r>
    <r>
      <rPr>
        <i/>
        <sz val="12"/>
        <rFont val="Calibri"/>
        <family val="2"/>
      </rPr>
      <t>Verkoper</t>
    </r>
    <r>
      <rPr>
        <sz val="12"/>
        <rFont val="Calibri"/>
        <family val="2"/>
      </rPr>
      <t xml:space="preserve"> naar AS (CATEGORIE) - </t>
    </r>
    <r>
      <rPr>
        <i/>
        <sz val="12"/>
        <rFont val="Calibri"/>
        <family val="2"/>
      </rPr>
      <t>Product</t>
    </r>
    <r>
      <rPr>
        <sz val="12"/>
        <rFont val="Calibri"/>
        <family val="2"/>
      </rPr>
      <t xml:space="preserve"> naar LEGENDA </t>
    </r>
    <r>
      <rPr>
        <i/>
        <sz val="12"/>
        <rFont val="Calibri"/>
        <family val="2"/>
      </rPr>
      <t>Verkoop</t>
    </r>
    <r>
      <rPr>
        <sz val="12"/>
        <rFont val="Calibri"/>
        <family val="2"/>
      </rPr>
      <t xml:space="preserve"> naar WAARDEN</t>
    </r>
  </si>
  <si>
    <t>3. Stel nu zelf de volgende dingen in:</t>
  </si>
  <si>
    <r>
      <t xml:space="preserve">a. In plaats van de </t>
    </r>
    <r>
      <rPr>
        <i/>
        <sz val="12"/>
        <color theme="1"/>
        <rFont val="Calibri"/>
        <family val="2"/>
        <scheme val="minor"/>
      </rPr>
      <t>Som van de Verkoop</t>
    </r>
    <r>
      <rPr>
        <sz val="12"/>
        <color theme="1"/>
        <rFont val="Calibri"/>
        <family val="2"/>
        <scheme val="minor"/>
      </rPr>
      <t xml:space="preserve">, het </t>
    </r>
    <r>
      <rPr>
        <i/>
        <sz val="12"/>
        <color theme="1"/>
        <rFont val="Calibri"/>
        <family val="2"/>
        <scheme val="minor"/>
      </rPr>
      <t>Gemiddelden</t>
    </r>
    <r>
      <rPr>
        <sz val="12"/>
        <color theme="1"/>
        <rFont val="Calibri"/>
        <family val="2"/>
        <scheme val="minor"/>
      </rPr>
      <t xml:space="preserve"> instellen - rechtermuisklik in </t>
    </r>
    <r>
      <rPr>
        <b/>
        <i/>
        <u/>
        <sz val="12"/>
        <color theme="1"/>
        <rFont val="Calibri"/>
        <family val="2"/>
        <scheme val="minor"/>
      </rPr>
      <t>Draaitabel</t>
    </r>
    <r>
      <rPr>
        <sz val="12"/>
        <color theme="1"/>
        <rFont val="Calibri"/>
        <family val="2"/>
        <scheme val="minor"/>
      </rPr>
      <t xml:space="preserve">- </t>
    </r>
    <r>
      <rPr>
        <b/>
        <sz val="12"/>
        <color theme="1"/>
        <rFont val="Calibri"/>
        <family val="2"/>
        <scheme val="minor"/>
      </rPr>
      <t>Waarden samenvatten per</t>
    </r>
    <r>
      <rPr>
        <sz val="12"/>
        <color theme="1"/>
        <rFont val="Calibri"/>
        <family val="2"/>
        <scheme val="minor"/>
      </rPr>
      <t xml:space="preserve"> - </t>
    </r>
    <r>
      <rPr>
        <i/>
        <sz val="12"/>
        <color theme="1"/>
        <rFont val="Calibri"/>
        <family val="2"/>
        <scheme val="minor"/>
      </rPr>
      <t>Gemiddelden)</t>
    </r>
  </si>
  <si>
    <r>
      <t xml:space="preserve">b. Waarden in grafiek boven kolom </t>
    </r>
    <r>
      <rPr>
        <i/>
        <sz val="12"/>
        <color theme="1"/>
        <rFont val="Calibri"/>
        <family val="2"/>
        <scheme val="minor"/>
      </rPr>
      <t>Vlees</t>
    </r>
    <r>
      <rPr>
        <sz val="12"/>
        <color theme="1"/>
        <rFont val="Calibri"/>
        <family val="2"/>
        <scheme val="minor"/>
      </rPr>
      <t xml:space="preserve"> zetten - rechtermuis op kolom </t>
    </r>
    <r>
      <rPr>
        <i/>
        <sz val="12"/>
        <color theme="1"/>
        <rFont val="Calibri"/>
        <family val="2"/>
        <scheme val="minor"/>
      </rPr>
      <t>Vlees</t>
    </r>
    <r>
      <rPr>
        <sz val="12"/>
        <color theme="1"/>
        <rFont val="Calibri"/>
        <family val="2"/>
        <scheme val="minor"/>
      </rPr>
      <t xml:space="preserve"> - </t>
    </r>
    <r>
      <rPr>
        <b/>
        <sz val="12"/>
        <color theme="1"/>
        <rFont val="Calibri"/>
        <family val="2"/>
        <scheme val="minor"/>
      </rPr>
      <t>Gegevenslabel toevoegen</t>
    </r>
    <r>
      <rPr>
        <sz val="12"/>
        <color theme="1"/>
        <rFont val="Calibri"/>
        <family val="2"/>
        <scheme val="minor"/>
      </rPr>
      <t xml:space="preserve"> - een Euro valutateken geven in de draaitabel of:</t>
    </r>
  </si>
  <si>
    <r>
      <t xml:space="preserve">rechtermuisklik op getallen boven kolom - </t>
    </r>
    <r>
      <rPr>
        <b/>
        <i/>
        <sz val="12"/>
        <color theme="1"/>
        <rFont val="Calibri"/>
        <family val="2"/>
        <scheme val="minor"/>
      </rPr>
      <t>Gegevenslabels opmaken</t>
    </r>
    <r>
      <rPr>
        <i/>
        <sz val="12"/>
        <color theme="1"/>
        <rFont val="Calibri"/>
        <family val="2"/>
        <scheme val="minor"/>
      </rPr>
      <t xml:space="preserve"> - </t>
    </r>
    <r>
      <rPr>
        <b/>
        <i/>
        <sz val="12"/>
        <color theme="1"/>
        <rFont val="Calibri"/>
        <family val="2"/>
        <scheme val="minor"/>
      </rPr>
      <t>Notatie</t>
    </r>
    <r>
      <rPr>
        <i/>
        <sz val="12"/>
        <color theme="1"/>
        <rFont val="Calibri"/>
        <family val="2"/>
        <scheme val="minor"/>
      </rPr>
      <t xml:space="preserve"> - Financieel of het </t>
    </r>
    <r>
      <rPr>
        <b/>
        <i/>
        <sz val="12"/>
        <color theme="1"/>
        <rFont val="Calibri"/>
        <family val="2"/>
        <scheme val="minor"/>
      </rPr>
      <t>valuta knopje</t>
    </r>
    <r>
      <rPr>
        <i/>
        <sz val="12"/>
        <color theme="1"/>
        <rFont val="Calibri"/>
        <family val="2"/>
        <scheme val="minor"/>
      </rPr>
      <t xml:space="preserve"> </t>
    </r>
    <r>
      <rPr>
        <sz val="12"/>
        <color theme="1"/>
        <rFont val="Calibri"/>
        <family val="2"/>
        <scheme val="minor"/>
      </rPr>
      <t xml:space="preserve">in het lint </t>
    </r>
  </si>
  <si>
    <t>4. Pas de grafiek aan:</t>
  </si>
  <si>
    <r>
      <t xml:space="preserve">a. Verander kleuren via Hulpmiddelen en voeg slicers toe - </t>
    </r>
    <r>
      <rPr>
        <b/>
        <sz val="12"/>
        <color theme="1"/>
        <rFont val="Calibri"/>
        <family val="2"/>
        <scheme val="minor"/>
      </rPr>
      <t>Hulpmiddelen</t>
    </r>
    <r>
      <rPr>
        <sz val="12"/>
        <color theme="1"/>
        <rFont val="Calibri"/>
        <family val="2"/>
        <scheme val="minor"/>
      </rPr>
      <t xml:space="preserve"> - </t>
    </r>
    <r>
      <rPr>
        <b/>
        <sz val="12"/>
        <color theme="1"/>
        <rFont val="Calibri"/>
        <family val="2"/>
        <scheme val="minor"/>
      </rPr>
      <t>ANALYSEREN</t>
    </r>
    <r>
      <rPr>
        <sz val="12"/>
        <color theme="1"/>
        <rFont val="Calibri"/>
        <family val="2"/>
        <scheme val="minor"/>
      </rPr>
      <t xml:space="preserve"> -  </t>
    </r>
    <r>
      <rPr>
        <b/>
        <sz val="12"/>
        <color theme="1"/>
        <rFont val="Calibri"/>
        <family val="2"/>
        <scheme val="minor"/>
      </rPr>
      <t>Slicer invoegen</t>
    </r>
    <r>
      <rPr>
        <sz val="12"/>
        <color theme="1"/>
        <rFont val="Calibri"/>
        <family val="2"/>
        <scheme val="minor"/>
      </rPr>
      <t xml:space="preserve"> - Opmaken zoals het voorbeeld</t>
    </r>
  </si>
  <si>
    <r>
      <t xml:space="preserve">b. Verander het </t>
    </r>
    <r>
      <rPr>
        <b/>
        <sz val="12"/>
        <color theme="1"/>
        <rFont val="Calibri"/>
        <family val="2"/>
        <scheme val="minor"/>
      </rPr>
      <t>type</t>
    </r>
    <r>
      <rPr>
        <sz val="12"/>
        <color theme="1"/>
        <rFont val="Calibri"/>
        <family val="2"/>
        <scheme val="minor"/>
      </rPr>
      <t xml:space="preserve"> grafiek en </t>
    </r>
    <r>
      <rPr>
        <b/>
        <sz val="12"/>
        <color theme="1"/>
        <rFont val="Calibri"/>
        <family val="2"/>
        <scheme val="minor"/>
      </rPr>
      <t>filter</t>
    </r>
    <r>
      <rPr>
        <sz val="12"/>
        <color theme="1"/>
        <rFont val="Calibri"/>
        <family val="2"/>
        <scheme val="minor"/>
      </rPr>
      <t xml:space="preserve"> de items met de </t>
    </r>
    <r>
      <rPr>
        <b/>
        <sz val="12"/>
        <color theme="1"/>
        <rFont val="Calibri"/>
        <family val="2"/>
        <scheme val="minor"/>
      </rPr>
      <t>slicer</t>
    </r>
  </si>
  <si>
    <t>Maand</t>
  </si>
  <si>
    <t>Gemiddelde van Verkoop</t>
  </si>
  <si>
    <t>Dranken</t>
  </si>
  <si>
    <t>Vlees</t>
  </si>
  <si>
    <t>Fluitsma</t>
  </si>
  <si>
    <t>Kerkhofs</t>
  </si>
  <si>
    <t>Nienhuis</t>
  </si>
  <si>
    <t>Verberne</t>
  </si>
  <si>
    <t>Excel cursus gevorderden</t>
  </si>
  <si>
    <t>Draaigrafieken maken, opmaken en vernieuwen</t>
  </si>
  <si>
    <t>Maak een draaigrafiek, verplaats, verklein en vernieuw de gewijzigde gegevens</t>
  </si>
  <si>
    <t>Gewijzigde gegevens in de database vernieuwen in een draai- tabel/grafiek</t>
  </si>
  <si>
    <r>
      <t xml:space="preserve">Maak een Draaigrafiek - klik in cel H14 - </t>
    </r>
    <r>
      <rPr>
        <b/>
        <sz val="12"/>
        <color theme="1"/>
        <rFont val="Calibri"/>
        <family val="2"/>
      </rPr>
      <t>Invoegen</t>
    </r>
    <r>
      <rPr>
        <sz val="12"/>
        <color theme="1"/>
        <rFont val="Calibri"/>
        <family val="2"/>
      </rPr>
      <t xml:space="preserve"> - </t>
    </r>
    <r>
      <rPr>
        <b/>
        <sz val="12"/>
        <color theme="1"/>
        <rFont val="Calibri"/>
        <family val="2"/>
      </rPr>
      <t>Draaigrafiek - selecteer de database</t>
    </r>
    <r>
      <rPr>
        <sz val="12"/>
        <color theme="1"/>
        <rFont val="Calibri"/>
        <family val="2"/>
      </rPr>
      <t xml:space="preserve"> - </t>
    </r>
    <r>
      <rPr>
        <b/>
        <sz val="12"/>
        <color theme="1"/>
        <rFont val="Calibri"/>
        <family val="2"/>
      </rPr>
      <t>OK</t>
    </r>
  </si>
  <si>
    <r>
      <rPr>
        <b/>
        <sz val="12"/>
        <color theme="1"/>
        <rFont val="Calibri"/>
        <family val="2"/>
      </rPr>
      <t>Sleep</t>
    </r>
    <r>
      <rPr>
        <sz val="12"/>
        <color theme="1"/>
        <rFont val="Calibri"/>
        <family val="2"/>
      </rPr>
      <t xml:space="preserve"> de volgende </t>
    </r>
    <r>
      <rPr>
        <b/>
        <sz val="12"/>
        <color theme="1"/>
        <rFont val="Calibri"/>
        <family val="2"/>
      </rPr>
      <t>items</t>
    </r>
    <r>
      <rPr>
        <sz val="12"/>
        <color theme="1"/>
        <rFont val="Calibri"/>
        <family val="2"/>
      </rPr>
      <t xml:space="preserve"> op de juiste plaats: </t>
    </r>
    <r>
      <rPr>
        <i/>
        <sz val="12"/>
        <color theme="1"/>
        <rFont val="Calibri"/>
        <family val="2"/>
      </rPr>
      <t>Plaats</t>
    </r>
    <r>
      <rPr>
        <sz val="12"/>
        <color theme="1"/>
        <rFont val="Calibri"/>
        <family val="2"/>
      </rPr>
      <t xml:space="preserve"> naar AS - </t>
    </r>
    <r>
      <rPr>
        <i/>
        <sz val="12"/>
        <color theme="1"/>
        <rFont val="Calibri"/>
        <family val="2"/>
      </rPr>
      <t>Categorie</t>
    </r>
    <r>
      <rPr>
        <sz val="12"/>
        <color theme="1"/>
        <rFont val="Calibri"/>
        <family val="2"/>
      </rPr>
      <t xml:space="preserve"> naar LEGENDA - </t>
    </r>
    <r>
      <rPr>
        <i/>
        <sz val="12"/>
        <color theme="1"/>
        <rFont val="Calibri"/>
        <family val="2"/>
      </rPr>
      <t>Inschrijfgeld</t>
    </r>
    <r>
      <rPr>
        <sz val="12"/>
        <color theme="1"/>
        <rFont val="Calibri"/>
        <family val="2"/>
      </rPr>
      <t xml:space="preserve"> naar WAARDEN</t>
    </r>
  </si>
  <si>
    <r>
      <rPr>
        <b/>
        <sz val="12"/>
        <color theme="1"/>
        <rFont val="Calibri"/>
        <family val="2"/>
      </rPr>
      <t>Filter</t>
    </r>
    <r>
      <rPr>
        <sz val="12"/>
        <color theme="1"/>
        <rFont val="Calibri"/>
        <family val="2"/>
      </rPr>
      <t xml:space="preserve"> op </t>
    </r>
    <r>
      <rPr>
        <b/>
        <i/>
        <sz val="12"/>
        <color theme="1"/>
        <rFont val="Calibri"/>
        <family val="2"/>
      </rPr>
      <t>Plaats</t>
    </r>
    <r>
      <rPr>
        <sz val="12"/>
        <color theme="1"/>
        <rFont val="Calibri"/>
        <family val="2"/>
      </rPr>
      <t xml:space="preserve"> en maak de grafiek op - maak het voorbeeld na via </t>
    </r>
    <r>
      <rPr>
        <b/>
        <sz val="12"/>
        <color theme="1"/>
        <rFont val="Calibri"/>
        <family val="2"/>
      </rPr>
      <t>Hulpmiddelen</t>
    </r>
    <r>
      <rPr>
        <sz val="12"/>
        <color theme="1"/>
        <rFont val="Calibri"/>
        <family val="2"/>
      </rPr>
      <t xml:space="preserve"> - ONTWERPEN</t>
    </r>
  </si>
  <si>
    <t xml:space="preserve">De draaitabel kan via Hulpmiddelen vernieuwd worden maar ook automatisch </t>
  </si>
  <si>
    <r>
      <t xml:space="preserve">a. </t>
    </r>
    <r>
      <rPr>
        <b/>
        <sz val="12"/>
        <color theme="1"/>
        <rFont val="Calibri"/>
        <family val="2"/>
      </rPr>
      <t>Activeer</t>
    </r>
    <r>
      <rPr>
        <sz val="12"/>
        <color theme="1"/>
        <rFont val="Calibri"/>
        <family val="2"/>
      </rPr>
      <t xml:space="preserve"> een cel in de draaitabel - Hulpmiddelen - </t>
    </r>
    <r>
      <rPr>
        <b/>
        <sz val="12"/>
        <color theme="1"/>
        <rFont val="Calibri"/>
        <family val="2"/>
      </rPr>
      <t>ANALYSEREN</t>
    </r>
    <r>
      <rPr>
        <sz val="12"/>
        <color theme="1"/>
        <rFont val="Calibri"/>
        <family val="2"/>
      </rPr>
      <t xml:space="preserve"> - </t>
    </r>
    <r>
      <rPr>
        <i/>
        <sz val="12"/>
        <color theme="1"/>
        <rFont val="Calibri"/>
        <family val="2"/>
      </rPr>
      <t>Vernieuwen</t>
    </r>
  </si>
  <si>
    <r>
      <t xml:space="preserve">b. </t>
    </r>
    <r>
      <rPr>
        <b/>
        <sz val="12"/>
        <color theme="1"/>
        <rFont val="Calibri"/>
        <family val="2"/>
      </rPr>
      <t>Hulpmiddelen</t>
    </r>
    <r>
      <rPr>
        <sz val="12"/>
        <color theme="1"/>
        <rFont val="Calibri"/>
        <family val="2"/>
      </rPr>
      <t xml:space="preserve"> - ANALYSEREN - </t>
    </r>
    <r>
      <rPr>
        <b/>
        <sz val="12"/>
        <color theme="1"/>
        <rFont val="Calibri"/>
        <family val="2"/>
      </rPr>
      <t>Draaitabel</t>
    </r>
    <r>
      <rPr>
        <sz val="12"/>
        <color theme="1"/>
        <rFont val="Calibri"/>
        <family val="2"/>
      </rPr>
      <t xml:space="preserve"> -  </t>
    </r>
    <r>
      <rPr>
        <i/>
        <sz val="12"/>
        <color theme="1"/>
        <rFont val="Calibri"/>
        <family val="2"/>
      </rPr>
      <t>Opties</t>
    </r>
    <r>
      <rPr>
        <sz val="12"/>
        <color theme="1"/>
        <rFont val="Calibri"/>
        <family val="2"/>
      </rPr>
      <t xml:space="preserve"> - Tabblad </t>
    </r>
    <r>
      <rPr>
        <b/>
        <sz val="12"/>
        <color theme="1"/>
        <rFont val="Calibri"/>
        <family val="2"/>
      </rPr>
      <t>Gegevens</t>
    </r>
    <r>
      <rPr>
        <sz val="12"/>
        <color theme="1"/>
        <rFont val="Calibri"/>
        <family val="2"/>
      </rPr>
      <t xml:space="preserve"> - </t>
    </r>
    <r>
      <rPr>
        <i/>
        <sz val="12"/>
        <color theme="1"/>
        <rFont val="Calibri"/>
        <family val="2"/>
      </rPr>
      <t>Gegevens vernieuwen bij het openen van het bestand</t>
    </r>
  </si>
  <si>
    <t>Som van Inschrijf kosten</t>
  </si>
  <si>
    <t>JUNIOR</t>
  </si>
  <si>
    <t>PUPIL</t>
  </si>
  <si>
    <t>SENIOR</t>
  </si>
  <si>
    <t>Gouda</t>
  </si>
  <si>
    <t>Draaigrafieken maken en  kopieren als afbeelding en vergelijken</t>
  </si>
  <si>
    <t>Maak een draaigrafiek, verplaats, verklein en zet op een leeg werkblad</t>
  </si>
  <si>
    <r>
      <t xml:space="preserve">Maak vanuit de Draaitabel </t>
    </r>
    <r>
      <rPr>
        <i/>
        <sz val="12"/>
        <color theme="1"/>
        <rFont val="Calibri"/>
        <family val="2"/>
        <scheme val="minor"/>
      </rPr>
      <t>Inschrijfkosten</t>
    </r>
    <r>
      <rPr>
        <sz val="12"/>
        <color theme="1"/>
        <rFont val="Calibri"/>
        <family val="2"/>
        <scheme val="minor"/>
      </rPr>
      <t xml:space="preserve"> via Hulpmiddelen een draaigrafiek </t>
    </r>
  </si>
  <si>
    <r>
      <rPr>
        <b/>
        <sz val="12"/>
        <color theme="1"/>
        <rFont val="Calibri"/>
        <family val="2"/>
        <scheme val="minor"/>
      </rPr>
      <t>Aktiveer</t>
    </r>
    <r>
      <rPr>
        <sz val="12"/>
        <color theme="1"/>
        <rFont val="Calibri"/>
        <family val="2"/>
        <scheme val="minor"/>
      </rPr>
      <t xml:space="preserve"> de draaitabel - </t>
    </r>
    <r>
      <rPr>
        <b/>
        <sz val="12"/>
        <color theme="1"/>
        <rFont val="Calibri"/>
        <family val="2"/>
        <scheme val="minor"/>
      </rPr>
      <t>Analyseren</t>
    </r>
    <r>
      <rPr>
        <sz val="12"/>
        <color theme="1"/>
        <rFont val="Calibri"/>
        <family val="2"/>
        <scheme val="minor"/>
      </rPr>
      <t xml:space="preserve"> - </t>
    </r>
    <r>
      <rPr>
        <b/>
        <sz val="12"/>
        <color theme="1"/>
        <rFont val="Calibri"/>
        <family val="2"/>
        <scheme val="minor"/>
      </rPr>
      <t>Draaigrafiek</t>
    </r>
    <r>
      <rPr>
        <sz val="12"/>
        <color theme="1"/>
        <rFont val="Calibri"/>
        <family val="2"/>
        <scheme val="minor"/>
      </rPr>
      <t xml:space="preserve"> - </t>
    </r>
    <r>
      <rPr>
        <b/>
        <sz val="12"/>
        <color theme="1"/>
        <rFont val="Calibri"/>
        <family val="2"/>
        <scheme val="minor"/>
      </rPr>
      <t>Cirkel</t>
    </r>
    <r>
      <rPr>
        <sz val="12"/>
        <color theme="1"/>
        <rFont val="Calibri"/>
        <family val="2"/>
        <scheme val="minor"/>
      </rPr>
      <t xml:space="preserve"> -kies </t>
    </r>
    <r>
      <rPr>
        <i/>
        <sz val="12"/>
        <color theme="1"/>
        <rFont val="Calibri"/>
        <family val="2"/>
        <scheme val="minor"/>
      </rPr>
      <t>3D cirkel</t>
    </r>
    <r>
      <rPr>
        <sz val="12"/>
        <color theme="1"/>
        <rFont val="Calibri"/>
        <family val="2"/>
        <scheme val="minor"/>
      </rPr>
      <t xml:space="preserve"> en maak deze op naar wens of voorbeeld - sleep de grafiek naar K20</t>
    </r>
  </si>
  <si>
    <r>
      <rPr>
        <b/>
        <sz val="12"/>
        <color theme="1"/>
        <rFont val="Calibri"/>
        <family val="2"/>
        <scheme val="minor"/>
      </rPr>
      <t>Maak</t>
    </r>
    <r>
      <rPr>
        <sz val="12"/>
        <color theme="1"/>
        <rFont val="Calibri"/>
        <family val="2"/>
        <scheme val="minor"/>
      </rPr>
      <t xml:space="preserve"> nu een overzicht van de inschrijfkosten voor Amsterdam en Gouda (zie voorbeeld) om te kunnen vergelijken</t>
    </r>
  </si>
  <si>
    <r>
      <rPr>
        <b/>
        <sz val="12"/>
        <color theme="1"/>
        <rFont val="Calibri"/>
        <family val="2"/>
        <scheme val="minor"/>
      </rPr>
      <t>Activeer</t>
    </r>
    <r>
      <rPr>
        <sz val="12"/>
        <color theme="1"/>
        <rFont val="Calibri"/>
        <family val="2"/>
        <scheme val="minor"/>
      </rPr>
      <t xml:space="preserve"> de draaigrafiek - </t>
    </r>
    <r>
      <rPr>
        <b/>
        <sz val="12"/>
        <color theme="1"/>
        <rFont val="Calibri"/>
        <family val="2"/>
        <scheme val="minor"/>
      </rPr>
      <t>klik</t>
    </r>
    <r>
      <rPr>
        <sz val="12"/>
        <color theme="1"/>
        <rFont val="Calibri"/>
        <family val="2"/>
        <scheme val="minor"/>
      </rPr>
      <t xml:space="preserve"> filter </t>
    </r>
    <r>
      <rPr>
        <i/>
        <sz val="12"/>
        <color theme="1"/>
        <rFont val="Calibri"/>
        <family val="2"/>
        <scheme val="minor"/>
      </rPr>
      <t>Plaats</t>
    </r>
    <r>
      <rPr>
        <sz val="12"/>
        <color theme="1"/>
        <rFont val="Calibri"/>
        <family val="2"/>
        <scheme val="minor"/>
      </rPr>
      <t xml:space="preserve"> - </t>
    </r>
    <r>
      <rPr>
        <b/>
        <sz val="12"/>
        <color theme="1"/>
        <rFont val="Calibri"/>
        <family val="2"/>
        <scheme val="minor"/>
      </rPr>
      <t>selecteer</t>
    </r>
    <r>
      <rPr>
        <sz val="12"/>
        <color theme="1"/>
        <rFont val="Calibri"/>
        <family val="2"/>
        <scheme val="minor"/>
      </rPr>
      <t xml:space="preserve"> alleen </t>
    </r>
    <r>
      <rPr>
        <i/>
        <sz val="12"/>
        <color theme="1"/>
        <rFont val="Calibri"/>
        <family val="2"/>
        <scheme val="minor"/>
      </rPr>
      <t>Gouda</t>
    </r>
    <r>
      <rPr>
        <sz val="12"/>
        <color theme="1"/>
        <rFont val="Calibri"/>
        <family val="2"/>
        <scheme val="minor"/>
      </rPr>
      <t xml:space="preserve"> en </t>
    </r>
    <r>
      <rPr>
        <i/>
        <sz val="12"/>
        <color theme="1"/>
        <rFont val="Calibri"/>
        <family val="2"/>
        <scheme val="minor"/>
      </rPr>
      <t>Amsterdam</t>
    </r>
  </si>
  <si>
    <r>
      <t xml:space="preserve">Stel de gegevenslabel in via - </t>
    </r>
    <r>
      <rPr>
        <b/>
        <sz val="12"/>
        <color theme="1"/>
        <rFont val="Calibri"/>
        <family val="2"/>
        <scheme val="minor"/>
      </rPr>
      <t>Hulpmiddelen</t>
    </r>
    <r>
      <rPr>
        <sz val="12"/>
        <color theme="1"/>
        <rFont val="Calibri"/>
        <family val="2"/>
        <scheme val="minor"/>
      </rPr>
      <t xml:space="preserve"> - </t>
    </r>
    <r>
      <rPr>
        <b/>
        <sz val="12"/>
        <color theme="1"/>
        <rFont val="Calibri"/>
        <family val="2"/>
        <scheme val="minor"/>
      </rPr>
      <t>Indeling</t>
    </r>
    <r>
      <rPr>
        <sz val="12"/>
        <color theme="1"/>
        <rFont val="Calibri"/>
        <family val="2"/>
        <scheme val="minor"/>
      </rPr>
      <t xml:space="preserve"> - </t>
    </r>
    <r>
      <rPr>
        <b/>
        <sz val="12"/>
        <color theme="1"/>
        <rFont val="Calibri"/>
        <family val="2"/>
        <scheme val="minor"/>
      </rPr>
      <t>Ontwerpen</t>
    </r>
    <r>
      <rPr>
        <sz val="12"/>
        <color theme="1"/>
        <rFont val="Calibri"/>
        <family val="2"/>
        <scheme val="minor"/>
      </rPr>
      <t xml:space="preserve"> - </t>
    </r>
    <r>
      <rPr>
        <b/>
        <sz val="12"/>
        <color theme="1"/>
        <rFont val="Calibri"/>
        <family val="2"/>
        <scheme val="minor"/>
      </rPr>
      <t>Snelle indeling</t>
    </r>
    <r>
      <rPr>
        <sz val="12"/>
        <color theme="1"/>
        <rFont val="Calibri"/>
        <family val="2"/>
        <scheme val="minor"/>
      </rPr>
      <t xml:space="preserve"> - kies </t>
    </r>
    <r>
      <rPr>
        <i/>
        <sz val="12"/>
        <color theme="1"/>
        <rFont val="Calibri"/>
        <family val="2"/>
        <scheme val="minor"/>
      </rPr>
      <t>Indeling 4</t>
    </r>
    <r>
      <rPr>
        <sz val="12"/>
        <color theme="1"/>
        <rFont val="Calibri"/>
        <family val="2"/>
        <scheme val="minor"/>
      </rPr>
      <t xml:space="preserve"> - verplaats de labels buiten de taartpunt</t>
    </r>
  </si>
  <si>
    <r>
      <rPr>
        <b/>
        <sz val="12"/>
        <color theme="1"/>
        <rFont val="Calibri"/>
        <family val="2"/>
        <scheme val="minor"/>
      </rPr>
      <t>Verklein</t>
    </r>
    <r>
      <rPr>
        <sz val="12"/>
        <color theme="1"/>
        <rFont val="Calibri"/>
        <family val="2"/>
        <scheme val="minor"/>
      </rPr>
      <t xml:space="preserve"> de grafiek zoals de afbeeldingen - </t>
    </r>
    <r>
      <rPr>
        <b/>
        <sz val="12"/>
        <color theme="1"/>
        <rFont val="Calibri"/>
        <family val="2"/>
        <scheme val="minor"/>
      </rPr>
      <t>Kopieer</t>
    </r>
    <r>
      <rPr>
        <sz val="12"/>
        <color theme="1"/>
        <rFont val="Calibri"/>
        <family val="2"/>
        <scheme val="minor"/>
      </rPr>
      <t xml:space="preserve"> de draaigrafiek en </t>
    </r>
    <r>
      <rPr>
        <b/>
        <sz val="12"/>
        <color theme="1"/>
        <rFont val="Calibri"/>
        <family val="2"/>
        <scheme val="minor"/>
      </rPr>
      <t>Plakken speciaal</t>
    </r>
    <r>
      <rPr>
        <sz val="12"/>
        <color theme="1"/>
        <rFont val="Calibri"/>
        <family val="2"/>
        <scheme val="minor"/>
      </rPr>
      <t xml:space="preserve"> - </t>
    </r>
    <r>
      <rPr>
        <i/>
        <sz val="12"/>
        <color theme="1"/>
        <rFont val="Calibri"/>
        <family val="2"/>
        <scheme val="minor"/>
      </rPr>
      <t>Afbeelding</t>
    </r>
    <r>
      <rPr>
        <sz val="12"/>
        <color theme="1"/>
        <rFont val="Calibri"/>
        <family val="2"/>
        <scheme val="minor"/>
      </rPr>
      <t xml:space="preserve"> </t>
    </r>
    <r>
      <rPr>
        <i/>
        <sz val="12"/>
        <color theme="1"/>
        <rFont val="Calibri"/>
        <family val="2"/>
        <scheme val="minor"/>
      </rPr>
      <t>JPEG</t>
    </r>
    <r>
      <rPr>
        <sz val="12"/>
        <color theme="1"/>
        <rFont val="Calibri"/>
        <family val="2"/>
        <scheme val="minor"/>
      </rPr>
      <t xml:space="preserve"> - sleep op de gewenste plaats</t>
    </r>
  </si>
  <si>
    <r>
      <rPr>
        <b/>
        <sz val="12"/>
        <color theme="1"/>
        <rFont val="Calibri"/>
        <family val="2"/>
        <scheme val="minor"/>
      </rPr>
      <t>Klik</t>
    </r>
    <r>
      <rPr>
        <sz val="12"/>
        <color theme="1"/>
        <rFont val="Calibri"/>
        <family val="2"/>
        <scheme val="minor"/>
      </rPr>
      <t xml:space="preserve"> op filter </t>
    </r>
    <r>
      <rPr>
        <i/>
        <sz val="12"/>
        <color theme="1"/>
        <rFont val="Calibri"/>
        <family val="2"/>
        <scheme val="minor"/>
      </rPr>
      <t>Plaats</t>
    </r>
    <r>
      <rPr>
        <sz val="12"/>
        <color theme="1"/>
        <rFont val="Calibri"/>
        <family val="2"/>
        <scheme val="minor"/>
      </rPr>
      <t xml:space="preserve"> en selecteer nu </t>
    </r>
    <r>
      <rPr>
        <i/>
        <sz val="12"/>
        <color theme="1"/>
        <rFont val="Calibri"/>
        <family val="2"/>
        <scheme val="minor"/>
      </rPr>
      <t>Utrecht</t>
    </r>
    <r>
      <rPr>
        <sz val="12"/>
        <color theme="1"/>
        <rFont val="Calibri"/>
        <family val="2"/>
        <scheme val="minor"/>
      </rPr>
      <t xml:space="preserve"> en </t>
    </r>
    <r>
      <rPr>
        <i/>
        <sz val="12"/>
        <color theme="1"/>
        <rFont val="Calibri"/>
        <family val="2"/>
        <scheme val="minor"/>
      </rPr>
      <t>Rotterdam</t>
    </r>
    <r>
      <rPr>
        <sz val="12"/>
        <color theme="1"/>
        <rFont val="Calibri"/>
        <family val="2"/>
        <scheme val="minor"/>
      </rPr>
      <t xml:space="preserve"> - kopieer en Plakken speciaal als afbeelding - zet ze naast elkaar voor vergelijking</t>
    </r>
  </si>
  <si>
    <r>
      <rPr>
        <b/>
        <sz val="12"/>
        <color theme="1"/>
        <rFont val="Calibri"/>
        <family val="2"/>
        <scheme val="minor"/>
      </rPr>
      <t>Verwijder</t>
    </r>
    <r>
      <rPr>
        <sz val="12"/>
        <color theme="1"/>
        <rFont val="Calibri"/>
        <family val="2"/>
        <scheme val="minor"/>
      </rPr>
      <t xml:space="preserve"> de draaigrafiek - klik op rand - </t>
    </r>
    <r>
      <rPr>
        <b/>
        <sz val="12"/>
        <color theme="1"/>
        <rFont val="Calibri"/>
        <family val="2"/>
        <scheme val="minor"/>
      </rPr>
      <t>Delete</t>
    </r>
  </si>
  <si>
    <t xml:space="preserve"> (zie voorbeeld)</t>
  </si>
  <si>
    <t>voorbeelden afbeeldingen</t>
  </si>
  <si>
    <t>Hieronder de draaigrafiek maken</t>
  </si>
  <si>
    <t>Plakken speciaal als Afbeelding</t>
  </si>
  <si>
    <t>Hieronder de grafiek afbeeldingen plakken</t>
  </si>
  <si>
    <t>Voor naam</t>
  </si>
  <si>
    <t>Samen gevoegd</t>
  </si>
  <si>
    <t>Adres</t>
  </si>
  <si>
    <t>Spaar  geld</t>
  </si>
  <si>
    <t>Categorie</t>
  </si>
  <si>
    <t>Lid vanaf</t>
  </si>
  <si>
    <t>Inschrijf kosten</t>
  </si>
  <si>
    <t>Geb.</t>
  </si>
  <si>
    <t>leeftijd</t>
  </si>
  <si>
    <t>Sem</t>
  </si>
  <si>
    <t>Ja</t>
  </si>
  <si>
    <t>Boer</t>
  </si>
  <si>
    <t>Thijs</t>
  </si>
  <si>
    <t>Parken</t>
  </si>
  <si>
    <t>Lieke</t>
  </si>
  <si>
    <t>Kloosterstraat</t>
  </si>
  <si>
    <t>Nee</t>
  </si>
  <si>
    <t>de Boer</t>
  </si>
  <si>
    <t>Bram</t>
  </si>
  <si>
    <t>Tuinstraat</t>
  </si>
  <si>
    <t>de Bruijn / de Bruyn</t>
  </si>
  <si>
    <t>de Bruin</t>
  </si>
  <si>
    <t>Park laan</t>
  </si>
  <si>
    <t>de Graaf</t>
  </si>
  <si>
    <t>Fenna</t>
  </si>
  <si>
    <t>de Groot</t>
  </si>
  <si>
    <t>Dorpweg</t>
  </si>
  <si>
    <t>de Haan</t>
  </si>
  <si>
    <t>Lotte</t>
  </si>
  <si>
    <t>de Jonge</t>
  </si>
  <si>
    <t>Vlasstraat</t>
  </si>
  <si>
    <t>de Lange</t>
  </si>
  <si>
    <t>de Ruiter</t>
  </si>
  <si>
    <t>Kloter</t>
  </si>
  <si>
    <t>de Vries</t>
  </si>
  <si>
    <t>Vlamstraat</t>
  </si>
  <si>
    <t>de Wit</t>
  </si>
  <si>
    <t>Kluster</t>
  </si>
  <si>
    <t>Dekker</t>
  </si>
  <si>
    <t>Dijkstra</t>
  </si>
  <si>
    <t>Tess</t>
  </si>
  <si>
    <t>Gerritsen</t>
  </si>
  <si>
    <t xml:space="preserve">Park </t>
  </si>
  <si>
    <t>Groen</t>
  </si>
  <si>
    <t>Hendriks</t>
  </si>
  <si>
    <t>Levi</t>
  </si>
  <si>
    <t>Tinstraat</t>
  </si>
  <si>
    <t>Hoekstra</t>
  </si>
  <si>
    <t xml:space="preserve">Perk </t>
  </si>
  <si>
    <t>Jacobs</t>
  </si>
  <si>
    <t>Noa</t>
  </si>
  <si>
    <t>Torpsstraat</t>
  </si>
  <si>
    <t>Thomas</t>
  </si>
  <si>
    <t>Jonker</t>
  </si>
  <si>
    <t>Julia</t>
  </si>
  <si>
    <t>Koster</t>
  </si>
  <si>
    <t>Kloster</t>
  </si>
  <si>
    <t>Kloosterweg</t>
  </si>
  <si>
    <t>Maas</t>
  </si>
  <si>
    <t>Martens</t>
  </si>
  <si>
    <t>Meijer / Meyer</t>
  </si>
  <si>
    <t>Jesse</t>
  </si>
  <si>
    <t>Finn</t>
  </si>
  <si>
    <t>Peeters</t>
  </si>
  <si>
    <t>Peters</t>
  </si>
  <si>
    <t>Lucas</t>
  </si>
  <si>
    <t>Post</t>
  </si>
  <si>
    <t>Postma</t>
  </si>
  <si>
    <t>Prins</t>
  </si>
  <si>
    <t>Vleesstraat</t>
  </si>
  <si>
    <t>Scholten</t>
  </si>
  <si>
    <t>Schouten</t>
  </si>
  <si>
    <t>Milan</t>
  </si>
  <si>
    <t>Smits</t>
  </si>
  <si>
    <t>Zoë</t>
  </si>
  <si>
    <t>van Beek</t>
  </si>
  <si>
    <t xml:space="preserve">Parkweg </t>
  </si>
  <si>
    <t>van Dam</t>
  </si>
  <si>
    <t>Klester</t>
  </si>
  <si>
    <t>van de Berg / van den Berg / van der Berg</t>
  </si>
  <si>
    <t>Liam</t>
  </si>
  <si>
    <t>van de Brink / van den Brink</t>
  </si>
  <si>
    <t>van de Veen / van der Veen</t>
  </si>
  <si>
    <t>Mila</t>
  </si>
  <si>
    <t>Vlaasstraat</t>
  </si>
  <si>
    <t>van de Velde / van den Velde / van der Velde</t>
  </si>
  <si>
    <t>Geert</t>
  </si>
  <si>
    <t>van de Ven / van der Ven</t>
  </si>
  <si>
    <t>van de Wal / van der Wal</t>
  </si>
  <si>
    <t>van den Broek</t>
  </si>
  <si>
    <t>van den Heuvel</t>
  </si>
  <si>
    <t>Evi</t>
  </si>
  <si>
    <t>van der Heijden / van der Heyden</t>
  </si>
  <si>
    <t xml:space="preserve">Parkstraat </t>
  </si>
  <si>
    <t>van der Linden</t>
  </si>
  <si>
    <t>Eva</t>
  </si>
  <si>
    <t>van der Meer</t>
  </si>
  <si>
    <t>Sara</t>
  </si>
  <si>
    <t>van Dijk</t>
  </si>
  <si>
    <t>Luuk</t>
  </si>
  <si>
    <t>Gaert</t>
  </si>
  <si>
    <t>van Leeuwen</t>
  </si>
  <si>
    <t>Tim</t>
  </si>
  <si>
    <t xml:space="preserve">Paak </t>
  </si>
  <si>
    <t>van Loon</t>
  </si>
  <si>
    <t>Derpsstraat</t>
  </si>
  <si>
    <t>van Veen</t>
  </si>
  <si>
    <t>Slooster</t>
  </si>
  <si>
    <t>van Vliet</t>
  </si>
  <si>
    <t>Vlerkstraat</t>
  </si>
  <si>
    <t>van Wijk</t>
  </si>
  <si>
    <t>Verhoeven</t>
  </si>
  <si>
    <t>Vermeulen</t>
  </si>
  <si>
    <t>Anna</t>
  </si>
  <si>
    <t>Vink</t>
  </si>
  <si>
    <t>Kloosterje</t>
  </si>
  <si>
    <t>Daan</t>
  </si>
  <si>
    <t>Vos</t>
  </si>
  <si>
    <t>Noah</t>
  </si>
  <si>
    <t>Willems</t>
  </si>
  <si>
    <t>Macro's opnemen en gebruiken</t>
  </si>
  <si>
    <t xml:space="preserve">Macro's opnemen aan een knop koppelen en starten             </t>
  </si>
  <si>
    <t>Macro's opnemen en aan onderstaande knoppen koppelen            </t>
  </si>
  <si>
    <r>
      <t xml:space="preserve">Maak een Macro voor elk knopje via tab </t>
    </r>
    <r>
      <rPr>
        <b/>
        <sz val="12"/>
        <rFont val="Calibri"/>
        <family val="2"/>
        <scheme val="minor"/>
      </rPr>
      <t>Beeld</t>
    </r>
    <r>
      <rPr>
        <sz val="12"/>
        <rFont val="Calibri"/>
        <family val="2"/>
        <scheme val="minor"/>
      </rPr>
      <t xml:space="preserve"> - </t>
    </r>
    <r>
      <rPr>
        <b/>
        <sz val="12"/>
        <rFont val="Calibri"/>
        <family val="2"/>
        <scheme val="minor"/>
      </rPr>
      <t>Macro</t>
    </r>
    <r>
      <rPr>
        <sz val="12"/>
        <rFont val="Calibri"/>
        <family val="2"/>
        <scheme val="minor"/>
      </rPr>
      <t xml:space="preserve"> - </t>
    </r>
    <r>
      <rPr>
        <b/>
        <sz val="12"/>
        <rFont val="Calibri"/>
        <family val="2"/>
        <scheme val="minor"/>
      </rPr>
      <t>Macro opnemen</t>
    </r>
    <r>
      <rPr>
        <sz val="12"/>
        <rFont val="Calibri"/>
        <family val="2"/>
        <scheme val="minor"/>
      </rPr>
      <t xml:space="preserve"> - </t>
    </r>
    <r>
      <rPr>
        <i/>
        <sz val="12"/>
        <rFont val="Calibri"/>
        <family val="2"/>
        <scheme val="minor"/>
      </rPr>
      <t>Naam geven</t>
    </r>
    <r>
      <rPr>
        <sz val="12"/>
        <rFont val="Calibri"/>
        <family val="2"/>
        <scheme val="minor"/>
      </rPr>
      <t xml:space="preserve"> - </t>
    </r>
    <r>
      <rPr>
        <b/>
        <sz val="12"/>
        <rFont val="Calibri"/>
        <family val="2"/>
        <scheme val="minor"/>
      </rPr>
      <t>uitvoeren</t>
    </r>
  </si>
  <si>
    <r>
      <t>Alle handelingen achter elkaar uitvoeren - Macro stoppen (</t>
    </r>
    <r>
      <rPr>
        <i/>
        <sz val="12"/>
        <rFont val="Calibri"/>
        <family val="2"/>
        <scheme val="minor"/>
      </rPr>
      <t>links in de statusbalk</t>
    </r>
    <r>
      <rPr>
        <sz val="12"/>
        <rFont val="Calibri"/>
        <family val="2"/>
        <scheme val="minor"/>
      </rPr>
      <t xml:space="preserve">) of via Menu </t>
    </r>
    <r>
      <rPr>
        <b/>
        <sz val="12"/>
        <rFont val="Calibri"/>
        <family val="2"/>
        <scheme val="minor"/>
      </rPr>
      <t>Beeld</t>
    </r>
    <r>
      <rPr>
        <sz val="12"/>
        <rFont val="Calibri"/>
        <family val="2"/>
        <scheme val="minor"/>
      </rPr>
      <t xml:space="preserve"> - </t>
    </r>
    <r>
      <rPr>
        <b/>
        <sz val="12"/>
        <rFont val="Calibri"/>
        <family val="2"/>
        <scheme val="minor"/>
      </rPr>
      <t>Macro's </t>
    </r>
    <r>
      <rPr>
        <sz val="12"/>
        <rFont val="Calibri"/>
        <family val="2"/>
        <scheme val="minor"/>
      </rPr>
      <t xml:space="preserve"> - </t>
    </r>
    <r>
      <rPr>
        <b/>
        <sz val="12"/>
        <rFont val="Calibri"/>
        <family val="2"/>
        <scheme val="minor"/>
      </rPr>
      <t>Macro stoppen</t>
    </r>
  </si>
  <si>
    <t xml:space="preserve">Dit zijn alle Handeling in de juiste volgorde direct bij het opnemen van onderstaande macro's </t>
  </si>
  <si>
    <r>
      <t xml:space="preserve">1. </t>
    </r>
    <r>
      <rPr>
        <i/>
        <sz val="12"/>
        <rFont val="Calibri"/>
        <family val="2"/>
        <scheme val="minor"/>
      </rPr>
      <t>Printen</t>
    </r>
    <r>
      <rPr>
        <sz val="12"/>
        <rFont val="Calibri"/>
        <family val="2"/>
        <scheme val="minor"/>
      </rPr>
      <t xml:space="preserve"> =</t>
    </r>
    <r>
      <rPr>
        <b/>
        <sz val="12"/>
        <rFont val="Calibri"/>
        <family val="2"/>
        <scheme val="minor"/>
      </rPr>
      <t xml:space="preserve"> Bestand - Afdrukken - Paginainstelling - Aanpassen aan 1 pagina - Afdrukken - Macro stoppen</t>
    </r>
  </si>
  <si>
    <r>
      <t xml:space="preserve">2. </t>
    </r>
    <r>
      <rPr>
        <i/>
        <sz val="12"/>
        <rFont val="Calibri"/>
        <family val="2"/>
        <scheme val="minor"/>
      </rPr>
      <t>Rij invoegen</t>
    </r>
    <r>
      <rPr>
        <sz val="12"/>
        <rFont val="Calibri"/>
        <family val="2"/>
        <scheme val="minor"/>
      </rPr>
      <t xml:space="preserve"> =</t>
    </r>
    <r>
      <rPr>
        <b/>
        <sz val="12"/>
        <rFont val="Calibri"/>
        <family val="2"/>
        <scheme val="minor"/>
      </rPr>
      <t xml:space="preserve"> r.m. klik op laatste rij - Invoegen - formule in kolom J doorvoeren - cursor in een andere cel - stoppen</t>
    </r>
  </si>
  <si>
    <r>
      <t xml:space="preserve">3. </t>
    </r>
    <r>
      <rPr>
        <i/>
        <sz val="12"/>
        <rFont val="Calibri"/>
        <family val="2"/>
        <scheme val="minor"/>
      </rPr>
      <t>Sorteren</t>
    </r>
    <r>
      <rPr>
        <sz val="12"/>
        <rFont val="Calibri"/>
        <family val="2"/>
        <scheme val="minor"/>
      </rPr>
      <t xml:space="preserve"> = </t>
    </r>
    <r>
      <rPr>
        <b/>
        <sz val="12"/>
        <rFont val="Calibri"/>
        <family val="2"/>
        <scheme val="minor"/>
      </rPr>
      <t>Selecteer alle namen (Ctrl+A) - Tab Start - Sorteren en filteren - Van A to Z Macro stoppen</t>
    </r>
  </si>
  <si>
    <r>
      <t xml:space="preserve">4. </t>
    </r>
    <r>
      <rPr>
        <i/>
        <sz val="12"/>
        <rFont val="Calibri"/>
        <family val="2"/>
        <scheme val="minor"/>
      </rPr>
      <t>Grafiek maken</t>
    </r>
    <r>
      <rPr>
        <sz val="12"/>
        <rFont val="Calibri"/>
        <family val="2"/>
        <scheme val="minor"/>
      </rPr>
      <t xml:space="preserve"> = </t>
    </r>
    <r>
      <rPr>
        <b/>
        <sz val="12"/>
        <rFont val="Calibri"/>
        <family val="2"/>
        <scheme val="minor"/>
      </rPr>
      <t xml:space="preserve">Selecteer Naam </t>
    </r>
    <r>
      <rPr>
        <sz val="12"/>
        <rFont val="Calibri"/>
        <family val="2"/>
        <scheme val="minor"/>
      </rPr>
      <t>en</t>
    </r>
    <r>
      <rPr>
        <b/>
        <sz val="12"/>
        <rFont val="Calibri"/>
        <family val="2"/>
        <scheme val="minor"/>
      </rPr>
      <t xml:space="preserve"> Nederlands </t>
    </r>
    <r>
      <rPr>
        <sz val="12"/>
        <rFont val="Calibri"/>
        <family val="2"/>
        <scheme val="minor"/>
      </rPr>
      <t>kolom</t>
    </r>
    <r>
      <rPr>
        <b/>
        <sz val="12"/>
        <rFont val="Calibri"/>
        <family val="2"/>
        <scheme val="minor"/>
      </rPr>
      <t xml:space="preserve"> - Invoegen - Grafiek kies staaf - stop macro - </t>
    </r>
    <r>
      <rPr>
        <sz val="12"/>
        <rFont val="Calibri"/>
        <family val="2"/>
        <scheme val="minor"/>
      </rPr>
      <t xml:space="preserve">verklein daarna en verplaats grafiek </t>
    </r>
  </si>
  <si>
    <r>
      <t xml:space="preserve">5. Zet alle macro's onder de juiste knoppen - </t>
    </r>
    <r>
      <rPr>
        <b/>
        <sz val="12"/>
        <rFont val="Calibri"/>
        <family val="2"/>
        <scheme val="minor"/>
      </rPr>
      <t>rechtermuisklik</t>
    </r>
    <r>
      <rPr>
        <sz val="12"/>
        <rFont val="Calibri"/>
        <family val="2"/>
        <scheme val="minor"/>
      </rPr>
      <t xml:space="preserve"> op de rand van de knop - </t>
    </r>
    <r>
      <rPr>
        <b/>
        <sz val="12"/>
        <rFont val="Calibri"/>
        <family val="2"/>
        <scheme val="minor"/>
      </rPr>
      <t>Macro toewijzen</t>
    </r>
    <r>
      <rPr>
        <sz val="12"/>
        <rFont val="Calibri"/>
        <family val="2"/>
        <scheme val="minor"/>
      </rPr>
      <t xml:space="preserve"> - </t>
    </r>
    <r>
      <rPr>
        <b/>
        <sz val="12"/>
        <rFont val="Calibri"/>
        <family val="2"/>
        <scheme val="minor"/>
      </rPr>
      <t>kies</t>
    </r>
    <r>
      <rPr>
        <sz val="12"/>
        <rFont val="Calibri"/>
        <family val="2"/>
        <scheme val="minor"/>
      </rPr>
      <t xml:space="preserve"> de gewenste </t>
    </r>
    <r>
      <rPr>
        <b/>
        <sz val="12"/>
        <rFont val="Calibri"/>
        <family val="2"/>
        <scheme val="minor"/>
      </rPr>
      <t>macro</t>
    </r>
  </si>
  <si>
    <t>Docent</t>
  </si>
  <si>
    <t>Theo Verdonschot</t>
  </si>
  <si>
    <t>Periode</t>
  </si>
  <si>
    <t>Klas</t>
  </si>
  <si>
    <t>TV3</t>
  </si>
  <si>
    <t>Duits</t>
  </si>
  <si>
    <t>Frans</t>
  </si>
  <si>
    <t>Economie</t>
  </si>
  <si>
    <t>Informatica</t>
  </si>
  <si>
    <t>Ben</t>
  </si>
  <si>
    <t>Michel</t>
  </si>
  <si>
    <t>Arthur</t>
  </si>
  <si>
    <t>Femke</t>
  </si>
  <si>
    <t>Farley</t>
  </si>
  <si>
    <t>Ine</t>
  </si>
  <si>
    <t>Mark</t>
  </si>
  <si>
    <t>Beveiligingen blad en werkmap</t>
  </si>
  <si>
    <t>Cellen Blokkeren, verbergen, uitzonderingen en Werkblad en werkmap Beveiligen</t>
  </si>
  <si>
    <r>
      <rPr>
        <b/>
        <sz val="12"/>
        <rFont val="Calibri"/>
        <family val="2"/>
        <scheme val="minor"/>
      </rPr>
      <t>klik</t>
    </r>
    <r>
      <rPr>
        <sz val="12"/>
        <rFont val="Calibri"/>
        <family val="2"/>
        <scheme val="minor"/>
      </rPr>
      <t xml:space="preserve"> op het </t>
    </r>
    <r>
      <rPr>
        <b/>
        <sz val="12"/>
        <rFont val="Calibri"/>
        <family val="2"/>
        <scheme val="minor"/>
      </rPr>
      <t>vakje</t>
    </r>
    <r>
      <rPr>
        <sz val="12"/>
        <rFont val="Calibri"/>
        <family val="2"/>
        <scheme val="minor"/>
      </rPr>
      <t xml:space="preserve"> naast de A kolom of "ctrl+a" (het hele blad is geselecteerd)</t>
    </r>
  </si>
  <si>
    <r>
      <t xml:space="preserve">R. m klik - </t>
    </r>
    <r>
      <rPr>
        <b/>
        <sz val="12"/>
        <rFont val="Calibri"/>
        <family val="2"/>
        <scheme val="minor"/>
      </rPr>
      <t>Celeigenschappen</t>
    </r>
    <r>
      <rPr>
        <sz val="12"/>
        <rFont val="Calibri"/>
        <family val="2"/>
        <scheme val="minor"/>
      </rPr>
      <t xml:space="preserve"> - </t>
    </r>
    <r>
      <rPr>
        <b/>
        <sz val="12"/>
        <rFont val="Calibri"/>
        <family val="2"/>
        <scheme val="minor"/>
      </rPr>
      <t xml:space="preserve"> </t>
    </r>
    <r>
      <rPr>
        <sz val="12"/>
        <rFont val="Calibri"/>
        <family val="2"/>
        <scheme val="minor"/>
      </rPr>
      <t xml:space="preserve"> tabblad </t>
    </r>
    <r>
      <rPr>
        <b/>
        <sz val="12"/>
        <rFont val="Calibri"/>
        <family val="2"/>
        <scheme val="minor"/>
      </rPr>
      <t xml:space="preserve">Bescherming - </t>
    </r>
    <r>
      <rPr>
        <i/>
        <sz val="12"/>
        <rFont val="Calibri"/>
        <family val="2"/>
        <scheme val="minor"/>
      </rPr>
      <t>Geblokkeerd</t>
    </r>
    <r>
      <rPr>
        <b/>
        <sz val="12"/>
        <rFont val="Calibri"/>
        <family val="2"/>
        <scheme val="minor"/>
      </rPr>
      <t xml:space="preserve"> </t>
    </r>
    <r>
      <rPr>
        <sz val="12"/>
        <rFont val="Calibri"/>
        <family val="2"/>
        <scheme val="minor"/>
      </rPr>
      <t>aanvinken (nu zijn alle cellen geblokkeerd)</t>
    </r>
  </si>
  <si>
    <r>
      <rPr>
        <b/>
        <sz val="12"/>
        <rFont val="Calibri"/>
        <family val="2"/>
        <scheme val="minor"/>
      </rPr>
      <t>Selecteer C17:C26</t>
    </r>
    <r>
      <rPr>
        <sz val="12"/>
        <rFont val="Calibri"/>
        <family val="2"/>
        <scheme val="minor"/>
      </rPr>
      <t xml:space="preserve"> (Antwoorden) - r.m klik  - </t>
    </r>
    <r>
      <rPr>
        <b/>
        <sz val="12"/>
        <rFont val="Calibri"/>
        <family val="2"/>
        <scheme val="minor"/>
      </rPr>
      <t>Celeigenschappen</t>
    </r>
    <r>
      <rPr>
        <sz val="12"/>
        <rFont val="Calibri"/>
        <family val="2"/>
        <scheme val="minor"/>
      </rPr>
      <t xml:space="preserve"> -  tabblad </t>
    </r>
    <r>
      <rPr>
        <b/>
        <sz val="12"/>
        <rFont val="Calibri"/>
        <family val="2"/>
        <scheme val="minor"/>
      </rPr>
      <t>Bescherming</t>
    </r>
    <r>
      <rPr>
        <sz val="12"/>
        <rFont val="Calibri"/>
        <family val="2"/>
        <scheme val="minor"/>
      </rPr>
      <t xml:space="preserve"> - </t>
    </r>
    <r>
      <rPr>
        <i/>
        <sz val="12"/>
        <rFont val="Calibri"/>
        <family val="2"/>
        <scheme val="minor"/>
      </rPr>
      <t>Geblokkeerd</t>
    </r>
    <r>
      <rPr>
        <sz val="12"/>
        <rFont val="Calibri"/>
        <family val="2"/>
        <scheme val="minor"/>
      </rPr>
      <t xml:space="preserve"> uitvinken </t>
    </r>
  </si>
  <si>
    <r>
      <rPr>
        <b/>
        <sz val="12"/>
        <rFont val="Calibri"/>
        <family val="2"/>
        <scheme val="minor"/>
      </rPr>
      <t>Selecteer</t>
    </r>
    <r>
      <rPr>
        <sz val="12"/>
        <rFont val="Calibri"/>
        <family val="2"/>
        <scheme val="minor"/>
      </rPr>
      <t xml:space="preserve"> de cellen waar de </t>
    </r>
    <r>
      <rPr>
        <b/>
        <sz val="12"/>
        <rFont val="Calibri"/>
        <family val="2"/>
        <scheme val="minor"/>
      </rPr>
      <t>formules</t>
    </r>
    <r>
      <rPr>
        <sz val="12"/>
        <rFont val="Calibri"/>
        <family val="2"/>
        <scheme val="minor"/>
      </rPr>
      <t xml:space="preserve"> in staan</t>
    </r>
    <r>
      <rPr>
        <b/>
        <sz val="12"/>
        <rFont val="Calibri"/>
        <family val="2"/>
        <scheme val="minor"/>
      </rPr>
      <t xml:space="preserve"> D17 t/m D29</t>
    </r>
  </si>
  <si>
    <r>
      <t xml:space="preserve">R.m klik in selectie - </t>
    </r>
    <r>
      <rPr>
        <b/>
        <sz val="12"/>
        <rFont val="Calibri"/>
        <family val="2"/>
        <scheme val="minor"/>
      </rPr>
      <t>Celeigenschappen</t>
    </r>
    <r>
      <rPr>
        <sz val="12"/>
        <rFont val="Calibri"/>
        <family val="2"/>
        <scheme val="minor"/>
      </rPr>
      <t xml:space="preserve"> -  tabblad </t>
    </r>
    <r>
      <rPr>
        <b/>
        <sz val="12"/>
        <rFont val="Calibri"/>
        <family val="2"/>
        <scheme val="minor"/>
      </rPr>
      <t>Bescherming</t>
    </r>
    <r>
      <rPr>
        <sz val="12"/>
        <rFont val="Calibri"/>
        <family val="2"/>
        <scheme val="minor"/>
      </rPr>
      <t xml:space="preserve"> - </t>
    </r>
    <r>
      <rPr>
        <i/>
        <sz val="12"/>
        <rFont val="Calibri"/>
        <family val="2"/>
        <scheme val="minor"/>
      </rPr>
      <t>Verborgen</t>
    </r>
    <r>
      <rPr>
        <sz val="12"/>
        <rFont val="Calibri"/>
        <family val="2"/>
        <scheme val="minor"/>
      </rPr>
      <t xml:space="preserve"> aanvinken</t>
    </r>
  </si>
  <si>
    <r>
      <t xml:space="preserve">Werkblad beveiligen - </t>
    </r>
    <r>
      <rPr>
        <b/>
        <sz val="12"/>
        <rFont val="Calibri"/>
        <family val="2"/>
        <scheme val="minor"/>
      </rPr>
      <t>Controleren</t>
    </r>
    <r>
      <rPr>
        <sz val="12"/>
        <rFont val="Calibri"/>
        <family val="2"/>
        <scheme val="minor"/>
      </rPr>
      <t xml:space="preserve"> - Bladbeveiligen - </t>
    </r>
    <r>
      <rPr>
        <i/>
        <sz val="12"/>
        <rFont val="Calibri"/>
        <family val="2"/>
        <scheme val="minor"/>
      </rPr>
      <t>wachtwoord</t>
    </r>
    <r>
      <rPr>
        <sz val="12"/>
        <rFont val="Calibri"/>
        <family val="2"/>
        <scheme val="minor"/>
      </rPr>
      <t xml:space="preserve"> ingeven - </t>
    </r>
    <r>
      <rPr>
        <i/>
        <sz val="12"/>
        <rFont val="Calibri"/>
        <family val="2"/>
        <scheme val="minor"/>
      </rPr>
      <t>wachtwoord bevestigen</t>
    </r>
    <r>
      <rPr>
        <sz val="12"/>
        <rFont val="Calibri"/>
        <family val="2"/>
        <scheme val="minor"/>
      </rPr>
      <t xml:space="preserve"> -</t>
    </r>
    <r>
      <rPr>
        <b/>
        <sz val="12"/>
        <rFont val="Calibri"/>
        <family val="2"/>
        <scheme val="minor"/>
      </rPr>
      <t>OK</t>
    </r>
  </si>
  <si>
    <r>
      <rPr>
        <i/>
        <sz val="12"/>
        <rFont val="Calibri"/>
        <family val="2"/>
        <scheme val="minor"/>
      </rPr>
      <t>Om de afbeeldingen te kunnen verplaatsen is er een instelling nodig</t>
    </r>
    <r>
      <rPr>
        <sz val="12"/>
        <rFont val="Calibri"/>
        <family val="2"/>
        <scheme val="minor"/>
      </rPr>
      <t xml:space="preserve"> - </t>
    </r>
    <r>
      <rPr>
        <b/>
        <sz val="12"/>
        <rFont val="Calibri"/>
        <family val="2"/>
        <scheme val="minor"/>
      </rPr>
      <t>Controleren</t>
    </r>
    <r>
      <rPr>
        <sz val="12"/>
        <rFont val="Calibri"/>
        <family val="2"/>
        <scheme val="minor"/>
      </rPr>
      <t xml:space="preserve"> - </t>
    </r>
    <r>
      <rPr>
        <i/>
        <sz val="12"/>
        <rFont val="Calibri"/>
        <family val="2"/>
        <scheme val="minor"/>
      </rPr>
      <t>Beveiligen blad opheffen</t>
    </r>
  </si>
  <si>
    <r>
      <rPr>
        <b/>
        <sz val="12"/>
        <rFont val="Calibri"/>
        <family val="2"/>
        <scheme val="minor"/>
      </rPr>
      <t>Blad beveiligen</t>
    </r>
    <r>
      <rPr>
        <sz val="12"/>
        <rFont val="Calibri"/>
        <family val="2"/>
        <scheme val="minor"/>
      </rPr>
      <t xml:space="preserve"> - naar beneden </t>
    </r>
    <r>
      <rPr>
        <i/>
        <sz val="12"/>
        <rFont val="Calibri"/>
        <family val="2"/>
        <scheme val="minor"/>
      </rPr>
      <t>scrollen</t>
    </r>
    <r>
      <rPr>
        <sz val="12"/>
        <rFont val="Calibri"/>
        <family val="2"/>
        <scheme val="minor"/>
      </rPr>
      <t xml:space="preserve"> - </t>
    </r>
    <r>
      <rPr>
        <i/>
        <sz val="12"/>
        <rFont val="Calibri"/>
        <family val="2"/>
        <scheme val="minor"/>
      </rPr>
      <t>Objecten bewerken</t>
    </r>
    <r>
      <rPr>
        <sz val="12"/>
        <rFont val="Calibri"/>
        <family val="2"/>
        <scheme val="minor"/>
      </rPr>
      <t xml:space="preserve"> </t>
    </r>
    <r>
      <rPr>
        <b/>
        <sz val="12"/>
        <rFont val="Calibri"/>
        <family val="2"/>
        <scheme val="minor"/>
      </rPr>
      <t>aanvinken</t>
    </r>
    <r>
      <rPr>
        <sz val="12"/>
        <rFont val="Calibri"/>
        <family val="2"/>
        <scheme val="minor"/>
      </rPr>
      <t xml:space="preserve"> - </t>
    </r>
    <r>
      <rPr>
        <b/>
        <sz val="12"/>
        <rFont val="Calibri"/>
        <family val="2"/>
        <scheme val="minor"/>
      </rPr>
      <t>OK</t>
    </r>
    <r>
      <rPr>
        <sz val="12"/>
        <rFont val="Calibri"/>
        <family val="2"/>
        <scheme val="minor"/>
      </rPr>
      <t xml:space="preserve"> (blad is beveiligd en afbeelding kan verplaats worden)</t>
    </r>
  </si>
  <si>
    <r>
      <t xml:space="preserve">Bevestig wachtwoord - </t>
    </r>
    <r>
      <rPr>
        <i/>
        <sz val="12"/>
        <rFont val="Calibri"/>
        <family val="2"/>
        <scheme val="minor"/>
      </rPr>
      <t>Alleen lezen aanbevolen</t>
    </r>
    <r>
      <rPr>
        <sz val="12"/>
        <rFont val="Calibri"/>
        <family val="2"/>
        <scheme val="minor"/>
      </rPr>
      <t xml:space="preserve"> aanvinken - </t>
    </r>
    <r>
      <rPr>
        <b/>
        <sz val="12"/>
        <rFont val="Calibri"/>
        <family val="2"/>
        <scheme val="minor"/>
      </rPr>
      <t>OK</t>
    </r>
  </si>
  <si>
    <t>Computer kennis quiz</t>
  </si>
  <si>
    <t>Computerkennis quiz vragen</t>
  </si>
  <si>
    <t>Vraag</t>
  </si>
  <si>
    <t>Antwoord</t>
  </si>
  <si>
    <t>Wat komt er altijd na kopiëren</t>
  </si>
  <si>
    <t>plakken</t>
  </si>
  <si>
    <t xml:space="preserve">Welk letter staat op de knop voor vette tekst </t>
  </si>
  <si>
    <t>B</t>
  </si>
  <si>
    <t>Hoe heet de knop om iets te verwijderen</t>
  </si>
  <si>
    <t>Delete</t>
  </si>
  <si>
    <t xml:space="preserve">Welke letter staat er op knop van de tekstkleur </t>
  </si>
  <si>
    <t>A</t>
  </si>
  <si>
    <t>Welke kleur heeft de knop voor het afsluiten</t>
  </si>
  <si>
    <t>rood</t>
  </si>
  <si>
    <t>Hoe heet het bord waar de tekst mee typt</t>
  </si>
  <si>
    <t>toetsenbord</t>
  </si>
  <si>
    <t>Waar vind je alle mappen</t>
  </si>
  <si>
    <t>verkenner</t>
  </si>
  <si>
    <t>Wat is beter Opslaan of Opslaan als</t>
  </si>
  <si>
    <t>opslaan als</t>
  </si>
  <si>
    <t>Wat is Ctrl + C</t>
  </si>
  <si>
    <t>kopieren</t>
  </si>
  <si>
    <t>Waar begint een formule altijd mee</t>
  </si>
  <si>
    <t>=</t>
  </si>
  <si>
    <t>Aantal goede antwoorden</t>
  </si>
  <si>
    <t xml:space="preserve">Om de hele werkmap te beveiligen voor openen ga naar: </t>
  </si>
  <si>
    <t>Bestand - Opslaan als - Bladeren - Extra - Algemene opties - wachtwoord 2x - OK</t>
  </si>
  <si>
    <t>April</t>
  </si>
  <si>
    <t>Noord</t>
  </si>
  <si>
    <t>Non-food</t>
  </si>
  <si>
    <t>Augustus</t>
  </si>
  <si>
    <t>December</t>
  </si>
  <si>
    <t>Februari</t>
  </si>
  <si>
    <t>Januari</t>
  </si>
  <si>
    <t>Juli</t>
  </si>
  <si>
    <t>Juni</t>
  </si>
  <si>
    <t>Maart</t>
  </si>
  <si>
    <t>Mei</t>
  </si>
  <si>
    <t>November</t>
  </si>
  <si>
    <t>Oktober</t>
  </si>
  <si>
    <t>September</t>
  </si>
  <si>
    <t>juli</t>
  </si>
  <si>
    <t>SALARIS</t>
  </si>
  <si>
    <t>GEHUWD</t>
  </si>
  <si>
    <t>ADRES</t>
  </si>
  <si>
    <t>WOONPLAATS</t>
  </si>
  <si>
    <t>FUNCTIE</t>
  </si>
  <si>
    <t>REISKOSTEN</t>
  </si>
  <si>
    <t>ja</t>
  </si>
  <si>
    <t>Ruysdaelkade 29</t>
  </si>
  <si>
    <t>Haarlem</t>
  </si>
  <si>
    <t>Productiechef</t>
  </si>
  <si>
    <t>1e Helmersstraat 106</t>
  </si>
  <si>
    <t>nee</t>
  </si>
  <si>
    <t>Vlet 18</t>
  </si>
  <si>
    <t>Heemskerklaan 1</t>
  </si>
  <si>
    <t>Inkoper</t>
  </si>
  <si>
    <t>p/a Langeland 47</t>
  </si>
  <si>
    <t>Koewei 33</t>
  </si>
  <si>
    <t>Industrieweg 12 94</t>
  </si>
  <si>
    <t>Directie</t>
  </si>
  <si>
    <t>Molenweide 2</t>
  </si>
  <si>
    <t>Wiboutstraat 148</t>
  </si>
  <si>
    <t>Medewerker</t>
  </si>
  <si>
    <t>Weeresteinstraat 123</t>
  </si>
  <si>
    <t>Kluisstraat 32</t>
  </si>
  <si>
    <t>Bankaplein 1a</t>
  </si>
  <si>
    <t>Financien</t>
  </si>
  <si>
    <t>Europalaan 65</t>
  </si>
  <si>
    <t>Willingestraat 10</t>
  </si>
  <si>
    <t>Vijzelstraat 32</t>
  </si>
  <si>
    <t>A.J. Ernststraat 5</t>
  </si>
  <si>
    <t>Joh. Huizingalaan 261</t>
  </si>
  <si>
    <t>Administratie</t>
  </si>
  <si>
    <t>Stationsplein 242</t>
  </si>
  <si>
    <t>Antwerpen</t>
  </si>
  <si>
    <t>Groenelaan 2</t>
  </si>
  <si>
    <t>Wilgeboom 6</t>
  </si>
  <si>
    <t>Past. v.d. Vaartweg 3</t>
  </si>
  <si>
    <t>Keizersgracht 557</t>
  </si>
  <si>
    <t>De Horst 14  Private</t>
  </si>
  <si>
    <t>Blekerijlaan 14</t>
  </si>
  <si>
    <t>Noormannensingel 45</t>
  </si>
  <si>
    <t>Paulus Potterstraat 30</t>
  </si>
  <si>
    <t>Magdalenastraat 7</t>
  </si>
  <si>
    <t>Personeelzaken</t>
  </si>
  <si>
    <t>Nassauplein 3</t>
  </si>
  <si>
    <t>Langstraat 7</t>
  </si>
  <si>
    <t>M. Bauerstraat 233c</t>
  </si>
  <si>
    <t>Watermolenlaan 1</t>
  </si>
  <si>
    <t>Korte Houtstraat 13</t>
  </si>
  <si>
    <t>Herenstraat 14</t>
  </si>
  <si>
    <t>Brabantlaan 2</t>
  </si>
  <si>
    <t>Karel Doorlamlaan 67</t>
  </si>
  <si>
    <t>Amsterdamsewg 55</t>
  </si>
  <si>
    <t>Essenlaan 4</t>
  </si>
  <si>
    <t>Hoofdstraat 11</t>
  </si>
  <si>
    <t>p/a Norbertusdreef 34</t>
  </si>
  <si>
    <t>Nassaulaan 11</t>
  </si>
  <si>
    <t>St. Annadal 1</t>
  </si>
  <si>
    <t>Kerkstraat 21</t>
  </si>
  <si>
    <t>Burg. Oudlaan 50</t>
  </si>
  <si>
    <t>Velperweg 27</t>
  </si>
  <si>
    <t>Th. Driessenhof 8</t>
  </si>
  <si>
    <t>Waterlooweg 34</t>
  </si>
  <si>
    <t>Energieweg 128</t>
  </si>
  <si>
    <t>Willem Barentszstraat 1</t>
  </si>
  <si>
    <t>Schiedamsedijk 3</t>
  </si>
  <si>
    <t>F. Timmermanslaan 1</t>
  </si>
  <si>
    <t>Verwersstraat 15</t>
  </si>
  <si>
    <t>Leydsweg 73</t>
  </si>
  <si>
    <t>Keizer Karelplein 28</t>
  </si>
  <si>
    <t>Jan van Gentstraat 119</t>
  </si>
  <si>
    <t>van Ruysdaellaan 2</t>
  </si>
  <si>
    <t>Bloemsingel 1</t>
  </si>
  <si>
    <t>Planetenweg 87</t>
  </si>
  <si>
    <t>Weena 700</t>
  </si>
  <si>
    <t>Zeist</t>
  </si>
  <si>
    <t>Singel 453</t>
  </si>
  <si>
    <t>Stevinweg 1</t>
  </si>
  <si>
    <t>E. Rooseveltlaan 1</t>
  </si>
  <si>
    <t>Amstel 344</t>
  </si>
  <si>
    <t>Konijnenberg 59</t>
  </si>
  <si>
    <t>Vissershavenstraat 277</t>
  </si>
  <si>
    <t>Dillenburgstraat 11c</t>
  </si>
  <si>
    <t>P. Campasud 217</t>
  </si>
  <si>
    <t>Nijverheidsstraat 1</t>
  </si>
  <si>
    <t>Poeldijk</t>
  </si>
  <si>
    <t>Burghstraat 25</t>
  </si>
  <si>
    <t>Reestplantsoen 27</t>
  </si>
  <si>
    <t>Vlaszak 8</t>
  </si>
  <si>
    <t>Pr. Beatrixln.16</t>
  </si>
  <si>
    <t>Rozenstraat 16</t>
  </si>
  <si>
    <t>Strawinskylaan 1</t>
  </si>
  <si>
    <t>Westervoortsedijk 67 D</t>
  </si>
  <si>
    <t>Fazantenkamp 179</t>
  </si>
  <si>
    <t>Groningenweg 6</t>
  </si>
  <si>
    <t>Hartelaar 10</t>
  </si>
  <si>
    <t>Schijfmos 60</t>
  </si>
  <si>
    <t>Kerkeplaat 12</t>
  </si>
  <si>
    <t>Oranje Nassaulaan 31</t>
  </si>
  <si>
    <t>Rijnsburgstraat 11</t>
  </si>
  <si>
    <t>Tuinstraat 87</t>
  </si>
  <si>
    <t>P. Zeemanstraat</t>
  </si>
  <si>
    <t>Osloweg 49</t>
  </si>
  <si>
    <t>Kloveniersburgwal 47</t>
  </si>
  <si>
    <t>Sydwende 97</t>
  </si>
  <si>
    <t>Grubbehoeve 303</t>
  </si>
  <si>
    <t>Verbeekstraat 19-21</t>
  </si>
  <si>
    <t>Fokkerstraat 5</t>
  </si>
  <si>
    <t>Sterrenlaan 140</t>
  </si>
  <si>
    <t>Zwolle</t>
  </si>
  <si>
    <t>Binckhorstlaan 215</t>
  </si>
  <si>
    <t>Van Twichelostraat 2</t>
  </si>
  <si>
    <t>Akerdijk 150a</t>
  </si>
  <si>
    <t>Obrechtlaan 38</t>
  </si>
  <si>
    <t>Grashof 98</t>
  </si>
  <si>
    <t>p/a Zijlweg 198</t>
  </si>
  <si>
    <t>Hooge der A 31</t>
  </si>
  <si>
    <t>Rembrandtlaan 9</t>
  </si>
  <si>
    <t>Nieuwestad 9</t>
  </si>
  <si>
    <t>Stadhoudersplantsoen 214</t>
  </si>
  <si>
    <t>Den Daal 12</t>
  </si>
  <si>
    <t>Haaksbergerstraat 229</t>
  </si>
  <si>
    <t>Weth.Jansenlaan 16</t>
  </si>
  <si>
    <t>Flevolaan 23c</t>
  </si>
  <si>
    <t>Meibergdreef 9</t>
  </si>
  <si>
    <t>Dr. A. Philipsweg</t>
  </si>
  <si>
    <t>Plasticslaan 1</t>
  </si>
  <si>
    <t>Zwaanhoefstraat 12</t>
  </si>
  <si>
    <t>Zonnebloemlaan 36</t>
  </si>
  <si>
    <t>Willem Witsenplein 6</t>
  </si>
  <si>
    <t>F. Rooseveltlaan 57</t>
  </si>
  <si>
    <t>Pr. Beatrixlaan 16</t>
  </si>
  <si>
    <t>Starlinglaan 21</t>
  </si>
  <si>
    <t>Molenweg 97</t>
  </si>
  <si>
    <t>Assumburg 48</t>
  </si>
  <si>
    <t>Landleven 1</t>
  </si>
  <si>
    <t>Wassenaarseweg 72</t>
  </si>
  <si>
    <t>Groenewoudseweg 1</t>
  </si>
  <si>
    <t>Churchilllaan 11</t>
  </si>
  <si>
    <t>Schiedamseweg 114</t>
  </si>
  <si>
    <t>Boerhaavelaan 5</t>
  </si>
  <si>
    <t>Molenweg 32</t>
  </si>
  <si>
    <t>Fokkerstraat 12</t>
  </si>
  <si>
    <t>G. Doustraat 1241</t>
  </si>
  <si>
    <t>Haaghuishof 8</t>
  </si>
  <si>
    <t>Oranje Buitensingel 6</t>
  </si>
  <si>
    <t>Startbaan 6</t>
  </si>
  <si>
    <t>Rijnkade 19b</t>
  </si>
  <si>
    <t>Maanweg 156</t>
  </si>
  <si>
    <t>Van Alphenlaan 4</t>
  </si>
  <si>
    <t>Boompjes 60-68</t>
  </si>
  <si>
    <t>De Boelelaan 1105</t>
  </si>
  <si>
    <t>Esdoornstraat 2</t>
  </si>
  <si>
    <t>Oude Oever 10</t>
  </si>
  <si>
    <t>Folkert Elsingastraat 38</t>
  </si>
  <si>
    <t>Maanweg 2-6</t>
  </si>
  <si>
    <t>Zevenheuvelenweg 25</t>
  </si>
  <si>
    <t>Fazantenkamp 711</t>
  </si>
  <si>
    <t>Julianalaan 117</t>
  </si>
  <si>
    <t>Appelgaarde 75</t>
  </si>
  <si>
    <t>Teteringsedijk 89D</t>
  </si>
  <si>
    <t>Reguliersdwarsstraat 50</t>
  </si>
  <si>
    <t>Werkhorst 36</t>
  </si>
  <si>
    <t>Wortelsteeg 2a</t>
  </si>
  <si>
    <t>Rouboslaan 30</t>
  </si>
  <si>
    <t>Heusdenhoutsestraat 464</t>
  </si>
  <si>
    <t>Nassaulaan 32</t>
  </si>
  <si>
    <t>Beneluxlaan 2</t>
  </si>
  <si>
    <t>Herenstraat 139</t>
  </si>
  <si>
    <t>Boschdijk 525</t>
  </si>
  <si>
    <t>P.C. Hooftstraat 153</t>
  </si>
  <si>
    <t>P.O. Box 29707</t>
  </si>
  <si>
    <t>Hagedisweide 40</t>
  </si>
  <si>
    <t>Overdiemerweg 35</t>
  </si>
  <si>
    <t>Robertweg 10</t>
  </si>
  <si>
    <t>Enckebachweg 169</t>
  </si>
  <si>
    <t>Burg. Vogelaarsingel 163</t>
  </si>
  <si>
    <t>Rijksstraatweg 31</t>
  </si>
  <si>
    <t>De Zulthe 12</t>
  </si>
  <si>
    <t>Bloemendalerweg 30-42</t>
  </si>
  <si>
    <t>Hector Treubstraat 17</t>
  </si>
  <si>
    <t>Vredelaan 42</t>
  </si>
  <si>
    <t>Ravellaan 207</t>
  </si>
  <si>
    <t>Winde 3</t>
  </si>
  <si>
    <t>Koekoekslaan 1</t>
  </si>
  <si>
    <t>Strijkviertel 63</t>
  </si>
  <si>
    <t>Pr. Irenestraat 59</t>
  </si>
  <si>
    <t>Borneostraat 85</t>
  </si>
  <si>
    <t>Dordrecht</t>
  </si>
  <si>
    <t>Leidsedreef 2</t>
  </si>
  <si>
    <t>Industrieweg West 1</t>
  </si>
  <si>
    <t>Stationsplein 45</t>
  </si>
  <si>
    <t>Hertzogweg 2-8</t>
  </si>
  <si>
    <t>Oude Turfmarkt 127</t>
  </si>
  <si>
    <t>Scheepvaartweg 3</t>
  </si>
  <si>
    <t>V.d. Burchlaan 31</t>
  </si>
  <si>
    <t>Keizersgracht 319</t>
  </si>
  <si>
    <t>Matsmanveld 18</t>
  </si>
  <si>
    <t>Loseweg 130</t>
  </si>
  <si>
    <t>Beneluxlaan 41</t>
  </si>
  <si>
    <t>Fluwelensingel 87</t>
  </si>
  <si>
    <t>Schenkkade 215</t>
  </si>
  <si>
    <t>Jeremiestraat 12b</t>
  </si>
  <si>
    <t>Binckhorstlaan 299</t>
  </si>
  <si>
    <t>Spijkenisse</t>
  </si>
  <si>
    <t>M.L. Kinghof 9</t>
  </si>
  <si>
    <t>Rochussenstraat 200</t>
  </si>
  <si>
    <t>Geb. SFH 1</t>
  </si>
  <si>
    <t>Groot Wezenland 29</t>
  </si>
  <si>
    <t>Gen.de la Reylaan 12</t>
  </si>
  <si>
    <t>Kralingse Plaslaan 186</t>
  </si>
  <si>
    <t>Velperweg 76</t>
  </si>
  <si>
    <t>Churchilllaan 80</t>
  </si>
  <si>
    <t>Wenckebachstraat 3K 04</t>
  </si>
  <si>
    <t>Plantage Middenlaan 14</t>
  </si>
  <si>
    <t>Locatellikade 1</t>
  </si>
  <si>
    <t>Meeuwenlaan 2</t>
  </si>
  <si>
    <t>Atoomweg 81</t>
  </si>
  <si>
    <t>Fultonstraat 11-15</t>
  </si>
  <si>
    <t>Molenvlietbrink 74</t>
  </si>
  <si>
    <t>Pater Pirestraat 30</t>
  </si>
  <si>
    <t>Kennemerlaan 52</t>
  </si>
  <si>
    <t>Rondweg 27</t>
  </si>
  <si>
    <t>Burg. Roelenweg 33</t>
  </si>
  <si>
    <t>Luttenbergstraat 2</t>
  </si>
  <si>
    <t>Van Aalstweg 43</t>
  </si>
  <si>
    <t>Nijenborgh 16</t>
  </si>
  <si>
    <t>Neckarhavenweg</t>
  </si>
  <si>
    <t>Aerdenhout</t>
  </si>
  <si>
    <t>Zoom 20-35</t>
  </si>
  <si>
    <t>Herengracht 203</t>
  </si>
  <si>
    <t>Grote Bickersstraat 72</t>
  </si>
  <si>
    <t>Nassauhaven 110</t>
  </si>
  <si>
    <t>Warmonderweg 12</t>
  </si>
  <si>
    <t>De Bleek 2</t>
  </si>
  <si>
    <t>Boerdijk 6</t>
  </si>
  <si>
    <t>Groenewandseweg</t>
  </si>
  <si>
    <t>Handelscentrum ZHZ 48</t>
  </si>
  <si>
    <t>Ijmuiden</t>
  </si>
  <si>
    <t>Daniel Goedkoopstraat 9</t>
  </si>
  <si>
    <t>Industrieweg 12</t>
  </si>
  <si>
    <t>Markt 45</t>
  </si>
  <si>
    <t>Nijverheidsweg 19</t>
  </si>
  <si>
    <t>Weststraat 80</t>
  </si>
  <si>
    <t>Linnaiusstraat 89</t>
  </si>
  <si>
    <t>Hobbemakade 83  III</t>
  </si>
  <si>
    <t>Hogeweg 25</t>
  </si>
  <si>
    <t>Oude Apeldoornseweg 41-45</t>
  </si>
  <si>
    <t>Schouwstraat 26a</t>
  </si>
  <si>
    <t>Graafseweg 274</t>
  </si>
  <si>
    <t>Meerstraat 7</t>
  </si>
  <si>
    <t>Frederiklaan 12</t>
  </si>
  <si>
    <t>Ranzaerstraat 10</t>
  </si>
  <si>
    <t>Ceintuurbaan 50</t>
  </si>
  <si>
    <t>Valkenburgseweg 50</t>
  </si>
  <si>
    <t>Eindhovenseweg 76a</t>
  </si>
  <si>
    <t>De Buorren</t>
  </si>
  <si>
    <t>Surinameweg 4</t>
  </si>
  <si>
    <t>Gaspeldoornlaan 42</t>
  </si>
  <si>
    <t>Hoofdstraat 180</t>
  </si>
  <si>
    <t>Fr. van Mierisstraat 37 hs</t>
  </si>
  <si>
    <t>Henksbroek</t>
  </si>
  <si>
    <t>Niersstraat 13</t>
  </si>
  <si>
    <t>Bonkelaar 16</t>
  </si>
  <si>
    <t>Molenstraat 37</t>
  </si>
  <si>
    <t>Neutronweg 11</t>
  </si>
  <si>
    <t>Kloosterlaan 2</t>
  </si>
  <si>
    <t>Stationsplein 3</t>
  </si>
  <si>
    <t>Lelyveld 81</t>
  </si>
  <si>
    <t>Flevolaan 60e</t>
  </si>
  <si>
    <t>Waterschapsplein 98</t>
  </si>
  <si>
    <t>Maatschapweg 78a</t>
  </si>
  <si>
    <t>Stationsweg 175</t>
  </si>
  <si>
    <t>Fauststraat 1</t>
  </si>
  <si>
    <t>Hoofdweg 1278</t>
  </si>
  <si>
    <t>Bernhardstraat 1</t>
  </si>
  <si>
    <t>Den Haag</t>
  </si>
  <si>
    <t>Brouwersgracht 19</t>
  </si>
  <si>
    <t>H.J. Wenckebachweg 15</t>
  </si>
  <si>
    <t>Lorentzstraat 4</t>
  </si>
  <si>
    <t>Ign. Bispincklaan 19</t>
  </si>
  <si>
    <t>Herengracht 566</t>
  </si>
  <si>
    <t>van Stolkweg 14</t>
  </si>
  <si>
    <t>Wilhelminapark 29</t>
  </si>
  <si>
    <t>Zwarteweg 28</t>
  </si>
  <si>
    <t>Deurningerstraat 81</t>
  </si>
  <si>
    <t>Celsiusstraat 17</t>
  </si>
  <si>
    <t>Landjuweel 22</t>
  </si>
  <si>
    <t>Westerdijk 21a</t>
  </si>
  <si>
    <t>Ceintuurbaan 5</t>
  </si>
  <si>
    <t>Kruisstraat 8-10</t>
  </si>
  <si>
    <t>Herengracht 442</t>
  </si>
  <si>
    <t>Markt 20</t>
  </si>
  <si>
    <t>Langestraat 7</t>
  </si>
  <si>
    <t>Ziekenhuisweg 100</t>
  </si>
  <si>
    <t>B. Boemanstraat 40</t>
  </si>
  <si>
    <t>Valkenboskade 525</t>
  </si>
  <si>
    <t>Pr. Beatrixlaan 428</t>
  </si>
  <si>
    <t>Van Hallweg 2</t>
  </si>
  <si>
    <t>Pikeursbaan 15</t>
  </si>
  <si>
    <t>Molenweg 81</t>
  </si>
  <si>
    <t>Leiden</t>
  </si>
  <si>
    <t>Leidseplein 1-3</t>
  </si>
  <si>
    <t>Platteelstraat 3</t>
  </si>
  <si>
    <t>Olivier van Noortlaan 120</t>
  </si>
  <si>
    <t>Ramgatsweg</t>
  </si>
  <si>
    <t>Bolensteinseweg 3</t>
  </si>
  <si>
    <t>park</t>
  </si>
  <si>
    <t>horn</t>
  </si>
  <si>
    <t>chef</t>
  </si>
  <si>
    <t>manager</t>
  </si>
  <si>
    <t>Pennen</t>
  </si>
  <si>
    <t>3. Bereken de totale werktijd zoals het voorbeeld</t>
  </si>
  <si>
    <r>
      <t xml:space="preserve">3. </t>
    </r>
    <r>
      <rPr>
        <b/>
        <sz val="12"/>
        <rFont val="Calibri"/>
        <family val="2"/>
      </rPr>
      <t>Selecteer</t>
    </r>
    <r>
      <rPr>
        <sz val="12"/>
        <rFont val="Calibri"/>
        <family val="2"/>
      </rPr>
      <t xml:space="preserve"> de draaitabel - </t>
    </r>
    <r>
      <rPr>
        <b/>
        <sz val="12"/>
        <rFont val="Calibri"/>
        <family val="2"/>
      </rPr>
      <t>kopieer</t>
    </r>
    <r>
      <rPr>
        <sz val="12"/>
        <rFont val="Calibri"/>
        <family val="2"/>
      </rPr>
      <t xml:space="preserve"> de draaitabel met "ctrl+c"  - plak deze in </t>
    </r>
    <r>
      <rPr>
        <i/>
        <sz val="12"/>
        <rFont val="Calibri"/>
        <family val="2"/>
      </rPr>
      <t>tabblad</t>
    </r>
    <r>
      <rPr>
        <sz val="12"/>
        <rFont val="Calibri"/>
        <family val="2"/>
      </rPr>
      <t xml:space="preserve"> </t>
    </r>
    <r>
      <rPr>
        <b/>
        <i/>
        <sz val="12"/>
        <rFont val="Calibri"/>
        <family val="2"/>
      </rPr>
      <t>Gegevens vergelijken</t>
    </r>
    <r>
      <rPr>
        <sz val="12"/>
        <rFont val="Calibri"/>
        <family val="2"/>
      </rPr>
      <t xml:space="preserve"> naast de draaitabel van Peter en Rob</t>
    </r>
  </si>
  <si>
    <t>typ of valideer het productnummer</t>
  </si>
  <si>
    <t>Model</t>
  </si>
  <si>
    <t>kleur</t>
  </si>
  <si>
    <t>motor</t>
  </si>
  <si>
    <t>verkoop</t>
  </si>
  <si>
    <t>korting</t>
  </si>
  <si>
    <t>inkoop</t>
  </si>
  <si>
    <t>winst</t>
  </si>
  <si>
    <t>bouwjaar</t>
  </si>
  <si>
    <t>GROEN</t>
  </si>
  <si>
    <t>450SL</t>
  </si>
  <si>
    <t>ZWART</t>
  </si>
  <si>
    <t>633I</t>
  </si>
  <si>
    <t>733I</t>
  </si>
  <si>
    <t>BLAUW</t>
  </si>
  <si>
    <t>ALLEGRO</t>
  </si>
  <si>
    <t>ROOD</t>
  </si>
  <si>
    <t>528E</t>
  </si>
  <si>
    <t>WIT</t>
  </si>
  <si>
    <t>ESCORT</t>
  </si>
  <si>
    <t>DIESEL</t>
  </si>
  <si>
    <t>GOLF</t>
  </si>
  <si>
    <t>CHERRY</t>
  </si>
  <si>
    <t>CRESSIDA</t>
  </si>
  <si>
    <t>KADETT</t>
  </si>
  <si>
    <t>OMEGA</t>
  </si>
  <si>
    <t>BLUEBIRD</t>
  </si>
  <si>
    <t>GRIJS</t>
  </si>
  <si>
    <t>LAUREL</t>
  </si>
  <si>
    <t>CHARADE</t>
  </si>
  <si>
    <t>BLUE</t>
  </si>
  <si>
    <t>MICRA</t>
  </si>
  <si>
    <t>Maak een draaitabel op K26 zodanig dat de winst per merk wordt weergegeven en per bouwjaar (zie voorbeeld)</t>
  </si>
  <si>
    <r>
      <t>(Blad</t>
    </r>
    <r>
      <rPr>
        <b/>
        <sz val="12"/>
        <color theme="1"/>
        <rFont val="Calibri"/>
        <family val="2"/>
        <scheme val="minor"/>
      </rPr>
      <t xml:space="preserve"> Data 2e hands auto's </t>
    </r>
    <r>
      <rPr>
        <sz val="12"/>
        <color theme="1"/>
        <rFont val="Calibri"/>
        <family val="2"/>
        <scheme val="minor"/>
      </rPr>
      <t>indien nodig</t>
    </r>
    <r>
      <rPr>
        <b/>
        <sz val="12"/>
        <color theme="1"/>
        <rFont val="Calibri"/>
        <family val="2"/>
        <scheme val="minor"/>
      </rPr>
      <t xml:space="preserve"> </t>
    </r>
    <r>
      <rPr>
        <sz val="12"/>
        <color theme="1"/>
        <rFont val="Calibri"/>
        <family val="2"/>
        <scheme val="minor"/>
      </rPr>
      <t>zichtbaar maken)</t>
    </r>
    <r>
      <rPr>
        <b/>
        <sz val="12"/>
        <color theme="1"/>
        <rFont val="Calibri"/>
        <family val="2"/>
        <scheme val="minor"/>
      </rPr>
      <t xml:space="preserve"> - Invoegen</t>
    </r>
    <r>
      <rPr>
        <sz val="12"/>
        <color theme="1"/>
        <rFont val="Calibri"/>
        <family val="2"/>
        <scheme val="minor"/>
      </rPr>
      <t xml:space="preserve"> - </t>
    </r>
    <r>
      <rPr>
        <b/>
        <sz val="12"/>
        <color theme="1"/>
        <rFont val="Calibri"/>
        <family val="2"/>
        <scheme val="minor"/>
      </rPr>
      <t>Draaitabel</t>
    </r>
    <r>
      <rPr>
        <sz val="12"/>
        <color theme="1"/>
        <rFont val="Calibri"/>
        <family val="2"/>
        <scheme val="minor"/>
      </rPr>
      <t xml:space="preserve"> - selecteer tabel "ctrl+a+a"  - </t>
    </r>
    <r>
      <rPr>
        <b/>
        <sz val="12"/>
        <color theme="1"/>
        <rFont val="Calibri"/>
        <family val="2"/>
        <scheme val="minor"/>
      </rPr>
      <t>plaats</t>
    </r>
    <r>
      <rPr>
        <sz val="12"/>
        <color theme="1"/>
        <rFont val="Calibri"/>
        <family val="2"/>
        <scheme val="minor"/>
      </rPr>
      <t xml:space="preserve"> cursor in cel K13 voor tabel die de </t>
    </r>
    <r>
      <rPr>
        <i/>
        <sz val="12"/>
        <color theme="1"/>
        <rFont val="Calibri"/>
        <family val="2"/>
        <scheme val="minor"/>
      </rPr>
      <t>Winst</t>
    </r>
    <r>
      <rPr>
        <sz val="12"/>
        <color theme="1"/>
        <rFont val="Calibri"/>
        <family val="2"/>
        <scheme val="minor"/>
      </rPr>
      <t xml:space="preserve"> aangeeft per </t>
    </r>
    <r>
      <rPr>
        <i/>
        <sz val="12"/>
        <color theme="1"/>
        <rFont val="Calibri"/>
        <family val="2"/>
        <scheme val="minor"/>
      </rPr>
      <t xml:space="preserve">Merk </t>
    </r>
  </si>
  <si>
    <r>
      <t xml:space="preserve">1. </t>
    </r>
    <r>
      <rPr>
        <b/>
        <sz val="12"/>
        <rFont val="Calibri"/>
        <family val="2"/>
        <scheme val="minor"/>
      </rPr>
      <t>Gegevens</t>
    </r>
    <r>
      <rPr>
        <sz val="12"/>
        <rFont val="Calibri"/>
        <family val="2"/>
        <scheme val="minor"/>
      </rPr>
      <t xml:space="preserve"> - </t>
    </r>
    <r>
      <rPr>
        <b/>
        <sz val="12"/>
        <rFont val="Calibri"/>
        <family val="2"/>
        <scheme val="minor"/>
      </rPr>
      <t>Gegevensvalidatie</t>
    </r>
    <r>
      <rPr>
        <sz val="12"/>
        <rFont val="Calibri"/>
        <family val="2"/>
        <scheme val="minor"/>
      </rPr>
      <t xml:space="preserve"> - </t>
    </r>
    <r>
      <rPr>
        <i/>
        <sz val="12"/>
        <rFont val="Calibri"/>
        <family val="2"/>
        <scheme val="minor"/>
      </rPr>
      <t>Lijst</t>
    </r>
    <r>
      <rPr>
        <sz val="12"/>
        <rFont val="Calibri"/>
        <family val="2"/>
        <scheme val="minor"/>
      </rPr>
      <t xml:space="preserve"> - </t>
    </r>
    <r>
      <rPr>
        <i/>
        <sz val="12"/>
        <rFont val="Calibri"/>
        <family val="2"/>
        <scheme val="minor"/>
      </rPr>
      <t>Bron</t>
    </r>
    <r>
      <rPr>
        <b/>
        <sz val="12"/>
        <rFont val="Calibri"/>
        <family val="2"/>
        <scheme val="minor"/>
      </rPr>
      <t xml:space="preserve"> activeren - selecteer</t>
    </r>
    <r>
      <rPr>
        <sz val="12"/>
        <rFont val="Calibri"/>
        <family val="2"/>
        <scheme val="minor"/>
      </rPr>
      <t xml:space="preserve"> de namen in cellen </t>
    </r>
    <r>
      <rPr>
        <b/>
        <sz val="12"/>
        <rFont val="Calibri"/>
        <family val="2"/>
        <scheme val="minor"/>
      </rPr>
      <t>B22:P22</t>
    </r>
  </si>
  <si>
    <t>2e icoon</t>
  </si>
  <si>
    <t>Totaal Piet</t>
  </si>
  <si>
    <t>Voorbeelden van diverse validatie</t>
  </si>
  <si>
    <r>
      <rPr>
        <b/>
        <sz val="12"/>
        <rFont val="Calibri"/>
        <family val="2"/>
        <scheme val="minor"/>
      </rPr>
      <t>Activeer</t>
    </r>
    <r>
      <rPr>
        <sz val="12"/>
        <rFont val="Calibri"/>
        <family val="2"/>
        <scheme val="minor"/>
      </rPr>
      <t xml:space="preserve"> cel A30 (waar de gegevens worden ingevuld via validatie)</t>
    </r>
  </si>
  <si>
    <t>Het valideren wordt hier in verschillende methodes ingesteld (zie voorbeeld of video indien nodig)</t>
  </si>
  <si>
    <t>Taak 1</t>
  </si>
  <si>
    <t>Taak 2</t>
  </si>
  <si>
    <t>Taak 3</t>
  </si>
  <si>
    <t>Taak 4</t>
  </si>
  <si>
    <t>Taak 5</t>
  </si>
  <si>
    <t>Project A</t>
  </si>
  <si>
    <t>Projectmanager</t>
  </si>
  <si>
    <t>Afdelingen</t>
  </si>
  <si>
    <t>Continenten</t>
  </si>
  <si>
    <t>Azie</t>
  </si>
  <si>
    <t>Amerika</t>
  </si>
  <si>
    <t>Afrika</t>
  </si>
  <si>
    <t>Oosterijk</t>
  </si>
  <si>
    <t>Italie</t>
  </si>
  <si>
    <t>Nederland</t>
  </si>
  <si>
    <t>Europa</t>
  </si>
  <si>
    <t>Argentinië</t>
  </si>
  <si>
    <t>Bolivia.</t>
  </si>
  <si>
    <t>Brazilië</t>
  </si>
  <si>
    <t>Chili.</t>
  </si>
  <si>
    <t>Colombia.</t>
  </si>
  <si>
    <t>Algerije</t>
  </si>
  <si>
    <t>Angola</t>
  </si>
  <si>
    <t>Benin</t>
  </si>
  <si>
    <t>Botswana</t>
  </si>
  <si>
    <t>Burkina Faso</t>
  </si>
  <si>
    <t>Burundi</t>
  </si>
  <si>
    <t>Centraal-Afrikaanse Republiek</t>
  </si>
  <si>
    <t>Comoren</t>
  </si>
  <si>
    <t>Congo-Brazzaville</t>
  </si>
  <si>
    <t>Congo-Kinshasa</t>
  </si>
  <si>
    <t>Djibouti</t>
  </si>
  <si>
    <t>Egypte[2]</t>
  </si>
  <si>
    <t>Equatoriaal-Guinea</t>
  </si>
  <si>
    <t>Eritrea</t>
  </si>
  <si>
    <t>Ethiopië</t>
  </si>
  <si>
    <t>Gabon</t>
  </si>
  <si>
    <t>Gambia</t>
  </si>
  <si>
    <t>Ghana</t>
  </si>
  <si>
    <t>Afghanistan</t>
  </si>
  <si>
    <t>Bahrein</t>
  </si>
  <si>
    <t>Bangladesh</t>
  </si>
  <si>
    <t>Bhutan</t>
  </si>
  <si>
    <t>Cambodja</t>
  </si>
  <si>
    <t>China</t>
  </si>
  <si>
    <t>Cyprus</t>
  </si>
  <si>
    <t>Filipijnen</t>
  </si>
  <si>
    <t>Georgië[4]</t>
  </si>
  <si>
    <t>Hongkong (CN)</t>
  </si>
  <si>
    <t>India</t>
  </si>
  <si>
    <t>Indonesië[5]</t>
  </si>
  <si>
    <t>Irak</t>
  </si>
  <si>
    <t>Iran</t>
  </si>
  <si>
    <t>Israël</t>
  </si>
  <si>
    <t>Japan</t>
  </si>
  <si>
    <t>Jemen</t>
  </si>
  <si>
    <t>Bosnië en Herzegovina</t>
  </si>
  <si>
    <t>Bulgarije</t>
  </si>
  <si>
    <t>Denemarken</t>
  </si>
  <si>
    <t>Estland</t>
  </si>
  <si>
    <t>Faeröer (DK)</t>
  </si>
  <si>
    <t>Finland</t>
  </si>
  <si>
    <t>Frankrijk[3]</t>
  </si>
  <si>
    <t>Bonaire (NL)</t>
  </si>
  <si>
    <t>Britse Maagdeneilanden (GB)</t>
  </si>
  <si>
    <t>Canada</t>
  </si>
  <si>
    <t>Clipperton (F)</t>
  </si>
  <si>
    <t>Costa Rica</t>
  </si>
  <si>
    <t>Cuba</t>
  </si>
  <si>
    <t>Curaçao (NL)</t>
  </si>
  <si>
    <t>Dominica</t>
  </si>
  <si>
    <t>Dominicaanse Republiek</t>
  </si>
  <si>
    <t>El Salvador</t>
  </si>
  <si>
    <t>John</t>
  </si>
  <si>
    <t>Gerard</t>
  </si>
  <si>
    <t>Canarische Eilanden</t>
  </si>
  <si>
    <t>Ceuta</t>
  </si>
  <si>
    <t>Landen niet dinamisch</t>
  </si>
  <si>
    <t>Voortgang</t>
  </si>
  <si>
    <t>Gestart</t>
  </si>
  <si>
    <t>Bezig</t>
  </si>
  <si>
    <t>Voltooid</t>
  </si>
  <si>
    <t>Ruud</t>
  </si>
  <si>
    <t>Het valideren met dynamische data gegevens (automatische aanvullingen via Tabellen)</t>
  </si>
  <si>
    <t>Geeft de waarde in cel B6 weer (4)</t>
  </si>
  <si>
    <t>Functie Verschuiving</t>
  </si>
  <si>
    <t>Berekent het bereik B6: D8</t>
  </si>
  <si>
    <t>Geeft de inhoud van B1</t>
  </si>
  <si>
    <t>Geeft een foutwaarde als resultaat omdat de verwijzing niet binnen het werkblad valt</t>
  </si>
  <si>
    <t>In deze tip bespreken we:</t>
  </si>
  <si>
    <t>1. De dynamische keuzelijst.</t>
  </si>
  <si>
    <t>2. Verticaal zoeken in een dynamisch gebied.</t>
  </si>
  <si>
    <t>Wat is een dynamische keuzelijst? Met een dynamisch keuzelijst bedoelen we dat wanneer we meer gegevens aan een lijst (kolom of rij) toevoegen of verwijderen, deze wijziging ook automatisch in de keuzelijst doorgevoerd wordt.</t>
  </si>
  <si>
    <t>Het voorbeeldbestand kan je hier downloaden</t>
  </si>
  <si>
    <t>De dynamische keuzelijst.</t>
  </si>
  <si>
    <t>Neem de gegevens over van de cellen A1 tot en met B10 onderstaande afbeelding.</t>
  </si>
  <si>
    <t>We gaan een dynamische keuzelijst maken van de gegevens van kolom A.</t>
  </si>
  <si>
    <t>We maken hiervoor gebruik van een formule met de functies VERSCHUIVING en AANTALARG.</t>
  </si>
  <si>
    <t>De functie VERSCHUIVING maakt gebruik van 5 parameters nl. verwijzing, rijen, kolommen, [hoogte], [breedte].</t>
  </si>
  <si>
    <t>Verwijzing is vereist. De verwijzing ten opzichte waarvan de verschuiving moet plaatsvinden. verwijzing moet een verwijzing zijn naar een cel of een bereik van aangrenzende cellen. Als dit niet het geval is, geeft VERSCHUIVING de foutwaarde #WAARDE! als resultaat.</t>
  </si>
  <si>
    <t>Rijen is vereist. Het aantal rijen, omhoog of omlaag, waarnaar u de cel in de linkerbovenhoek wilt laten verwijzen. Als u bijvoorbeeld 5 opgeeft, komt de cel in de linkerbovenhoek van de resulterende verwijzing vijf rijen onder de verwijzing. rijen kan zowel een positief getal (oftewel een getal onder de uitgangsverwijzing) als een negatief getal zijn (oftewel een getal boven de uitgangsverwijzing).</t>
  </si>
  <si>
    <t>Kolommen is vereist. Het aantal kolommen, naar links of naar rechts, waarnaar u de cel in de linkerbovenhoek wilt laten verwijzen. Als u bijvoorbeeld 5 opgeeft, komt de cel in de linkerbovenhoek van de resulterende verwijzing vijf kolommen rechts van de verwijzing. kolommen kan zowel een positief getal (oftewel een getal rechts van de uitgangsverwijzing) als een negatief getal zijn (oftewel een getal links van de uitgangsverwijzing).</t>
  </si>
  <si>
    <t>Hoogte is optioneel. De hoogte, uitgedrukt in een aantal rijen, die u wilt toekennen aan de resulterende verwijzing. hoogte moet een positief getal zijn.</t>
  </si>
  <si>
    <t>Breedte is optioneel. De breedte, uitgedrukt in een aantal kolommen, die u wilt toekennen aan de resulterende verwijzing. breedte moet een positief getal zijn.</t>
  </si>
  <si>
    <t>De functie AANTALARG (aantal argumenten) telt het aantal niet-lege cellen in een bereik.</t>
  </si>
  <si>
    <t>We beginnen met onze formule samen te stellen in een willekeurige cel, zo kunnen we beroep dan op de formule invoerhulp (de formulehulp hebben we niet ter beschikking wanneer we de formule willen samenstellen in het dialoogvenster “Nieuwe naam”, dat besproken wordt in punt 12).</t>
  </si>
  <si>
    <t>We typen =VERSCHUIVING</t>
  </si>
  <si>
    <r>
      <t>De eerste parameter </t>
    </r>
    <r>
      <rPr>
        <b/>
        <sz val="9"/>
        <color rgb="FFFFFFFF"/>
        <rFont val="Verdana"/>
        <family val="2"/>
      </rPr>
      <t>Verw</t>
    </r>
    <r>
      <rPr>
        <sz val="9"/>
        <color rgb="FFFFFFFF"/>
        <rFont val="Verdana"/>
        <family val="2"/>
      </rPr>
      <t>(1) is de eerste cel van de dynamische lijst.</t>
    </r>
  </si>
  <si>
    <r>
      <t>We klikken in cel A2, drukken de functietoets F4 (we maken de celverwijzing absoluut) typen puntkomma, de formule is nu: </t>
    </r>
    <r>
      <rPr>
        <b/>
        <sz val="9"/>
        <color rgb="FFFFFFFF"/>
        <rFont val="Verdana"/>
        <family val="2"/>
      </rPr>
      <t>=VERSCHUIVING($A$2;</t>
    </r>
  </si>
  <si>
    <r>
      <t>Voor de tweede parameter </t>
    </r>
    <r>
      <rPr>
        <b/>
        <sz val="9"/>
        <color rgb="FFFFFFFF"/>
        <rFont val="Verdana"/>
        <family val="2"/>
      </rPr>
      <t>RIJEN</t>
    </r>
    <r>
      <rPr>
        <sz val="9"/>
        <color rgb="FFFFFFFF"/>
        <rFont val="Verdana"/>
        <family val="2"/>
      </rPr>
      <t>(2) moeten we opgeven hoeveel rijen ten opzichte van de verwijzing we moeten verschuiven, vermits we ten opzichte van cel A2 geen rijen moeten verschuiven typen we een nul en vervolgens een puntkomma.</t>
    </r>
  </si>
  <si>
    <r>
      <t>De formule is nu: </t>
    </r>
    <r>
      <rPr>
        <b/>
        <sz val="9"/>
        <color rgb="FFFFFFFF"/>
        <rFont val="Verdana"/>
        <family val="2"/>
      </rPr>
      <t>=VERSCHUIVING($A$2;0;</t>
    </r>
  </si>
  <si>
    <r>
      <t>Voor de derde parameter </t>
    </r>
    <r>
      <rPr>
        <b/>
        <sz val="9"/>
        <color rgb="FFFFFFFF"/>
        <rFont val="Verdana"/>
        <family val="2"/>
      </rPr>
      <t>KOLOMMEN</t>
    </r>
    <r>
      <rPr>
        <sz val="9"/>
        <color rgb="FFFFFFFF"/>
        <rFont val="Verdana"/>
        <family val="2"/>
      </rPr>
      <t>(3) moeten we opgeven hoeveel kolommen ten opzichte van de verwijzing we moeten verschuiven, vermits we ten opzichte van cel A2 geen kolommen moeten verschuiven typen we een nul en vervolgens een puntkomma.</t>
    </r>
  </si>
  <si>
    <r>
      <t>De formule is nu: </t>
    </r>
    <r>
      <rPr>
        <b/>
        <sz val="9"/>
        <color rgb="FFFFFFFF"/>
        <rFont val="Verdana"/>
        <family val="2"/>
      </rPr>
      <t>=VERSCHUIVING($A$2;0;0;</t>
    </r>
  </si>
  <si>
    <r>
      <t>Voor de vierde parameter </t>
    </r>
    <r>
      <rPr>
        <b/>
        <sz val="9"/>
        <color rgb="FFFFFFFF"/>
        <rFont val="Verdana"/>
        <family val="2"/>
      </rPr>
      <t>HOOGTE</t>
    </r>
    <r>
      <rPr>
        <sz val="9"/>
        <color rgb="FFFFFFFF"/>
        <rFont val="Verdana"/>
        <family val="2"/>
      </rPr>
      <t>(4) moeten we de hoogte opgeven van het cellenbereik dat geselecteerd moet worden (met hoogte wordt bedoeld: uit hoeveel rijen moet het geselecteerde gebied bestaan)</t>
    </r>
  </si>
  <si>
    <t>Als we zien naar het voorbeeld is de hoogte 9 rijen nl. van A2 tot en met A10, we kunnen als vierde parameter (Hoogte) 9 opgeven, maar als er in de onderliggende rijen waarden worden ingegeven is de hoogte niet meer juist.</t>
  </si>
  <si>
    <r>
      <t>We gaan om de hoogte te bepalen gebruik maken van de functie </t>
    </r>
    <r>
      <rPr>
        <b/>
        <sz val="9"/>
        <color rgb="FFFFFFFF"/>
        <rFont val="Verdana"/>
        <family val="2"/>
      </rPr>
      <t>AANTALARG</t>
    </r>
    <r>
      <rPr>
        <sz val="9"/>
        <color rgb="FFFFFFFF"/>
        <rFont val="Verdana"/>
        <family val="2"/>
      </rPr>
      <t>, we typen achter de laatste puntkomma </t>
    </r>
    <r>
      <rPr>
        <b/>
        <sz val="9"/>
        <color rgb="FFFFFFFF"/>
        <rFont val="Verdana"/>
        <family val="2"/>
      </rPr>
      <t>AANTALARG(</t>
    </r>
  </si>
  <si>
    <r>
      <t>We moeten nu als parameter </t>
    </r>
    <r>
      <rPr>
        <b/>
        <sz val="9"/>
        <color rgb="FFFFFFFF"/>
        <rFont val="Verdana"/>
        <family val="2"/>
      </rPr>
      <t>waarde1</t>
    </r>
    <r>
      <rPr>
        <sz val="9"/>
        <color rgb="FFFFFFFF"/>
        <rFont val="Verdana"/>
        <family val="2"/>
      </rPr>
      <t>(5)een bereik selecteren. Als bereik nemen we de volledige kolom A.</t>
    </r>
  </si>
  <si>
    <r>
      <t>We klikken op de kolomkop van</t>
    </r>
    <r>
      <rPr>
        <b/>
        <sz val="9"/>
        <color rgb="FFFFFFFF"/>
        <rFont val="Verdana"/>
        <family val="2"/>
      </rPr>
      <t> kolom A</t>
    </r>
    <r>
      <rPr>
        <sz val="9"/>
        <color rgb="FFFFFFFF"/>
        <rFont val="Verdana"/>
        <family val="2"/>
      </rPr>
      <t> drukken de functietoets </t>
    </r>
    <r>
      <rPr>
        <b/>
        <sz val="9"/>
        <color rgb="FFFFFFFF"/>
        <rFont val="Verdana"/>
        <family val="2"/>
      </rPr>
      <t>F4</t>
    </r>
    <r>
      <rPr>
        <sz val="9"/>
        <color rgb="FFFFFFFF"/>
        <rFont val="Verdana"/>
        <family val="2"/>
      </rPr>
      <t> en typen het sluitende haakje</t>
    </r>
  </si>
  <si>
    <t>De formule tot nu:</t>
  </si>
  <si>
    <t>=VERSCHUIVING($A$2;0;0;AANTALARG($A:$A)</t>
  </si>
  <si>
    <r>
      <t>Selecteer in de formulebalk het gedeelte </t>
    </r>
    <r>
      <rPr>
        <b/>
        <sz val="9"/>
        <color rgb="FFFFFFFF"/>
        <rFont val="Verdana"/>
        <family val="2"/>
      </rPr>
      <t>AANTALARG($A:$A) </t>
    </r>
    <r>
      <rPr>
        <sz val="9"/>
        <color rgb="FFFFFFFF"/>
        <rFont val="Verdana"/>
        <family val="2"/>
      </rPr>
      <t>in de formule en druk de functietoets </t>
    </r>
    <r>
      <rPr>
        <b/>
        <sz val="9"/>
        <color rgb="FFFFFFFF"/>
        <rFont val="Verdana"/>
        <family val="2"/>
      </rPr>
      <t>F9</t>
    </r>
    <r>
      <rPr>
        <sz val="9"/>
        <color rgb="FFFFFFFF"/>
        <rFont val="Verdana"/>
        <family val="2"/>
      </rPr>
      <t>, en als resultaat van de functie krijgen we </t>
    </r>
    <r>
      <rPr>
        <b/>
        <sz val="9"/>
        <color rgb="FFFFFFFF"/>
        <rFont val="Verdana"/>
        <family val="2"/>
      </rPr>
      <t>10</t>
    </r>
    <r>
      <rPr>
        <sz val="9"/>
        <color rgb="FFFFFFFF"/>
        <rFont val="Verdana"/>
        <family val="2"/>
      </rPr>
      <t>(6).</t>
    </r>
  </si>
  <si>
    <r>
      <t>De functie AANTALARG telt het </t>
    </r>
    <r>
      <rPr>
        <b/>
        <u/>
        <sz val="9"/>
        <color rgb="FFFFFFFF"/>
        <rFont val="Verdana"/>
        <family val="2"/>
      </rPr>
      <t>aantal niet-lege</t>
    </r>
    <r>
      <rPr>
        <sz val="9"/>
        <color rgb="FFFFFFFF"/>
        <rFont val="Verdana"/>
        <family val="2"/>
      </rPr>
      <t> cellen in een bereik, vermits we de hele kolom selecteren voor de functie AANTALARG wordt dus cel </t>
    </r>
    <r>
      <rPr>
        <b/>
        <sz val="9"/>
        <color rgb="FFFFFFFF"/>
        <rFont val="Verdana"/>
        <family val="2"/>
      </rPr>
      <t>A1</t>
    </r>
    <r>
      <rPr>
        <sz val="9"/>
        <color rgb="FFFFFFFF"/>
        <rFont val="Verdana"/>
        <family val="2"/>
      </rPr>
      <t> wordt meegeteld. We zoeken echter het aantal cellen met gegevens vanaf cel </t>
    </r>
    <r>
      <rPr>
        <b/>
        <sz val="9"/>
        <color rgb="FFFFFFFF"/>
        <rFont val="Verdana"/>
        <family val="2"/>
      </rPr>
      <t>A2</t>
    </r>
    <r>
      <rPr>
        <sz val="9"/>
        <color rgb="FFFFFFFF"/>
        <rFont val="Verdana"/>
        <family val="2"/>
      </rPr>
      <t> naar beneden, dus alle cellen die </t>
    </r>
    <r>
      <rPr>
        <sz val="11"/>
        <color theme="1"/>
        <rFont val="Calibri"/>
        <family val="2"/>
        <scheme val="minor"/>
      </rPr>
      <t>en</t>
    </r>
    <r>
      <rPr>
        <sz val="9"/>
        <color rgb="FFFFFFFF"/>
        <rFont val="Verdana"/>
        <family val="2"/>
      </rPr>
      <t> gegevens bevatten </t>
    </r>
    <r>
      <rPr>
        <sz val="11"/>
        <color theme="1"/>
        <rFont val="Calibri"/>
        <family val="2"/>
        <scheme val="minor"/>
      </rPr>
      <t>en</t>
    </r>
    <r>
      <rPr>
        <sz val="9"/>
        <color rgb="FFFFFFFF"/>
        <rFont val="Verdana"/>
        <family val="2"/>
      </rPr>
      <t> boven de eerste parameter van VERSCHUIVING (Verw) staan mogen niet meegerekend worden, in dit voorbeeld betreft het 1 cel nl. A1 die </t>
    </r>
    <r>
      <rPr>
        <sz val="11"/>
        <color theme="1"/>
        <rFont val="Calibri"/>
        <family val="2"/>
        <scheme val="minor"/>
      </rPr>
      <t>en</t>
    </r>
    <r>
      <rPr>
        <sz val="9"/>
        <color rgb="FFFFFFFF"/>
        <rFont val="Verdana"/>
        <family val="2"/>
      </rPr>
      <t> gegevens bevat </t>
    </r>
    <r>
      <rPr>
        <sz val="11"/>
        <color theme="1"/>
        <rFont val="Calibri"/>
        <family val="2"/>
        <scheme val="minor"/>
      </rPr>
      <t>en</t>
    </r>
    <r>
      <rPr>
        <sz val="9"/>
        <color rgb="FFFFFFFF"/>
        <rFont val="Verdana"/>
        <family val="2"/>
      </rPr>
      <t> boven de parameter Verw staat, we trekken deze waarde dan ook af van AANTALARG.</t>
    </r>
  </si>
  <si>
    <r>
      <t>Druk </t>
    </r>
    <r>
      <rPr>
        <b/>
        <sz val="9"/>
        <color rgb="FFFFFFFF"/>
        <rFont val="Verdana"/>
        <family val="2"/>
      </rPr>
      <t>CTRL-Z</t>
    </r>
    <r>
      <rPr>
        <sz val="9"/>
        <color rgb="FFFFFFFF"/>
        <rFont val="Verdana"/>
        <family val="2"/>
      </rPr>
      <t>,  de formule wordt terug </t>
    </r>
    <r>
      <rPr>
        <b/>
        <sz val="9"/>
        <color rgb="FFFFFFFF"/>
        <rFont val="Verdana"/>
        <family val="2"/>
      </rPr>
      <t>=VERSCHUIVING($A$2;0;0;AANTALARG($A:$A) </t>
    </r>
    <r>
      <rPr>
        <sz val="9"/>
        <color rgb="FFFFFFFF"/>
        <rFont val="Verdana"/>
        <family val="2"/>
      </rPr>
      <t>en plaats de cursor achter het sluitende haakje van de formule.</t>
    </r>
  </si>
  <si>
    <r>
      <t>We typen achter het sluitende haakje </t>
    </r>
    <r>
      <rPr>
        <b/>
        <sz val="9"/>
        <color rgb="FFFFFFFF"/>
        <rFont val="Verdana"/>
        <family val="2"/>
      </rPr>
      <t>-1</t>
    </r>
    <r>
      <rPr>
        <sz val="9"/>
        <color rgb="FFFFFFFF"/>
        <rFont val="Verdana"/>
        <family val="2"/>
      </rPr>
      <t> (min 1) en een puntkomma.</t>
    </r>
  </si>
  <si>
    <r>
      <t>Als laatste parameter van de functie  </t>
    </r>
    <r>
      <rPr>
        <b/>
        <sz val="9"/>
        <color rgb="FFFFFFFF"/>
        <rFont val="Verdana"/>
        <family val="2"/>
      </rPr>
      <t>VERSCHUIVING (Breedte)</t>
    </r>
    <r>
      <rPr>
        <sz val="9"/>
        <color rgb="FFFFFFFF"/>
        <rFont val="Verdana"/>
        <family val="2"/>
      </rPr>
      <t>(7)wordt gevraagd naar de breedte van het gebied (met breedte wordt bedoeld: uit hoeveel kolommen moet het geselecteerde gebied bestaan), vermits deze parameter optioneel en we geen bijkomende kolommen selecteren  kunnen we deze weglaten.</t>
    </r>
  </si>
  <si>
    <t>Druk eenmaal Backspace (de puntkomma wordt gewist)en typ het sluitende haakje.</t>
  </si>
  <si>
    <r>
      <t>De formule is nu: </t>
    </r>
    <r>
      <rPr>
        <b/>
        <sz val="9"/>
        <color rgb="FFFFFFFF"/>
        <rFont val="Verdana"/>
        <family val="2"/>
      </rPr>
      <t>=VERSCHUIVING($A$2;0;0;AANTALARG($A:$A)-1)</t>
    </r>
  </si>
  <si>
    <r>
      <t>Selecteer in de formulebalk de hele formule, klik met de rechtermuisknop en selecteer </t>
    </r>
    <r>
      <rPr>
        <b/>
        <sz val="9"/>
        <color rgb="FFFFFFFF"/>
        <rFont val="Verdana"/>
        <family val="2"/>
      </rPr>
      <t>Kopieren</t>
    </r>
    <r>
      <rPr>
        <sz val="9"/>
        <color rgb="FFFFFFFF"/>
        <rFont val="Verdana"/>
        <family val="2"/>
      </rPr>
      <t> en druk </t>
    </r>
    <r>
      <rPr>
        <b/>
        <sz val="9"/>
        <color rgb="FFFFFFFF"/>
        <rFont val="Verdana"/>
        <family val="2"/>
      </rPr>
      <t>ENTER</t>
    </r>
    <r>
      <rPr>
        <sz val="9"/>
        <color rgb="FFFFFFFF"/>
        <rFont val="Verdana"/>
        <family val="2"/>
      </rPr>
      <t>. (Opgelet de formule geeft nu een foutmelding vermits de betreffende door de formule geselecteerde cellen A2 tot en met A10 niet kunnen weergegeven in de cel waarin de formule is samengesteld)</t>
    </r>
  </si>
  <si>
    <r>
      <t>Ga op het lint naar “Formules”(8) en klik op “Namen beheren”(9), of druk </t>
    </r>
    <r>
      <rPr>
        <b/>
        <sz val="9"/>
        <color rgb="FFFFFFFF"/>
        <rFont val="Verdana"/>
        <family val="2"/>
      </rPr>
      <t>CTRL+F3.</t>
    </r>
  </si>
  <si>
    <t>Km</t>
  </si>
  <si>
    <t xml:space="preserve">Dynamische Voorwaardelijk opmaak voor Projectmanagers </t>
  </si>
  <si>
    <t>Voorwaardelijke kleur instellen automatisch voor elke manager</t>
  </si>
  <si>
    <r>
      <rPr>
        <b/>
        <sz val="12"/>
        <rFont val="Calibri"/>
        <family val="2"/>
        <scheme val="minor"/>
      </rPr>
      <t>Activeer</t>
    </r>
    <r>
      <rPr>
        <sz val="12"/>
        <rFont val="Calibri"/>
        <family val="2"/>
        <scheme val="minor"/>
      </rPr>
      <t xml:space="preserve"> cel D30 (waar de gegevens worden ingevuld via validatie)</t>
    </r>
  </si>
  <si>
    <r>
      <rPr>
        <b/>
        <sz val="12"/>
        <rFont val="Calibri"/>
        <family val="2"/>
        <scheme val="minor"/>
      </rPr>
      <t>Activeer</t>
    </r>
    <r>
      <rPr>
        <sz val="12"/>
        <rFont val="Calibri"/>
        <family val="2"/>
        <scheme val="minor"/>
      </rPr>
      <t xml:space="preserve"> cel I30 (waar de gegevens worden ingevuld via validatie)</t>
    </r>
  </si>
  <si>
    <t>Het valideren met dynamische data gegevens via functie VERSCHUIVING en AANTALARG</t>
  </si>
  <si>
    <t>1e dynamische methode via Tabellen:</t>
  </si>
  <si>
    <t>2e dynamische methode via de functie VERSCHUIVING en AANTALARG</t>
  </si>
  <si>
    <t>Land</t>
  </si>
  <si>
    <t>Het valideren gecombineerd met de functie INDiRECT</t>
  </si>
  <si>
    <t>Om de projectmanagers dynamisch te maken (voor aanvulling of persoonswissel) gebruiken we een tabel</t>
  </si>
  <si>
    <t>Voorbeelden</t>
  </si>
  <si>
    <t>Opdracht tabel maken en deze valideren</t>
  </si>
  <si>
    <t>Via de Regio dropdownlijst naar de juiste landen vanuit die Regio</t>
  </si>
  <si>
    <t>Landen</t>
  </si>
  <si>
    <t>Onderdelen voor valideren op andere werkbladen</t>
  </si>
  <si>
    <r>
      <t xml:space="preserve">Nadeel is: als er managers uit de lijst gaan zijn er lege plaatsen in de dropdown lijst </t>
    </r>
    <r>
      <rPr>
        <i/>
        <sz val="12"/>
        <color rgb="FFFF0000"/>
        <rFont val="Calibri"/>
        <family val="2"/>
        <scheme val="minor"/>
      </rPr>
      <t>(dit lossen we op in de 2e methode)</t>
    </r>
  </si>
  <si>
    <t>Kies een Regio en daarna het gewenste land</t>
  </si>
  <si>
    <r>
      <t>2. Geef de tabel een N</t>
    </r>
    <r>
      <rPr>
        <b/>
        <sz val="12"/>
        <rFont val="Calibri"/>
        <family val="2"/>
        <scheme val="minor"/>
      </rPr>
      <t>aam</t>
    </r>
    <r>
      <rPr>
        <sz val="12"/>
        <rFont val="Calibri"/>
        <family val="2"/>
        <scheme val="minor"/>
      </rPr>
      <t xml:space="preserve"> "Projectleider"via het celadresvenster - </t>
    </r>
    <r>
      <rPr>
        <b/>
        <sz val="12"/>
        <rFont val="Calibri"/>
        <family val="2"/>
        <scheme val="minor"/>
      </rPr>
      <t>Enter</t>
    </r>
  </si>
  <si>
    <r>
      <t>1. Selecteer F4 in de tab</t>
    </r>
    <r>
      <rPr>
        <i/>
        <sz val="12"/>
        <rFont val="Calibri"/>
        <family val="2"/>
        <scheme val="minor"/>
      </rPr>
      <t xml:space="preserve"> </t>
    </r>
    <r>
      <rPr>
        <b/>
        <i/>
        <sz val="12"/>
        <rFont val="Calibri"/>
        <family val="2"/>
        <scheme val="minor"/>
      </rPr>
      <t>Validatie onderdelen</t>
    </r>
    <r>
      <rPr>
        <sz val="12"/>
        <rFont val="Calibri"/>
        <family val="2"/>
        <scheme val="minor"/>
      </rPr>
      <t xml:space="preserve"> en maak  een tabel van de namen - </t>
    </r>
    <r>
      <rPr>
        <b/>
        <sz val="12"/>
        <rFont val="Calibri"/>
        <family val="2"/>
        <scheme val="minor"/>
      </rPr>
      <t>Opmaken als tabel</t>
    </r>
  </si>
  <si>
    <t>3. Selecteer hierboven G5 om een dropdownmenu te maken</t>
  </si>
  <si>
    <r>
      <t xml:space="preserve">4. </t>
    </r>
    <r>
      <rPr>
        <b/>
        <sz val="12"/>
        <rFont val="Calibri"/>
        <family val="2"/>
        <scheme val="minor"/>
      </rPr>
      <t>Gegevens</t>
    </r>
    <r>
      <rPr>
        <sz val="12"/>
        <rFont val="Calibri"/>
        <family val="2"/>
        <scheme val="minor"/>
      </rPr>
      <t xml:space="preserve"> - Gegevens</t>
    </r>
    <r>
      <rPr>
        <b/>
        <sz val="12"/>
        <rFont val="Calibri"/>
        <family val="2"/>
        <scheme val="minor"/>
      </rPr>
      <t>validatie</t>
    </r>
    <r>
      <rPr>
        <sz val="12"/>
        <rFont val="Calibri"/>
        <family val="2"/>
        <scheme val="minor"/>
      </rPr>
      <t xml:space="preserve"> - kies L</t>
    </r>
    <r>
      <rPr>
        <b/>
        <sz val="12"/>
        <rFont val="Calibri"/>
        <family val="2"/>
        <scheme val="minor"/>
      </rPr>
      <t>ijst</t>
    </r>
    <r>
      <rPr>
        <sz val="12"/>
        <rFont val="Calibri"/>
        <family val="2"/>
        <scheme val="minor"/>
      </rPr>
      <t xml:space="preserve"> -</t>
    </r>
  </si>
  <si>
    <r>
      <t xml:space="preserve">5. Maak een validatie lijst van de onderdelen: </t>
    </r>
    <r>
      <rPr>
        <i/>
        <sz val="12"/>
        <rFont val="Calibri"/>
        <family val="2"/>
        <scheme val="minor"/>
      </rPr>
      <t xml:space="preserve">Gestart, Bezig </t>
    </r>
    <r>
      <rPr>
        <sz val="12"/>
        <rFont val="Calibri"/>
        <family val="2"/>
        <scheme val="minor"/>
      </rPr>
      <t xml:space="preserve">en </t>
    </r>
    <r>
      <rPr>
        <i/>
        <sz val="12"/>
        <rFont val="Calibri"/>
        <family val="2"/>
        <scheme val="minor"/>
      </rPr>
      <t>Voltooid</t>
    </r>
    <r>
      <rPr>
        <sz val="12"/>
        <rFont val="Calibri"/>
        <family val="2"/>
        <scheme val="minor"/>
      </rPr>
      <t>. Zelf in bron typen. (scheidingsteken ;)</t>
    </r>
  </si>
  <si>
    <r>
      <t xml:space="preserve">    in 2e venster, Bron: </t>
    </r>
    <r>
      <rPr>
        <sz val="14"/>
        <color rgb="FFFF0000"/>
        <rFont val="Calibri"/>
        <family val="2"/>
        <scheme val="minor"/>
      </rPr>
      <t>typ</t>
    </r>
    <r>
      <rPr>
        <sz val="12"/>
        <rFont val="Calibri"/>
        <family val="2"/>
        <scheme val="minor"/>
      </rPr>
      <t xml:space="preserve"> de functie: INDIRECT("en de naam tussen aanhalingtekens") - voorbeeld: =INDIRECT("projectleider")</t>
    </r>
  </si>
  <si>
    <t>Dynamische via Tabel op naam</t>
  </si>
  <si>
    <t>:Dynamische reeks gebruiken met: VERSCHUIVING met combi functie AANTALARG(</t>
  </si>
  <si>
    <t xml:space="preserve">    F17 in VERSCHUIVING met $ tekens absoluut maken.</t>
  </si>
  <si>
    <t>Als het niet lukt kun je bovenstaande functie ook kopieeren, (zonder =) en in het venster van de Bron plakken (= handmatig ervoor zetten)</t>
  </si>
  <si>
    <t>1. Selecteer G14 - Open het validatievenster - kies Lijst - klik in Bron - typ=</t>
  </si>
  <si>
    <t>(let op: als de functie er in wordt geplakt met het = teken erbij krijg je een foutmelding)</t>
  </si>
  <si>
    <r>
      <t xml:space="preserve">Probeer validatie uit door managers in de </t>
    </r>
    <r>
      <rPr>
        <b/>
        <sz val="12"/>
        <rFont val="Calibri"/>
        <family val="2"/>
        <scheme val="minor"/>
      </rPr>
      <t>Data</t>
    </r>
    <r>
      <rPr>
        <sz val="12"/>
        <rFont val="Calibri"/>
        <family val="2"/>
        <scheme val="minor"/>
      </rPr>
      <t xml:space="preserve"> toe te voegen en te verwijderen</t>
    </r>
  </si>
  <si>
    <t>Pieter</t>
  </si>
  <si>
    <r>
      <t xml:space="preserve">5. Controleer de werking en verander een naam van de projectmanager in de tab </t>
    </r>
    <r>
      <rPr>
        <b/>
        <i/>
        <sz val="12"/>
        <rFont val="Calibri"/>
        <family val="2"/>
        <scheme val="minor"/>
      </rPr>
      <t>Validatie onderdelen</t>
    </r>
    <r>
      <rPr>
        <sz val="12"/>
        <rFont val="Calibri"/>
        <family val="2"/>
        <scheme val="minor"/>
      </rPr>
      <t xml:space="preserve"> onder de cellen van F17 </t>
    </r>
  </si>
  <si>
    <t>Dynamisch valideren via Tabel en VERSCHUIVEN &amp; AANTALARG</t>
  </si>
  <si>
    <t>Europa1</t>
  </si>
  <si>
    <t>Azie1</t>
  </si>
  <si>
    <t>Amerika1</t>
  </si>
  <si>
    <t>Afrika1</t>
  </si>
  <si>
    <t>1. klik in H43 - Gegevens - Gegevensvalidatie - Lijst - typ =Regio - OK</t>
  </si>
  <si>
    <t>2. klik in I43 - Gegevens - Gegevensvalidatie - Lijst - typ =INDIRECT(H43) - OK</t>
  </si>
  <si>
    <r>
      <t xml:space="preserve">Selecteer het 2e venster </t>
    </r>
    <r>
      <rPr>
        <i/>
        <sz val="12"/>
        <rFont val="Calibri"/>
        <family val="2"/>
        <scheme val="minor"/>
      </rPr>
      <t>Bron</t>
    </r>
    <r>
      <rPr>
        <sz val="12"/>
        <rFont val="Calibri"/>
        <family val="2"/>
        <scheme val="minor"/>
      </rPr>
      <t xml:space="preserve"> - </t>
    </r>
    <r>
      <rPr>
        <b/>
        <sz val="12"/>
        <rFont val="Calibri"/>
        <family val="2"/>
        <scheme val="minor"/>
      </rPr>
      <t>klik</t>
    </r>
    <r>
      <rPr>
        <sz val="12"/>
        <rFont val="Calibri"/>
        <family val="2"/>
        <scheme val="minor"/>
      </rPr>
      <t xml:space="preserve"> tab </t>
    </r>
    <r>
      <rPr>
        <b/>
        <i/>
        <sz val="12"/>
        <rFont val="Calibri"/>
        <family val="2"/>
        <scheme val="minor"/>
      </rPr>
      <t>Validatie onderdelen</t>
    </r>
    <r>
      <rPr>
        <sz val="12"/>
        <rFont val="Calibri"/>
        <family val="2"/>
        <scheme val="minor"/>
      </rPr>
      <t xml:space="preserve"> en </t>
    </r>
    <r>
      <rPr>
        <b/>
        <sz val="12"/>
        <rFont val="Calibri"/>
        <family val="2"/>
        <scheme val="minor"/>
      </rPr>
      <t>selecteer</t>
    </r>
    <r>
      <rPr>
        <sz val="12"/>
        <rFont val="Calibri"/>
        <family val="2"/>
        <scheme val="minor"/>
      </rPr>
      <t xml:space="preserve"> de </t>
    </r>
    <r>
      <rPr>
        <b/>
        <sz val="12"/>
        <rFont val="Calibri"/>
        <family val="2"/>
        <scheme val="minor"/>
      </rPr>
      <t>Taken</t>
    </r>
    <r>
      <rPr>
        <sz val="12"/>
        <rFont val="Calibri"/>
        <family val="2"/>
        <scheme val="minor"/>
      </rPr>
      <t xml:space="preserve"> (B17 tot B21) -OK</t>
    </r>
  </si>
  <si>
    <r>
      <t xml:space="preserve">Daarna gewenste bron </t>
    </r>
    <r>
      <rPr>
        <b/>
        <sz val="12"/>
        <rFont val="Calibri"/>
        <family val="2"/>
        <scheme val="minor"/>
      </rPr>
      <t xml:space="preserve">selecteren  </t>
    </r>
    <r>
      <rPr>
        <sz val="12"/>
        <rFont val="Calibri"/>
        <family val="2"/>
        <scheme val="minor"/>
      </rPr>
      <t>K9 t/m K18</t>
    </r>
  </si>
  <si>
    <t>Om meerdere landen toe te voegen kan via een tabel dynamisch worden gemaakt</t>
  </si>
  <si>
    <r>
      <t xml:space="preserve">De cellen van Regio (K41 tot N41) selecteren - </t>
    </r>
    <r>
      <rPr>
        <b/>
        <sz val="12"/>
        <rFont val="Calibri"/>
        <family val="2"/>
        <scheme val="minor"/>
      </rPr>
      <t>Naam geven</t>
    </r>
    <r>
      <rPr>
        <sz val="12"/>
        <rFont val="Calibri"/>
        <family val="2"/>
        <scheme val="minor"/>
      </rPr>
      <t xml:space="preserve"> (</t>
    </r>
    <r>
      <rPr>
        <i/>
        <sz val="12"/>
        <rFont val="Calibri"/>
        <family val="2"/>
        <scheme val="minor"/>
      </rPr>
      <t>Regio</t>
    </r>
    <r>
      <rPr>
        <sz val="12"/>
        <rFont val="Calibri"/>
        <family val="2"/>
        <scheme val="minor"/>
      </rPr>
      <t xml:space="preserve">) in celadres - </t>
    </r>
    <r>
      <rPr>
        <b/>
        <sz val="12"/>
        <rFont val="Calibri"/>
        <family val="2"/>
        <scheme val="minor"/>
      </rPr>
      <t>Enter</t>
    </r>
    <r>
      <rPr>
        <sz val="12"/>
        <rFont val="Calibri"/>
        <family val="2"/>
        <scheme val="minor"/>
      </rPr>
      <t xml:space="preserve"> (bevestigen)</t>
    </r>
  </si>
  <si>
    <t>De cellen van de landen (in kolom K, L, M,N) onder elke regio selecteren - Naam geven in celadres - Enter (bevestigen)</t>
  </si>
  <si>
    <t>dus onder Europa K42:K45 naam Europa geven, enz.</t>
  </si>
  <si>
    <t>Peru</t>
  </si>
  <si>
    <r>
      <t xml:space="preserve">4. Geef de tabel de naam </t>
    </r>
    <r>
      <rPr>
        <i/>
        <sz val="12"/>
        <rFont val="Calibri"/>
        <family val="2"/>
        <scheme val="minor"/>
      </rPr>
      <t>tblEuropa</t>
    </r>
    <r>
      <rPr>
        <sz val="12"/>
        <rFont val="Calibri"/>
        <family val="2"/>
        <scheme val="minor"/>
      </rPr>
      <t xml:space="preserve"> via Tabelontwerp in het lint</t>
    </r>
  </si>
  <si>
    <t>Winst per divisie</t>
  </si>
  <si>
    <t>Opdrachten uitvoeren in de gele cellen</t>
  </si>
  <si>
    <t>Een mini dashboard maken maken, Smartarts, opmaken, gegevens en formules toevoegen</t>
  </si>
  <si>
    <t>Halfjaar Winst van diversen Philips afdelingen</t>
  </si>
  <si>
    <t xml:space="preserve">Onderdelen in het dashboard zijn: Dynamische SmartArts en de mogelijkheden - validatie met een dynamisch sparklijn </t>
  </si>
  <si>
    <t>1e halfjaar winst</t>
  </si>
  <si>
    <t>Gezondheid</t>
  </si>
  <si>
    <t>Licht</t>
  </si>
  <si>
    <r>
      <t>3. Geef de smartart een kleur thema -</t>
    </r>
    <r>
      <rPr>
        <b/>
        <sz val="11"/>
        <color theme="1"/>
        <rFont val="Calibri"/>
        <family val="2"/>
        <scheme val="minor"/>
      </rPr>
      <t xml:space="preserve"> SmartArt-ontwerp</t>
    </r>
    <r>
      <rPr>
        <sz val="11"/>
        <color theme="1"/>
        <rFont val="Calibri"/>
        <family val="2"/>
        <scheme val="minor"/>
      </rPr>
      <t xml:space="preserve"> - </t>
    </r>
    <r>
      <rPr>
        <i/>
        <sz val="11"/>
        <color theme="1"/>
        <rFont val="Calibri"/>
        <family val="2"/>
        <scheme val="minor"/>
      </rPr>
      <t>Kleuren wijzigen</t>
    </r>
    <r>
      <rPr>
        <sz val="11"/>
        <color theme="1"/>
        <rFont val="Calibri"/>
        <family val="2"/>
        <scheme val="minor"/>
      </rPr>
      <t xml:space="preserve"> - kies </t>
    </r>
    <r>
      <rPr>
        <i/>
        <sz val="11"/>
        <color theme="1"/>
        <rFont val="Calibri"/>
        <family val="2"/>
        <scheme val="minor"/>
      </rPr>
      <t>accentkleuren 4 tot 5</t>
    </r>
  </si>
  <si>
    <r>
      <t xml:space="preserve">4. klik op de rand - rechterklik kies </t>
    </r>
    <r>
      <rPr>
        <b/>
        <sz val="11"/>
        <color theme="1"/>
        <rFont val="Calibri"/>
        <family val="2"/>
        <scheme val="minor"/>
      </rPr>
      <t>Groeperen</t>
    </r>
    <r>
      <rPr>
        <sz val="11"/>
        <color theme="1"/>
        <rFont val="Calibri"/>
        <family val="2"/>
        <scheme val="minor"/>
      </rPr>
      <t xml:space="preserve"> - </t>
    </r>
    <r>
      <rPr>
        <i/>
        <sz val="11"/>
        <color theme="1"/>
        <rFont val="Calibri"/>
        <family val="2"/>
        <scheme val="minor"/>
      </rPr>
      <t>Groep opheffen</t>
    </r>
  </si>
  <si>
    <t>Opdracht: Voorbereiding sparklijn</t>
  </si>
  <si>
    <t>Validatievenster maken om de afdelingen te kiezen (in tab Mini dashboard)</t>
  </si>
  <si>
    <r>
      <t xml:space="preserve">1. Selecteer B3 in tab </t>
    </r>
    <r>
      <rPr>
        <b/>
        <sz val="11"/>
        <color theme="1"/>
        <rFont val="Calibri"/>
        <family val="2"/>
        <scheme val="minor"/>
      </rPr>
      <t>Mini</t>
    </r>
    <r>
      <rPr>
        <sz val="11"/>
        <color theme="1"/>
        <rFont val="Calibri"/>
        <family val="2"/>
        <scheme val="minor"/>
      </rPr>
      <t xml:space="preserve"> </t>
    </r>
    <r>
      <rPr>
        <b/>
        <sz val="11"/>
        <color theme="1"/>
        <rFont val="Calibri"/>
        <family val="2"/>
        <scheme val="minor"/>
      </rPr>
      <t>dashboard</t>
    </r>
    <r>
      <rPr>
        <sz val="11"/>
        <color theme="1"/>
        <rFont val="Calibri"/>
        <family val="2"/>
        <scheme val="minor"/>
      </rPr>
      <t xml:space="preserve"> en geef de cel de kleur Oranje</t>
    </r>
  </si>
  <si>
    <t>Gebruik in de cel N10 de functie INDEX om de waarde van de juiste cel weer te geven. Gecombineerd mmet de functie VERGELIJKEN</t>
  </si>
  <si>
    <r>
      <t xml:space="preserve">2. Menu </t>
    </r>
    <r>
      <rPr>
        <b/>
        <sz val="11"/>
        <color theme="1"/>
        <rFont val="Calibri"/>
        <family val="2"/>
        <scheme val="minor"/>
      </rPr>
      <t>Gegevens</t>
    </r>
    <r>
      <rPr>
        <sz val="11"/>
        <color theme="1"/>
        <rFont val="Calibri"/>
        <family val="2"/>
        <scheme val="minor"/>
      </rPr>
      <t xml:space="preserve"> - </t>
    </r>
    <r>
      <rPr>
        <b/>
        <sz val="11"/>
        <color theme="1"/>
        <rFont val="Calibri"/>
        <family val="2"/>
        <scheme val="minor"/>
      </rPr>
      <t>Gegevensvalidatie</t>
    </r>
    <r>
      <rPr>
        <sz val="11"/>
        <color theme="1"/>
        <rFont val="Calibri"/>
        <family val="2"/>
        <scheme val="minor"/>
      </rPr>
      <t xml:space="preserve"> - kies Lijst - klik in </t>
    </r>
    <r>
      <rPr>
        <i/>
        <sz val="11"/>
        <color theme="1"/>
        <rFont val="Calibri"/>
        <family val="2"/>
        <scheme val="minor"/>
      </rPr>
      <t>Bron</t>
    </r>
    <r>
      <rPr>
        <sz val="11"/>
        <color theme="1"/>
        <rFont val="Calibri"/>
        <family val="2"/>
        <scheme val="minor"/>
      </rPr>
      <t xml:space="preserve"> - selecteer in tab </t>
    </r>
    <r>
      <rPr>
        <b/>
        <sz val="11"/>
        <color theme="1"/>
        <rFont val="Calibri"/>
        <family val="2"/>
        <scheme val="minor"/>
      </rPr>
      <t>Opdrachten</t>
    </r>
    <r>
      <rPr>
        <sz val="11"/>
        <color theme="1"/>
        <rFont val="Calibri"/>
        <family val="2"/>
        <scheme val="minor"/>
      </rPr>
      <t xml:space="preserve"> - cellen M5:M7</t>
    </r>
  </si>
  <si>
    <t>Gebruik in de cel M13 de functie VERGELIJKEN om het rijnummer te bepalen</t>
  </si>
  <si>
    <t>hulpcel voor rijnummer</t>
  </si>
  <si>
    <t>1. Selecteer cel M10 en koppel deze met = van de validatiecel B3 in tab Mini dashboard</t>
  </si>
  <si>
    <t>3. Haal de waardes die bij de afdeling horen dynamisch op in cel N10 met de functie INDEX</t>
  </si>
  <si>
    <t>4. Selecteer cel N10 - typ =INDEX(N5:N7;$M$14) - maak hulpcel M11 absoluut met $</t>
  </si>
  <si>
    <t>5. Sleep met de vulgreep de waardes van elke maand door t/m S10</t>
  </si>
  <si>
    <t>Sparklijn maken voor alle maanden per afdeling</t>
  </si>
  <si>
    <r>
      <t xml:space="preserve">1. Sparklijn maken: Selecteercel T10 -  </t>
    </r>
    <r>
      <rPr>
        <b/>
        <sz val="11"/>
        <color theme="1"/>
        <rFont val="Calibri"/>
        <family val="2"/>
        <scheme val="minor"/>
      </rPr>
      <t>Invoegen</t>
    </r>
    <r>
      <rPr>
        <sz val="11"/>
        <color theme="1"/>
        <rFont val="Calibri"/>
        <family val="2"/>
        <scheme val="minor"/>
      </rPr>
      <t xml:space="preserve"> - </t>
    </r>
    <r>
      <rPr>
        <b/>
        <sz val="11"/>
        <color theme="1"/>
        <rFont val="Calibri"/>
        <family val="2"/>
        <scheme val="minor"/>
      </rPr>
      <t>Lijn</t>
    </r>
    <r>
      <rPr>
        <sz val="11"/>
        <color theme="1"/>
        <rFont val="Calibri"/>
        <family val="2"/>
        <scheme val="minor"/>
      </rPr>
      <t xml:space="preserve"> - selecteer alle winstwaardes N10:S10 </t>
    </r>
  </si>
  <si>
    <t>2. Geef de sparklijn een dikke lijn en de kleur oranje via:</t>
  </si>
  <si>
    <t>Functie INDEX</t>
  </si>
  <si>
    <r>
      <t xml:space="preserve">5. via </t>
    </r>
    <r>
      <rPr>
        <b/>
        <sz val="11"/>
        <color theme="1"/>
        <rFont val="Calibri"/>
        <family val="2"/>
        <scheme val="minor"/>
      </rPr>
      <t>Markeringskleur</t>
    </r>
    <r>
      <rPr>
        <sz val="11"/>
        <color theme="1"/>
        <rFont val="Calibri"/>
        <family val="2"/>
        <scheme val="minor"/>
      </rPr>
      <t xml:space="preserve"> - </t>
    </r>
    <r>
      <rPr>
        <i/>
        <sz val="11"/>
        <color theme="1"/>
        <rFont val="Calibri"/>
        <family val="2"/>
        <scheme val="minor"/>
      </rPr>
      <t>Hoogste punt</t>
    </r>
    <r>
      <rPr>
        <sz val="11"/>
        <color theme="1"/>
        <rFont val="Calibri"/>
        <family val="2"/>
        <scheme val="minor"/>
      </rPr>
      <t xml:space="preserve"> en </t>
    </r>
    <r>
      <rPr>
        <i/>
        <sz val="11"/>
        <color theme="1"/>
        <rFont val="Calibri"/>
        <family val="2"/>
        <scheme val="minor"/>
      </rPr>
      <t>Laagste pun</t>
    </r>
    <r>
      <rPr>
        <sz val="11"/>
        <color theme="1"/>
        <rFont val="Calibri"/>
        <family val="2"/>
        <scheme val="minor"/>
      </rPr>
      <t xml:space="preserve">t aanklikken (Hoog, kleur groen - Laag, kleur Rood) </t>
    </r>
  </si>
  <si>
    <t>Sparklijn grafiek kopieren en als afbeelding met link plakken</t>
  </si>
  <si>
    <r>
      <t xml:space="preserve">1. Selecteer C10  en </t>
    </r>
    <r>
      <rPr>
        <b/>
        <sz val="11"/>
        <color theme="1"/>
        <rFont val="Calibri"/>
        <family val="2"/>
        <scheme val="minor"/>
      </rPr>
      <t>kopiër</t>
    </r>
    <r>
      <rPr>
        <sz val="11"/>
        <color theme="1"/>
        <rFont val="Calibri"/>
        <family val="2"/>
        <scheme val="minor"/>
      </rPr>
      <t xml:space="preserve"> de sparklijn (ctrl+c)</t>
    </r>
  </si>
  <si>
    <r>
      <t xml:space="preserve">2. klik tab Mini dashboard in cel D2 - open </t>
    </r>
    <r>
      <rPr>
        <b/>
        <sz val="11"/>
        <color theme="1"/>
        <rFont val="Calibri"/>
        <family val="2"/>
        <scheme val="minor"/>
      </rPr>
      <t>Plakken</t>
    </r>
    <r>
      <rPr>
        <sz val="11"/>
        <color theme="1"/>
        <rFont val="Calibri"/>
        <family val="2"/>
        <scheme val="minor"/>
      </rPr>
      <t xml:space="preserve"> in het lint - kies afbeelding met link</t>
    </r>
  </si>
  <si>
    <t>Rij_getal vastzetten met fn+f4</t>
  </si>
  <si>
    <t>via dropdownmenu</t>
  </si>
  <si>
    <t xml:space="preserve">Dynamische gemaakte grafische weergave van verschillende Philips devisies  </t>
  </si>
  <si>
    <t>Alle rijen en kolommen buiten het werkblad verbergen</t>
  </si>
  <si>
    <t xml:space="preserve">3. Voor weer zichtbaar maken sleep naast de laatse kolom/rij </t>
  </si>
  <si>
    <r>
      <t>2. Klik op de laatste kolom - shift+ctrl+pijl naar rechts aanklikken r.m klik -</t>
    </r>
    <r>
      <rPr>
        <i/>
        <sz val="11"/>
        <color theme="1"/>
        <rFont val="Calibri"/>
        <family val="2"/>
        <scheme val="minor"/>
      </rPr>
      <t>Verbergen</t>
    </r>
  </si>
  <si>
    <r>
      <t>1. Klik op de laatste rij - shift+ctrl+pijl naar beneden aanklikken r.m klik -</t>
    </r>
    <r>
      <rPr>
        <i/>
        <sz val="11"/>
        <color theme="1"/>
        <rFont val="Calibri"/>
        <family val="2"/>
        <scheme val="minor"/>
      </rPr>
      <t>Verbergen</t>
    </r>
  </si>
  <si>
    <t>Zoekwaarde vastzetten met fn+f4</t>
  </si>
  <si>
    <t>Zoekmatrix vastzetten met fn+f4</t>
  </si>
  <si>
    <t>Maak in de tab Mini dashboard met onderstaande opdrachten een handig mini dashboard zoals het voorbeeld</t>
  </si>
  <si>
    <t>1. Het Mini dashboard is al voorbereid via Pagina -indeling, met een achtergrond - liggend - en geen rasterlijnen</t>
  </si>
  <si>
    <t>5. Selecteer de 1e cirkel - typ = in de formuleblak - klik in tab Opdrachten in cel T5 - herhaal dit ook voor de Afdeling M5</t>
  </si>
  <si>
    <t>6. Doe bovenstaand opdracht voor de waarden van alle 3 de afdelingen van Philips</t>
  </si>
  <si>
    <r>
      <t xml:space="preserve">2. </t>
    </r>
    <r>
      <rPr>
        <b/>
        <sz val="11"/>
        <color theme="1"/>
        <rFont val="Calibri"/>
        <family val="2"/>
        <scheme val="minor"/>
      </rPr>
      <t>Invoegen</t>
    </r>
    <r>
      <rPr>
        <sz val="11"/>
        <color theme="1"/>
        <rFont val="Calibri"/>
        <family val="2"/>
        <scheme val="minor"/>
      </rPr>
      <t xml:space="preserve"> - </t>
    </r>
    <r>
      <rPr>
        <b/>
        <sz val="11"/>
        <color theme="1"/>
        <rFont val="Calibri"/>
        <family val="2"/>
        <scheme val="minor"/>
      </rPr>
      <t>Illustraties</t>
    </r>
    <r>
      <rPr>
        <sz val="11"/>
        <color theme="1"/>
        <rFont val="Calibri"/>
        <family val="2"/>
        <scheme val="minor"/>
      </rPr>
      <t xml:space="preserve"> - </t>
    </r>
    <r>
      <rPr>
        <b/>
        <sz val="11"/>
        <color theme="1"/>
        <rFont val="Calibri"/>
        <family val="2"/>
        <scheme val="minor"/>
      </rPr>
      <t>SmartArt</t>
    </r>
    <r>
      <rPr>
        <sz val="11"/>
        <color theme="1"/>
        <rFont val="Calibri"/>
        <family val="2"/>
        <scheme val="minor"/>
      </rPr>
      <t xml:space="preserve"> - </t>
    </r>
    <r>
      <rPr>
        <i/>
        <sz val="11"/>
        <color theme="1"/>
        <rFont val="Calibri"/>
        <family val="2"/>
        <scheme val="minor"/>
      </rPr>
      <t>Proces</t>
    </r>
    <r>
      <rPr>
        <sz val="11"/>
        <color theme="1"/>
        <rFont val="Calibri"/>
        <family val="2"/>
        <scheme val="minor"/>
      </rPr>
      <t xml:space="preserve"> - </t>
    </r>
    <r>
      <rPr>
        <i/>
        <sz val="11"/>
        <color theme="1"/>
        <rFont val="Calibri"/>
        <family val="2"/>
        <scheme val="minor"/>
      </rPr>
      <t>Procespijlen</t>
    </r>
    <r>
      <rPr>
        <sz val="11"/>
        <color theme="1"/>
        <rFont val="Calibri"/>
        <family val="2"/>
        <scheme val="minor"/>
      </rPr>
      <t xml:space="preserve"> - sleep op maat en op de juiste plaats in tab</t>
    </r>
    <r>
      <rPr>
        <i/>
        <sz val="11"/>
        <color theme="1"/>
        <rFont val="Calibri"/>
        <family val="2"/>
        <scheme val="minor"/>
      </rPr>
      <t xml:space="preserve"> Mini dashboard</t>
    </r>
  </si>
  <si>
    <r>
      <t>Dynamische waardes per afdeling en voorbereiding Sparklijn maken op rij 10</t>
    </r>
    <r>
      <rPr>
        <sz val="12"/>
        <color theme="1"/>
        <rFont val="Calibri"/>
        <family val="2"/>
        <scheme val="minor"/>
      </rPr>
      <t xml:space="preserve"> (in tab </t>
    </r>
    <r>
      <rPr>
        <i/>
        <sz val="12"/>
        <color theme="1"/>
        <rFont val="Calibri"/>
        <family val="2"/>
        <scheme val="minor"/>
      </rPr>
      <t>Opdrachten</t>
    </r>
    <r>
      <rPr>
        <sz val="12"/>
        <color theme="1"/>
        <rFont val="Calibri"/>
        <family val="2"/>
        <scheme val="minor"/>
      </rPr>
      <t>)</t>
    </r>
  </si>
  <si>
    <t>2. Maak een hulpcel om het rijnummer van de afdeling te bepalen - Selecteer M15 typ = VERGELIJKEN($M$11;$M$5:$M$7;0)</t>
  </si>
  <si>
    <r>
      <t>3.</t>
    </r>
    <r>
      <rPr>
        <b/>
        <sz val="11"/>
        <color theme="1"/>
        <rFont val="Calibri"/>
        <family val="2"/>
        <scheme val="minor"/>
      </rPr>
      <t xml:space="preserve"> </t>
    </r>
    <r>
      <rPr>
        <i/>
        <sz val="11"/>
        <color theme="1"/>
        <rFont val="Calibri"/>
        <family val="2"/>
        <scheme val="minor"/>
      </rPr>
      <t>Sparkline</t>
    </r>
    <r>
      <rPr>
        <sz val="11"/>
        <color theme="1"/>
        <rFont val="Calibri"/>
        <family val="2"/>
        <scheme val="minor"/>
      </rPr>
      <t xml:space="preserve"> het menu - </t>
    </r>
    <r>
      <rPr>
        <i/>
        <sz val="11"/>
        <color theme="1"/>
        <rFont val="Calibri"/>
        <family val="2"/>
        <scheme val="minor"/>
      </rPr>
      <t>Sparkline kleur</t>
    </r>
    <r>
      <rPr>
        <sz val="11"/>
        <color theme="1"/>
        <rFont val="Calibri"/>
        <family val="2"/>
        <scheme val="minor"/>
      </rPr>
      <t xml:space="preserve"> - kies kleur oranje en Lijndikte 3</t>
    </r>
  </si>
  <si>
    <t>4. Vink Hoogste en laagste punt aan in het lint</t>
  </si>
  <si>
    <r>
      <t xml:space="preserve">    de kolom en rij weer een beetje eruit/zichtbaar - rechtermuisklik - </t>
    </r>
    <r>
      <rPr>
        <i/>
        <sz val="11"/>
        <color theme="1"/>
        <rFont val="Calibri"/>
        <family val="2"/>
        <scheme val="minor"/>
      </rPr>
      <t>Zichtbaar maken</t>
    </r>
  </si>
  <si>
    <r>
      <t xml:space="preserve">Geef de </t>
    </r>
    <r>
      <rPr>
        <i/>
        <sz val="12"/>
        <color theme="1"/>
        <rFont val="Calibri"/>
        <family val="2"/>
        <scheme val="minor"/>
      </rPr>
      <t>waarden</t>
    </r>
    <r>
      <rPr>
        <sz val="12"/>
        <color theme="1"/>
        <rFont val="Calibri"/>
        <family val="2"/>
        <scheme val="minor"/>
      </rPr>
      <t xml:space="preserve"> in Euro's en met 2 decimalen weer (via Start - knop euroteken)</t>
    </r>
  </si>
  <si>
    <r>
      <t>1</t>
    </r>
    <r>
      <rPr>
        <b/>
        <u/>
        <sz val="12"/>
        <rFont val="Calibri"/>
        <family val="2"/>
        <scheme val="minor"/>
      </rPr>
      <t>. Selecteer F14 tot F18</t>
    </r>
    <r>
      <rPr>
        <u/>
        <sz val="12"/>
        <rFont val="Calibri"/>
        <family val="2"/>
        <scheme val="minor"/>
      </rPr>
      <t xml:space="preserve"> - </t>
    </r>
    <r>
      <rPr>
        <i/>
        <u/>
        <sz val="12"/>
        <rFont val="Calibri"/>
        <family val="2"/>
        <scheme val="minor"/>
      </rPr>
      <t>Voorwaardelijke opmaak</t>
    </r>
    <r>
      <rPr>
        <u/>
        <sz val="12"/>
        <rFont val="Calibri"/>
        <family val="2"/>
        <scheme val="minor"/>
      </rPr>
      <t xml:space="preserve"> - </t>
    </r>
    <r>
      <rPr>
        <i/>
        <u/>
        <sz val="12"/>
        <rFont val="Calibri"/>
        <family val="2"/>
        <scheme val="minor"/>
      </rPr>
      <t>Nieuwe</t>
    </r>
    <r>
      <rPr>
        <u/>
        <sz val="12"/>
        <rFont val="Calibri"/>
        <family val="2"/>
        <scheme val="minor"/>
      </rPr>
      <t xml:space="preserve"> </t>
    </r>
    <r>
      <rPr>
        <i/>
        <u/>
        <sz val="12"/>
        <rFont val="Calibri"/>
        <family val="2"/>
        <scheme val="minor"/>
      </rPr>
      <t>regel</t>
    </r>
    <r>
      <rPr>
        <u/>
        <sz val="12"/>
        <rFont val="Calibri"/>
        <family val="2"/>
        <scheme val="minor"/>
      </rPr>
      <t xml:space="preserve"> - </t>
    </r>
    <r>
      <rPr>
        <i/>
        <u/>
        <sz val="12"/>
        <rFont val="Calibri"/>
        <family val="2"/>
        <scheme val="minor"/>
      </rPr>
      <t>Een formule gebruiken</t>
    </r>
    <r>
      <rPr>
        <u/>
        <sz val="12"/>
        <rFont val="Calibri"/>
        <family val="2"/>
        <scheme val="minor"/>
      </rPr>
      <t xml:space="preserve"> om te bepalen</t>
    </r>
  </si>
  <si>
    <r>
      <t>2. klik in cel G14=$F$17</t>
    </r>
    <r>
      <rPr>
        <sz val="12"/>
        <color rgb="FF00B0F0"/>
        <rFont val="Calibri"/>
        <family val="2"/>
        <scheme val="minor"/>
      </rPr>
      <t xml:space="preserve"> (F17 in tab Validatie onderdelen aanklikken )</t>
    </r>
    <r>
      <rPr>
        <sz val="12"/>
        <rFont val="Calibri"/>
        <family val="2"/>
        <scheme val="minor"/>
      </rPr>
      <t xml:space="preserve">- </t>
    </r>
    <r>
      <rPr>
        <b/>
        <sz val="12"/>
        <rFont val="Calibri"/>
        <family val="2"/>
        <scheme val="minor"/>
      </rPr>
      <t>Opmaak</t>
    </r>
    <r>
      <rPr>
        <sz val="12"/>
        <rFont val="Calibri"/>
        <family val="2"/>
        <scheme val="minor"/>
      </rPr>
      <t xml:space="preserve"> - kies een kleur </t>
    </r>
    <r>
      <rPr>
        <sz val="12"/>
        <color rgb="FF0070C0"/>
        <rFont val="Calibri"/>
        <family val="2"/>
        <scheme val="minor"/>
      </rPr>
      <t xml:space="preserve">(let op? Haal </t>
    </r>
    <r>
      <rPr>
        <b/>
        <sz val="14"/>
        <color rgb="FFFF0000"/>
        <rFont val="Calibri"/>
        <family val="2"/>
        <scheme val="minor"/>
      </rPr>
      <t xml:space="preserve">$ </t>
    </r>
    <r>
      <rPr>
        <sz val="12"/>
        <color rgb="FF0070C0"/>
        <rFont val="Calibri"/>
        <family val="2"/>
        <scheme val="minor"/>
      </rPr>
      <t>teken voor rij 14 weg)</t>
    </r>
    <r>
      <rPr>
        <sz val="12"/>
        <rFont val="Calibri"/>
        <family val="2"/>
        <scheme val="minor"/>
      </rPr>
      <t xml:space="preserve"> - OK - OK</t>
    </r>
  </si>
  <si>
    <t xml:space="preserve">4. Herhaal dit voor alle projectmanagers </t>
  </si>
  <si>
    <t>1e Halfjaar winst</t>
  </si>
  <si>
    <t>Opdracht 28</t>
  </si>
  <si>
    <t>Mini dashboard maken</t>
  </si>
  <si>
    <t>Data gegevens</t>
  </si>
  <si>
    <t>Office 365</t>
  </si>
  <si>
    <t>Validatie</t>
  </si>
  <si>
    <t>Een validatie dropdownlijst maken met zoekfunctie</t>
  </si>
  <si>
    <t>Br</t>
  </si>
  <si>
    <t>FILTER formule alleen voor Office 365</t>
  </si>
  <si>
    <t>Voorbeeld functies die in fases worden opgebouwd</t>
  </si>
  <si>
    <t>Brett Ratner</t>
  </si>
  <si>
    <t>functeie 1</t>
  </si>
  <si>
    <t>VIND.SPEC(F3;B3:B100)</t>
  </si>
  <si>
    <t>functeie 2</t>
  </si>
  <si>
    <t>ISGETAL(VIND.SPEC(F3;B3:B100))</t>
  </si>
  <si>
    <t>functeie 3</t>
  </si>
  <si>
    <t>FILTER(B3:B100;         ???         ;"Niet gevonden")</t>
  </si>
  <si>
    <t>Volledige opgebouwde filterfunctie</t>
  </si>
  <si>
    <t>Voorbereiding Validatie lijst door de formules eerst op te bouwen</t>
  </si>
  <si>
    <t xml:space="preserve">Selecteer cel D3 - typ = </t>
  </si>
  <si>
    <r>
      <t>typ,</t>
    </r>
    <r>
      <rPr>
        <b/>
        <sz val="12"/>
        <color theme="4"/>
        <rFont val="Calibri"/>
        <family val="2"/>
        <scheme val="minor"/>
      </rPr>
      <t xml:space="preserve"> ISGETAL</t>
    </r>
    <r>
      <rPr>
        <sz val="11"/>
        <color theme="1"/>
        <rFont val="Calibri"/>
        <family val="2"/>
        <scheme val="minor"/>
      </rPr>
      <t>( ervoor en sluit met een</t>
    </r>
    <r>
      <rPr>
        <b/>
        <sz val="12"/>
        <color theme="4"/>
        <rFont val="Calibri"/>
        <family val="2"/>
        <scheme val="minor"/>
      </rPr>
      <t xml:space="preserve"> )</t>
    </r>
    <r>
      <rPr>
        <sz val="11"/>
        <color theme="1"/>
        <rFont val="Calibri"/>
        <family val="2"/>
        <scheme val="minor"/>
      </rPr>
      <t xml:space="preserve">  - Enter -</t>
    </r>
    <r>
      <rPr>
        <sz val="10"/>
        <color theme="3"/>
        <rFont val="Calibri"/>
        <family val="2"/>
        <scheme val="minor"/>
      </rPr>
      <t xml:space="preserve"> </t>
    </r>
    <r>
      <rPr>
        <i/>
        <sz val="10"/>
        <color theme="3"/>
        <rFont val="Calibri"/>
        <family val="2"/>
        <scheme val="minor"/>
      </rPr>
      <t>(WAAR of ONWAAR wordt nu weergegeven)</t>
    </r>
  </si>
  <si>
    <r>
      <t>typ,</t>
    </r>
    <r>
      <rPr>
        <b/>
        <sz val="12"/>
        <color theme="4"/>
        <rFont val="Calibri"/>
        <family val="2"/>
        <scheme val="minor"/>
      </rPr>
      <t xml:space="preserve"> FILTER(B3:B100;</t>
    </r>
    <r>
      <rPr>
        <sz val="11"/>
        <color theme="1"/>
        <rFont val="Calibri"/>
        <family val="2"/>
        <scheme val="minor"/>
      </rPr>
      <t xml:space="preserve">  voor de formule - en achter de 2 haakjes</t>
    </r>
    <r>
      <rPr>
        <b/>
        <sz val="14"/>
        <color theme="4"/>
        <rFont val="Calibri"/>
        <family val="2"/>
        <scheme val="minor"/>
      </rPr>
      <t xml:space="preserve"> ;"Niet gevonden")</t>
    </r>
    <r>
      <rPr>
        <sz val="11"/>
        <color theme="1"/>
        <rFont val="Calibri"/>
        <family val="2"/>
        <scheme val="minor"/>
      </rPr>
      <t xml:space="preserve"> -</t>
    </r>
    <r>
      <rPr>
        <i/>
        <sz val="10"/>
        <color theme="3"/>
        <rFont val="Calibri"/>
        <family val="2"/>
        <scheme val="minor"/>
      </rPr>
      <t xml:space="preserve"> (zie voorbeeld)</t>
    </r>
  </si>
  <si>
    <t>Voorbereiding cel te koppelen met complete filter formule in Gegevensvaldidatie</t>
  </si>
  <si>
    <r>
      <t xml:space="preserve">Selecteer cel H3 - </t>
    </r>
    <r>
      <rPr>
        <b/>
        <sz val="11"/>
        <color theme="1"/>
        <rFont val="Calibri"/>
        <family val="2"/>
        <scheme val="minor"/>
      </rPr>
      <t>Gegevens</t>
    </r>
    <r>
      <rPr>
        <sz val="11"/>
        <color theme="1"/>
        <rFont val="Calibri"/>
        <family val="2"/>
        <scheme val="minor"/>
      </rPr>
      <t xml:space="preserve"> - </t>
    </r>
    <r>
      <rPr>
        <b/>
        <sz val="11"/>
        <color theme="1"/>
        <rFont val="Calibri"/>
        <family val="2"/>
        <scheme val="minor"/>
      </rPr>
      <t>Gegevensvalidatie</t>
    </r>
    <r>
      <rPr>
        <sz val="11"/>
        <color theme="1"/>
        <rFont val="Calibri"/>
        <family val="2"/>
        <scheme val="minor"/>
      </rPr>
      <t xml:space="preserve"> -</t>
    </r>
    <r>
      <rPr>
        <i/>
        <sz val="11"/>
        <color theme="1"/>
        <rFont val="Calibri"/>
        <family val="2"/>
        <scheme val="minor"/>
      </rPr>
      <t>Lijst</t>
    </r>
    <r>
      <rPr>
        <sz val="11"/>
        <color theme="1"/>
        <rFont val="Calibri"/>
        <family val="2"/>
        <scheme val="minor"/>
      </rPr>
      <t xml:space="preserve"> - </t>
    </r>
    <r>
      <rPr>
        <i/>
        <sz val="11"/>
        <color theme="1"/>
        <rFont val="Calibri"/>
        <family val="2"/>
        <scheme val="minor"/>
      </rPr>
      <t>Bron</t>
    </r>
    <r>
      <rPr>
        <sz val="11"/>
        <color theme="1"/>
        <rFont val="Calibri"/>
        <family val="2"/>
        <scheme val="minor"/>
      </rPr>
      <t xml:space="preserve"> -</t>
    </r>
    <r>
      <rPr>
        <sz val="16"/>
        <color rgb="FFFF0000"/>
        <rFont val="Calibri"/>
        <family val="2"/>
        <scheme val="minor"/>
      </rPr>
      <t xml:space="preserve"> D3#</t>
    </r>
  </si>
  <si>
    <r>
      <t xml:space="preserve">klik Tab </t>
    </r>
    <r>
      <rPr>
        <b/>
        <sz val="11"/>
        <color theme="1"/>
        <rFont val="Calibri"/>
        <family val="2"/>
        <scheme val="minor"/>
      </rPr>
      <t>Invoerbericht</t>
    </r>
    <r>
      <rPr>
        <sz val="11"/>
        <color theme="1"/>
        <rFont val="Calibri"/>
        <family val="2"/>
        <scheme val="minor"/>
      </rPr>
      <t xml:space="preserve"> - eventueel een invoerbericht typen</t>
    </r>
  </si>
  <si>
    <r>
      <t xml:space="preserve">klik Tab </t>
    </r>
    <r>
      <rPr>
        <b/>
        <sz val="11"/>
        <color theme="1"/>
        <rFont val="Calibri"/>
        <family val="2"/>
        <scheme val="minor"/>
      </rPr>
      <t>Foutmelding</t>
    </r>
    <r>
      <rPr>
        <sz val="11"/>
        <color theme="1"/>
        <rFont val="Calibri"/>
        <family val="2"/>
        <scheme val="minor"/>
      </rPr>
      <t xml:space="preserve"> - Foutmelding weergeven na invoeren - uitvinken -OK</t>
    </r>
  </si>
  <si>
    <t xml:space="preserve">Oudere Office </t>
  </si>
  <si>
    <t>Regisseurs</t>
  </si>
  <si>
    <t>Een validatie dropdownlijst maken met zoekfunctie voor oudere versies van Office</t>
  </si>
  <si>
    <t>Filter Formules opbouwen voor oudere versies van  Office</t>
  </si>
  <si>
    <t>Voorbeeld functies die in fases worden opgebouwd (om de zoekletter een volgnummer te geven)</t>
  </si>
  <si>
    <t>VIND.SPEC($G$3;C3)</t>
  </si>
  <si>
    <t>ISGETAL(VIND.SPEC($G$3;C3))</t>
  </si>
  <si>
    <t>ALS(ISGETAL(VIND.SPEC($G$3;C3));MAX($A$2:$A2)+1;0)</t>
  </si>
  <si>
    <t>Voorbereiding zoekwoord/letter omzetten in nummers door de formules eerst op te bouwen</t>
  </si>
  <si>
    <t xml:space="preserve">1. </t>
  </si>
  <si>
    <t xml:space="preserve">Selecteer cel A3 - typ = </t>
  </si>
  <si>
    <r>
      <t>Plak of typ formule =</t>
    </r>
    <r>
      <rPr>
        <b/>
        <sz val="14"/>
        <color theme="4"/>
        <rFont val="Calibri"/>
        <family val="2"/>
        <scheme val="minor"/>
      </rPr>
      <t>VIND.SPEC($G$3;C3)</t>
    </r>
    <r>
      <rPr>
        <sz val="11"/>
        <color theme="1"/>
        <rFont val="Calibri"/>
        <family val="2"/>
        <scheme val="minor"/>
      </rPr>
      <t xml:space="preserve"> in de formulebalk - enter - gebruik vulgreep</t>
    </r>
    <r>
      <rPr>
        <i/>
        <sz val="10"/>
        <color theme="1"/>
        <rFont val="Calibri"/>
        <family val="2"/>
        <scheme val="minor"/>
      </rPr>
      <t xml:space="preserve"> </t>
    </r>
    <r>
      <rPr>
        <i/>
        <sz val="10"/>
        <color theme="3"/>
        <rFont val="Calibri"/>
        <family val="2"/>
        <scheme val="minor"/>
      </rPr>
      <t>(waardes en cijfers worden weergegeven)</t>
    </r>
  </si>
  <si>
    <r>
      <t>typ,</t>
    </r>
    <r>
      <rPr>
        <b/>
        <sz val="12"/>
        <color theme="4"/>
        <rFont val="Calibri"/>
        <family val="2"/>
        <scheme val="minor"/>
      </rPr>
      <t xml:space="preserve"> ISGETAL</t>
    </r>
    <r>
      <rPr>
        <sz val="11"/>
        <color theme="1"/>
        <rFont val="Calibri"/>
        <family val="2"/>
        <scheme val="minor"/>
      </rPr>
      <t>( ervoor en sluit met een</t>
    </r>
    <r>
      <rPr>
        <b/>
        <sz val="12"/>
        <color theme="4"/>
        <rFont val="Calibri"/>
        <family val="2"/>
        <scheme val="minor"/>
      </rPr>
      <t xml:space="preserve"> )</t>
    </r>
    <r>
      <rPr>
        <sz val="11"/>
        <color theme="1"/>
        <rFont val="Calibri"/>
        <family val="2"/>
        <scheme val="minor"/>
      </rPr>
      <t xml:space="preserve">  - Enter -</t>
    </r>
    <r>
      <rPr>
        <sz val="11"/>
        <color theme="3"/>
        <rFont val="Calibri"/>
        <family val="2"/>
        <scheme val="minor"/>
      </rPr>
      <t xml:space="preserve"> gebruik vulgreep </t>
    </r>
    <r>
      <rPr>
        <i/>
        <sz val="10"/>
        <color theme="3"/>
        <rFont val="Calibri"/>
        <family val="2"/>
        <scheme val="minor"/>
      </rPr>
      <t>(WAAR of ONWAAR wordt nu weergegeven)</t>
    </r>
  </si>
  <si>
    <r>
      <t>typ,</t>
    </r>
    <r>
      <rPr>
        <b/>
        <sz val="12"/>
        <color theme="4"/>
        <rFont val="Calibri"/>
        <family val="2"/>
        <scheme val="minor"/>
      </rPr>
      <t xml:space="preserve"> ALS(</t>
    </r>
    <r>
      <rPr>
        <sz val="11"/>
        <color theme="1"/>
        <rFont val="Calibri"/>
        <family val="2"/>
        <scheme val="minor"/>
      </rPr>
      <t xml:space="preserve"> voor de formule ISGETAL - en achter de 2 haakjes</t>
    </r>
    <r>
      <rPr>
        <b/>
        <sz val="14"/>
        <color theme="4"/>
        <rFont val="Calibri"/>
        <family val="2"/>
        <scheme val="minor"/>
      </rPr>
      <t xml:space="preserve"> ;MAX($A$2:$A2)+1;0)</t>
    </r>
    <r>
      <rPr>
        <sz val="11"/>
        <color theme="1"/>
        <rFont val="Calibri"/>
        <family val="2"/>
        <scheme val="minor"/>
      </rPr>
      <t xml:space="preserve"> </t>
    </r>
    <r>
      <rPr>
        <i/>
        <sz val="11"/>
        <color theme="3"/>
        <rFont val="Calibri"/>
        <family val="2"/>
        <scheme val="minor"/>
      </rPr>
      <t xml:space="preserve"> (zie voorbeeld)</t>
    </r>
  </si>
  <si>
    <t>Gefilterde nummers omzetten in namen met de functies VERT.ZOEKEN &amp; RIJEN</t>
  </si>
  <si>
    <t xml:space="preserve">Selecteer cel E3 - typ = </t>
  </si>
  <si>
    <r>
      <t>Plak of typ formule =</t>
    </r>
    <r>
      <rPr>
        <b/>
        <sz val="14"/>
        <color theme="4"/>
        <rFont val="Calibri"/>
        <family val="2"/>
        <scheme val="minor"/>
      </rPr>
      <t>RIJEN($A$3:$A3)</t>
    </r>
    <r>
      <rPr>
        <sz val="11"/>
        <color theme="1"/>
        <rFont val="Calibri"/>
        <family val="2"/>
        <scheme val="minor"/>
      </rPr>
      <t xml:space="preserve"> in de formulebalk - enter -</t>
    </r>
    <r>
      <rPr>
        <i/>
        <sz val="11"/>
        <color theme="3"/>
        <rFont val="Calibri"/>
        <family val="2"/>
        <scheme val="minor"/>
      </rPr>
      <t xml:space="preserve"> (rij van 2e A3 relatief maken)</t>
    </r>
  </si>
  <si>
    <r>
      <t xml:space="preserve">typ. </t>
    </r>
    <r>
      <rPr>
        <b/>
        <sz val="12"/>
        <color theme="4"/>
        <rFont val="Calibri"/>
        <family val="2"/>
        <scheme val="minor"/>
      </rPr>
      <t>ALS.NB(</t>
    </r>
    <r>
      <rPr>
        <sz val="11"/>
        <color theme="1"/>
        <rFont val="Calibri"/>
        <family val="2"/>
        <scheme val="minor"/>
      </rPr>
      <t xml:space="preserve"> ervoor en typ achter het laatste haakje, </t>
    </r>
    <r>
      <rPr>
        <b/>
        <sz val="12"/>
        <color theme="4"/>
        <rFont val="Calibri"/>
        <family val="2"/>
        <scheme val="minor"/>
      </rPr>
      <t>;"")</t>
    </r>
    <r>
      <rPr>
        <sz val="11"/>
        <color theme="1"/>
        <rFont val="Calibri"/>
        <family val="2"/>
        <scheme val="minor"/>
      </rPr>
      <t xml:space="preserve"> Enter - gebruik vulgreep</t>
    </r>
  </si>
  <si>
    <t xml:space="preserve">2. </t>
  </si>
  <si>
    <r>
      <t xml:space="preserve">klik Tab </t>
    </r>
    <r>
      <rPr>
        <b/>
        <u/>
        <sz val="11"/>
        <color theme="1"/>
        <rFont val="Calibri"/>
        <family val="2"/>
        <scheme val="minor"/>
      </rPr>
      <t>Foutmelding</t>
    </r>
    <r>
      <rPr>
        <u/>
        <sz val="11"/>
        <color theme="1"/>
        <rFont val="Calibri"/>
        <family val="2"/>
        <scheme val="minor"/>
      </rPr>
      <t xml:space="preserve"> - Foutmelding weergeven na invoeren - uitvinken -OK</t>
    </r>
  </si>
  <si>
    <t>Note:</t>
  </si>
  <si>
    <t>Eventueel de complete formule een naam geven - en in Bron zetten</t>
  </si>
  <si>
    <t>typ in 1e venster Naam: validatie_lijst</t>
  </si>
  <si>
    <t>Gegevens - Gegevensvalidatie - kies lijst- klik in Bron - druk op fn+f3 of f3</t>
  </si>
  <si>
    <t>kies de naam validatie_lijst</t>
  </si>
  <si>
    <r>
      <t>Plak formule 1,</t>
    </r>
    <r>
      <rPr>
        <sz val="11"/>
        <color theme="4"/>
        <rFont val="Calibri"/>
        <family val="2"/>
        <scheme val="minor"/>
      </rPr>
      <t xml:space="preserve"> </t>
    </r>
    <r>
      <rPr>
        <b/>
        <sz val="12"/>
        <color theme="4"/>
        <rFont val="Calibri"/>
        <family val="2"/>
        <scheme val="minor"/>
      </rPr>
      <t>VIND.SPEC(B3;B3:B100)</t>
    </r>
    <r>
      <rPr>
        <sz val="11"/>
        <color theme="1"/>
        <rFont val="Calibri"/>
        <family val="2"/>
        <scheme val="minor"/>
      </rPr>
      <t xml:space="preserve"> in de formulebalk - enter -</t>
    </r>
    <r>
      <rPr>
        <i/>
        <sz val="9"/>
        <color theme="1"/>
        <rFont val="Calibri"/>
        <family val="2"/>
        <scheme val="minor"/>
      </rPr>
      <t xml:space="preserve"> </t>
    </r>
    <r>
      <rPr>
        <i/>
        <sz val="9"/>
        <color theme="3"/>
        <rFont val="Calibri"/>
        <family val="2"/>
        <scheme val="minor"/>
      </rPr>
      <t>(waardes en cijfers worden weergegeven)</t>
    </r>
  </si>
  <si>
    <r>
      <t xml:space="preserve">Selecteer cel G3 - </t>
    </r>
    <r>
      <rPr>
        <b/>
        <sz val="11"/>
        <color theme="1"/>
        <rFont val="Calibri"/>
        <family val="2"/>
        <scheme val="minor"/>
      </rPr>
      <t>Gegevens</t>
    </r>
    <r>
      <rPr>
        <sz val="11"/>
        <color theme="1"/>
        <rFont val="Calibri"/>
        <family val="2"/>
        <scheme val="minor"/>
      </rPr>
      <t xml:space="preserve"> - </t>
    </r>
    <r>
      <rPr>
        <b/>
        <sz val="11"/>
        <color theme="1"/>
        <rFont val="Calibri"/>
        <family val="2"/>
        <scheme val="minor"/>
      </rPr>
      <t>Gegevensvalidatie</t>
    </r>
    <r>
      <rPr>
        <sz val="11"/>
        <color theme="1"/>
        <rFont val="Calibri"/>
        <family val="2"/>
        <scheme val="minor"/>
      </rPr>
      <t xml:space="preserve"> -</t>
    </r>
    <r>
      <rPr>
        <i/>
        <sz val="11"/>
        <color theme="1"/>
        <rFont val="Calibri"/>
        <family val="2"/>
        <scheme val="minor"/>
      </rPr>
      <t>Lijst</t>
    </r>
    <r>
      <rPr>
        <sz val="11"/>
        <color theme="1"/>
        <rFont val="Calibri"/>
        <family val="2"/>
        <scheme val="minor"/>
      </rPr>
      <t xml:space="preserve"> - </t>
    </r>
    <r>
      <rPr>
        <i/>
        <sz val="11"/>
        <color theme="1"/>
        <rFont val="Calibri"/>
        <family val="2"/>
        <scheme val="minor"/>
      </rPr>
      <t>Bron</t>
    </r>
    <r>
      <rPr>
        <sz val="11"/>
        <color theme="1"/>
        <rFont val="Calibri"/>
        <family val="2"/>
        <scheme val="minor"/>
      </rPr>
      <t xml:space="preserve"> -</t>
    </r>
    <r>
      <rPr>
        <sz val="16"/>
        <color rgb="FFFF0000"/>
        <rFont val="Calibri"/>
        <family val="2"/>
        <scheme val="minor"/>
      </rPr>
      <t xml:space="preserve"> =VERSCHUIVING($E$3;;;AANTAL.ALS($E$3:$E$52;"?*"))</t>
    </r>
  </si>
  <si>
    <t>Voorbereiding cel te koppelen met complete filter formule in Gegevensvalididatie</t>
  </si>
  <si>
    <t>Voorbereiding cel te koppelen met complete filter formule in Gegevensvalidatie</t>
  </si>
  <si>
    <t>Valideren met de zoekfunctie FILTER alleen in Office 365</t>
  </si>
  <si>
    <t>Valideren met zoekfunctie in oudere Office versies</t>
  </si>
  <si>
    <t>Draaitabellen en grafiek instellen - overzichtelijk maken en omzetten, vergelijken met slicer</t>
  </si>
  <si>
    <t>Nu is de reeks dynamisch - herhaal voor de overige continenten</t>
  </si>
  <si>
    <t>3. Selecteer Europa van K41 tot K45 - Maak een Tabel (ctrl+L) - OK -kies kleur</t>
  </si>
  <si>
    <t>VERSCHUIVING('Validatie-onderdelen'!$F$17;;;AANTALARG('Validatie-onderdelen'!$F$17:$F$30))</t>
  </si>
  <si>
    <r>
      <t>2. typ VERSCHUIVING(</t>
    </r>
    <r>
      <rPr>
        <sz val="12"/>
        <color rgb="FF00B0F0"/>
        <rFont val="Calibri"/>
        <family val="2"/>
        <scheme val="minor"/>
      </rPr>
      <t>(selecteer F17 in tab Validatie onderdelen)</t>
    </r>
    <r>
      <rPr>
        <sz val="12"/>
        <rFont val="Calibri"/>
        <family val="2"/>
        <scheme val="minor"/>
      </rPr>
      <t xml:space="preserve"> </t>
    </r>
    <r>
      <rPr>
        <sz val="12"/>
        <color rgb="FFFF0000"/>
        <rFont val="Calibri"/>
        <family val="2"/>
        <scheme val="minor"/>
      </rPr>
      <t>gevolgd door</t>
    </r>
    <r>
      <rPr>
        <sz val="12"/>
        <rFont val="Calibri"/>
        <family val="2"/>
        <scheme val="minor"/>
      </rPr>
      <t xml:space="preserve"> ;;;AANTALARG(</t>
    </r>
    <r>
      <rPr>
        <sz val="12"/>
        <color rgb="FF00B0F0"/>
        <rFont val="Calibri"/>
        <family val="2"/>
        <scheme val="minor"/>
      </rPr>
      <t>(selecteer F17:F30 in tab Validatie onderdelen)</t>
    </r>
    <r>
      <rPr>
        <sz val="12"/>
        <rFont val="Calibri"/>
        <family val="2"/>
        <scheme val="minor"/>
      </rPr>
      <t>F17:F30))</t>
    </r>
  </si>
  <si>
    <r>
      <rPr>
        <sz val="11"/>
        <color rgb="FF00B0F0"/>
        <rFont val="Calibri"/>
        <family val="2"/>
        <scheme val="minor"/>
      </rPr>
      <t xml:space="preserve">Nu ziet de functie in het Bron venster er zo uit:  </t>
    </r>
    <r>
      <rPr>
        <sz val="14"/>
        <color theme="1"/>
        <rFont val="Calibri"/>
        <family val="2"/>
        <scheme val="minor"/>
      </rPr>
      <t>VERSCHUIVING('Validatie-onderdelen'!$F$17;;;AANTALARG('Validatie-onderdelen'!$F$17:$F$30))</t>
    </r>
  </si>
  <si>
    <t>3. Kopiër de formule uit de voorwaardelijke opmaak - maak nieuwe regel - Plakken verander van F17 naar 18</t>
  </si>
  <si>
    <t>FILTER(B3:B100;ISGETAL(VIND.SPEC(F3;B3:B100));"Niet gevonden")</t>
  </si>
  <si>
    <t>Schriften</t>
  </si>
  <si>
    <t>Notieblok</t>
  </si>
  <si>
    <t>Muis</t>
  </si>
  <si>
    <t>Toetsenbord</t>
  </si>
  <si>
    <t>Laptop</t>
  </si>
  <si>
    <t>wo</t>
  </si>
  <si>
    <r>
      <t>typ,</t>
    </r>
    <r>
      <rPr>
        <b/>
        <sz val="12"/>
        <color theme="4"/>
        <rFont val="Calibri"/>
        <family val="2"/>
        <scheme val="minor"/>
      </rPr>
      <t xml:space="preserve"> VERT.ZOEKEN</t>
    </r>
    <r>
      <rPr>
        <sz val="11"/>
        <color theme="1"/>
        <rFont val="Calibri"/>
        <family val="2"/>
        <scheme val="minor"/>
      </rPr>
      <t xml:space="preserve">( ervoor en typ </t>
    </r>
    <r>
      <rPr>
        <b/>
        <sz val="12"/>
        <color theme="4"/>
        <rFont val="Calibri"/>
        <family val="2"/>
        <scheme val="minor"/>
      </rPr>
      <t>;A3:C52;3;0 )</t>
    </r>
    <r>
      <rPr>
        <sz val="11"/>
        <color theme="1"/>
        <rFont val="Calibri"/>
        <family val="2"/>
        <scheme val="minor"/>
      </rPr>
      <t xml:space="preserve"> achter het haakje - Enter -</t>
    </r>
    <r>
      <rPr>
        <sz val="11"/>
        <color theme="3"/>
        <rFont val="Calibri"/>
        <family val="2"/>
        <scheme val="minor"/>
      </rPr>
      <t xml:space="preserve"> gebruik vulgreep </t>
    </r>
    <r>
      <rPr>
        <i/>
        <sz val="10"/>
        <color theme="3"/>
        <rFont val="Calibri"/>
        <family val="2"/>
        <scheme val="minor"/>
      </rPr>
      <t>(#N/B wordt weergegeven)</t>
    </r>
  </si>
  <si>
    <t>Indien het niet lukt kopieer het voorbeeld en plak het in de Bron</t>
  </si>
  <si>
    <t>Open tab Formules - Naam Definiëren</t>
  </si>
  <si>
    <t>kopieer de zojuist aangemaakte formule in het vak “Verwijst naar:” - OK</t>
  </si>
  <si>
    <t>ALS(?????    ;MAX($A$2:$A2)+1;0)</t>
  </si>
  <si>
    <t>eventueel hier oefenen</t>
  </si>
  <si>
    <t>Dynamische reeks gebruiken met: VERSCHUIVING met combi functie AANTALARG(</t>
  </si>
  <si>
    <t>NOTE:</t>
  </si>
  <si>
    <t>In de nieuwere versies van Office kan er meteen  gefilterd worden via Valideren!</t>
  </si>
  <si>
    <t>Laat het Vervolgkeuzelijst vakje aangevinkt.</t>
  </si>
  <si>
    <t>Probeer het uit door een naam in te typen en het dropdownmenu te openen</t>
  </si>
  <si>
    <t xml:space="preserve"> voorbeeld</t>
  </si>
  <si>
    <r>
      <rPr>
        <b/>
        <sz val="12"/>
        <color theme="1"/>
        <rFont val="Calibri"/>
        <family val="2"/>
      </rPr>
      <t>Verwijder</t>
    </r>
    <r>
      <rPr>
        <sz val="12"/>
        <color theme="1"/>
        <rFont val="Calibri"/>
        <family val="2"/>
      </rPr>
      <t xml:space="preserve"> een </t>
    </r>
    <r>
      <rPr>
        <i/>
        <sz val="12"/>
        <color theme="1"/>
        <rFont val="Calibri"/>
        <family val="2"/>
      </rPr>
      <t>Junior</t>
    </r>
    <r>
      <rPr>
        <sz val="12"/>
        <color theme="1"/>
        <rFont val="Calibri"/>
        <family val="2"/>
      </rPr>
      <t xml:space="preserve"> van </t>
    </r>
    <r>
      <rPr>
        <i/>
        <sz val="12"/>
        <color theme="1"/>
        <rFont val="Calibri"/>
        <family val="2"/>
      </rPr>
      <t>Amsterdam</t>
    </r>
    <r>
      <rPr>
        <sz val="12"/>
        <color theme="1"/>
        <rFont val="Calibri"/>
        <family val="2"/>
      </rPr>
      <t xml:space="preserve"> </t>
    </r>
    <r>
      <rPr>
        <b/>
        <sz val="12"/>
        <color theme="1"/>
        <rFont val="Calibri"/>
        <family val="2"/>
      </rPr>
      <t>uit</t>
    </r>
    <r>
      <rPr>
        <sz val="12"/>
        <color theme="1"/>
        <rFont val="Calibri"/>
        <family val="2"/>
      </rPr>
      <t xml:space="preserve"> de </t>
    </r>
    <r>
      <rPr>
        <b/>
        <sz val="12"/>
        <color theme="1"/>
        <rFont val="Calibri"/>
        <family val="2"/>
      </rPr>
      <t>Ledenlijst</t>
    </r>
    <r>
      <rPr>
        <sz val="12"/>
        <color theme="1"/>
        <rFont val="Calibri"/>
        <family val="2"/>
      </rPr>
      <t xml:space="preserve"> - </t>
    </r>
    <r>
      <rPr>
        <b/>
        <sz val="12"/>
        <color theme="1"/>
        <rFont val="Calibri"/>
        <family val="2"/>
      </rPr>
      <t>Vernieuw</t>
    </r>
    <r>
      <rPr>
        <sz val="12"/>
        <color theme="1"/>
        <rFont val="Calibri"/>
        <family val="2"/>
      </rPr>
      <t xml:space="preserve"> de draaitabel met de </t>
    </r>
    <r>
      <rPr>
        <b/>
        <sz val="12"/>
        <color theme="1"/>
        <rFont val="Calibri"/>
        <family val="2"/>
      </rPr>
      <t>rechtermuis</t>
    </r>
    <r>
      <rPr>
        <sz val="12"/>
        <color theme="1"/>
        <rFont val="Calibri"/>
        <family val="2"/>
      </rPr>
      <t xml:space="preserve"> knop - controleer het</t>
    </r>
  </si>
  <si>
    <r>
      <rPr>
        <sz val="12"/>
        <rFont val="Calibri"/>
        <family val="2"/>
        <scheme val="minor"/>
      </rPr>
      <t>De werkmap beveiligen tegen openen</t>
    </r>
    <r>
      <rPr>
        <i/>
        <sz val="12"/>
        <rFont val="Calibri"/>
        <family val="2"/>
        <scheme val="minor"/>
      </rPr>
      <t xml:space="preserve"> - </t>
    </r>
    <r>
      <rPr>
        <b/>
        <sz val="12"/>
        <rFont val="Calibri"/>
        <family val="2"/>
        <scheme val="minor"/>
      </rPr>
      <t xml:space="preserve">Bestand - Opslaan Als - Bladeren - Extra - Algemene opties - Wachtwoord  </t>
    </r>
    <r>
      <rPr>
        <sz val="12"/>
        <rFont val="Calibri"/>
        <family val="2"/>
        <scheme val="minor"/>
      </rPr>
      <t>invoeren</t>
    </r>
    <r>
      <rPr>
        <b/>
        <sz val="12"/>
        <rFont val="Calibri"/>
        <family val="2"/>
        <scheme val="minor"/>
      </rPr>
      <t xml:space="preserve"> -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</si>
</sst>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2" formatCode="_ &quot;€&quot;\ * #,##0_ ;_ &quot;€&quot;\ * \-#,##0_ ;_ &quot;€&quot;\ * &quot;-&quot;_ ;_ @_ "/>
    <numFmt numFmtId="44" formatCode="_ &quot;€&quot;\ * #,##0.00_ ;_ &quot;€&quot;\ * \-#,##0.00_ ;_ &quot;€&quot;\ * &quot;-&quot;??_ ;_ @_ "/>
    <numFmt numFmtId="164" formatCode="_(&quot;€&quot;* #,##0.00_);_(&quot;€&quot;* \(#,##0.00\);_(&quot;€&quot;* &quot;-&quot;??_);_(@_)"/>
    <numFmt numFmtId="165" formatCode="[$-F400]h:mm:ss\ AM/PM"/>
    <numFmt numFmtId="166" formatCode="#,##0.00;[Red]&quot;-&quot;#,##0.00"/>
    <numFmt numFmtId="167" formatCode="#,##0.0;[Red]&quot;-&quot;#,##0.0"/>
    <numFmt numFmtId="168" formatCode="dd/mm/yyyy"/>
    <numFmt numFmtId="169" formatCode="h:mm;"/>
    <numFmt numFmtId="170" formatCode="h:mm;@"/>
    <numFmt numFmtId="171" formatCode="[$€-2]\ #,##0.00"/>
    <numFmt numFmtId="172" formatCode="[h]:mm;@"/>
    <numFmt numFmtId="173" formatCode="General_)"/>
    <numFmt numFmtId="174" formatCode="_-&quot;€&quot;\ * #,##0.00_-;_-&quot;€&quot;\ * #,##0.00\-;_-&quot;€&quot;\ * &quot;-&quot;??_-;_-@_-"/>
    <numFmt numFmtId="175" formatCode="_-&quot;€&quot;\ * #,##0_-;_-&quot;€&quot;\ * #,##0\-;_-&quot;€&quot;\ * &quot;-&quot;??_-;_-@_-"/>
    <numFmt numFmtId="176" formatCode="_ [$€-413]\ * #,##0.00_ ;_ [$€-413]\ * \-#,##0.00_ ;_ [$€-413]\ * &quot;-&quot;??_ ;_ @_ "/>
    <numFmt numFmtId="177" formatCode="0#########"/>
    <numFmt numFmtId="178" formatCode="0.0"/>
    <numFmt numFmtId="179" formatCode="#,##0\ [$nog];[Black]#,##0\ [$teveel]"/>
    <numFmt numFmtId="180" formatCode="&quot;€&quot;\ #,##0"/>
    <numFmt numFmtId="181" formatCode="_ [$€-413]\ * #,##0_ ;_ [$€-413]\ * \-#,##0_ ;_ [$€-413]\ * &quot;-&quot;??_ ;_ @_ "/>
    <numFmt numFmtId="182" formatCode="&quot;€&quot;\ #,##0.00"/>
    <numFmt numFmtId="183" formatCode="dd/mmm/yyyy"/>
    <numFmt numFmtId="184" formatCode="#\ &quot;Km&quot;"/>
  </numFmts>
  <fonts count="247" x14ac:knownFonts="1">
    <font>
      <sz val="11"/>
      <color theme="1"/>
      <name val="Calibri"/>
      <family val="2"/>
      <scheme val="minor"/>
    </font>
    <font>
      <sz val="11"/>
      <color theme="1"/>
      <name val="Calibri"/>
      <family val="2"/>
      <scheme val="minor"/>
    </font>
    <font>
      <b/>
      <sz val="11"/>
      <color theme="1"/>
      <name val="Calibri"/>
      <family val="2"/>
      <scheme val="minor"/>
    </font>
    <font>
      <b/>
      <sz val="24"/>
      <color rgb="FF2E74B5"/>
      <name val="Calibri"/>
      <family val="2"/>
    </font>
    <font>
      <b/>
      <sz val="12"/>
      <color theme="1"/>
      <name val="Calibri"/>
      <family val="2"/>
      <scheme val="minor"/>
    </font>
    <font>
      <sz val="12"/>
      <color theme="1"/>
      <name val="Calibri"/>
      <family val="2"/>
      <scheme val="minor"/>
    </font>
    <font>
      <b/>
      <sz val="11"/>
      <color theme="0"/>
      <name val="Calibri"/>
      <family val="2"/>
      <scheme val="minor"/>
    </font>
    <font>
      <sz val="11"/>
      <color theme="0"/>
      <name val="Calibri"/>
      <family val="2"/>
      <scheme val="minor"/>
    </font>
    <font>
      <i/>
      <sz val="11"/>
      <color theme="1"/>
      <name val="Calibri"/>
      <family val="2"/>
      <scheme val="minor"/>
    </font>
    <font>
      <sz val="10"/>
      <name val="Arial"/>
      <family val="2"/>
    </font>
    <font>
      <sz val="10"/>
      <name val="Calibri"/>
      <family val="2"/>
      <scheme val="minor"/>
    </font>
    <font>
      <sz val="11"/>
      <color indexed="8"/>
      <name val="Calibri"/>
      <family val="2"/>
    </font>
    <font>
      <b/>
      <u/>
      <sz val="16"/>
      <color indexed="9"/>
      <name val="Calibri"/>
      <family val="2"/>
      <scheme val="minor"/>
    </font>
    <font>
      <sz val="12"/>
      <name val="Calibri"/>
      <family val="2"/>
      <scheme val="minor"/>
    </font>
    <font>
      <sz val="14"/>
      <name val="Calibri"/>
      <family val="2"/>
      <scheme val="minor"/>
    </font>
    <font>
      <i/>
      <sz val="12"/>
      <color theme="1"/>
      <name val="Calibri"/>
      <family val="2"/>
      <scheme val="minor"/>
    </font>
    <font>
      <b/>
      <u/>
      <sz val="14"/>
      <color indexed="9"/>
      <name val="Calibri"/>
      <family val="2"/>
      <scheme val="minor"/>
    </font>
    <font>
      <u/>
      <sz val="14"/>
      <color indexed="9"/>
      <name val="Calibri"/>
      <family val="2"/>
      <scheme val="minor"/>
    </font>
    <font>
      <sz val="11"/>
      <color indexed="8"/>
      <name val="Calibri"/>
      <family val="2"/>
      <scheme val="minor"/>
    </font>
    <font>
      <sz val="18"/>
      <name val="Calibri"/>
      <family val="2"/>
      <scheme val="minor"/>
    </font>
    <font>
      <sz val="11"/>
      <color theme="1"/>
      <name val="Calibri"/>
      <family val="2"/>
    </font>
    <font>
      <sz val="12"/>
      <color theme="1"/>
      <name val="Calibri"/>
      <family val="2"/>
    </font>
    <font>
      <sz val="12"/>
      <name val="Calibri"/>
      <family val="2"/>
    </font>
    <font>
      <b/>
      <u/>
      <sz val="16"/>
      <color indexed="9"/>
      <name val="Calibri"/>
      <family val="2"/>
    </font>
    <font>
      <b/>
      <u/>
      <sz val="14"/>
      <color indexed="9"/>
      <name val="Calibri"/>
      <family val="2"/>
    </font>
    <font>
      <sz val="11"/>
      <color indexed="9"/>
      <name val="Calibri"/>
      <family val="2"/>
    </font>
    <font>
      <b/>
      <sz val="12"/>
      <color theme="1"/>
      <name val="Calibri"/>
      <family val="2"/>
    </font>
    <font>
      <sz val="12"/>
      <color indexed="9"/>
      <name val="Calibri"/>
      <family val="2"/>
    </font>
    <font>
      <b/>
      <sz val="12"/>
      <color theme="0"/>
      <name val="Calibri"/>
      <family val="2"/>
    </font>
    <font>
      <b/>
      <sz val="12"/>
      <name val="Calibri"/>
      <family val="2"/>
    </font>
    <font>
      <i/>
      <sz val="12"/>
      <name val="Calibri"/>
      <family val="2"/>
    </font>
    <font>
      <sz val="12"/>
      <color indexed="8"/>
      <name val="Calibri"/>
      <family val="2"/>
    </font>
    <font>
      <b/>
      <sz val="12"/>
      <color indexed="8"/>
      <name val="Calibri"/>
      <family val="2"/>
    </font>
    <font>
      <sz val="11"/>
      <color theme="0"/>
      <name val="Calibri"/>
      <family val="2"/>
    </font>
    <font>
      <b/>
      <u/>
      <sz val="16"/>
      <color theme="0"/>
      <name val="Calibri"/>
      <family val="2"/>
    </font>
    <font>
      <b/>
      <u/>
      <sz val="14"/>
      <color theme="0"/>
      <name val="Calibri"/>
      <family val="2"/>
    </font>
    <font>
      <shadow/>
      <sz val="18"/>
      <name val="Calibri"/>
      <family val="2"/>
    </font>
    <font>
      <sz val="24"/>
      <name val="Calibri"/>
      <family val="2"/>
      <scheme val="minor"/>
    </font>
    <font>
      <sz val="9"/>
      <name val="Arial"/>
      <family val="2"/>
    </font>
    <font>
      <sz val="9"/>
      <name val="Calibri"/>
      <family val="2"/>
      <scheme val="minor"/>
    </font>
    <font>
      <b/>
      <sz val="9"/>
      <color indexed="9"/>
      <name val="Calibri"/>
      <family val="2"/>
      <scheme val="minor"/>
    </font>
    <font>
      <b/>
      <sz val="9"/>
      <name val="Calibri"/>
      <family val="2"/>
      <scheme val="minor"/>
    </font>
    <font>
      <sz val="11"/>
      <color indexed="9"/>
      <name val="Calibri"/>
      <family val="2"/>
      <scheme val="minor"/>
    </font>
    <font>
      <b/>
      <sz val="20"/>
      <color indexed="10"/>
      <name val="Calibri"/>
      <family val="2"/>
      <scheme val="minor"/>
    </font>
    <font>
      <b/>
      <sz val="20"/>
      <name val="Calibri"/>
      <family val="2"/>
      <scheme val="minor"/>
    </font>
    <font>
      <sz val="11"/>
      <name val="Calibri"/>
      <family val="2"/>
      <scheme val="minor"/>
    </font>
    <font>
      <i/>
      <sz val="12"/>
      <name val="Calibri"/>
      <family val="2"/>
      <scheme val="minor"/>
    </font>
    <font>
      <b/>
      <sz val="12"/>
      <name val="Calibri"/>
      <family val="2"/>
      <scheme val="minor"/>
    </font>
    <font>
      <b/>
      <u/>
      <sz val="12"/>
      <name val="Calibri"/>
      <family val="2"/>
      <scheme val="minor"/>
    </font>
    <font>
      <sz val="11"/>
      <color indexed="12"/>
      <name val="Calibri"/>
      <family val="2"/>
      <scheme val="minor"/>
    </font>
    <font>
      <sz val="12"/>
      <color indexed="8"/>
      <name val="Calibri"/>
      <family val="2"/>
      <scheme val="minor"/>
    </font>
    <font>
      <b/>
      <sz val="14"/>
      <color indexed="9"/>
      <name val="Calibri"/>
      <family val="2"/>
      <scheme val="minor"/>
    </font>
    <font>
      <shadow/>
      <sz val="28"/>
      <name val="Calibri"/>
      <family val="2"/>
      <scheme val="minor"/>
    </font>
    <font>
      <shadow/>
      <sz val="18"/>
      <name val="Calibri"/>
      <family val="2"/>
      <scheme val="minor"/>
    </font>
    <font>
      <shadow/>
      <sz val="24"/>
      <name val="Calibri"/>
      <family val="2"/>
      <scheme val="minor"/>
    </font>
    <font>
      <sz val="8"/>
      <name val="Calibri"/>
      <family val="2"/>
      <scheme val="minor"/>
    </font>
    <font>
      <sz val="14"/>
      <color indexed="9"/>
      <name val="Calibri"/>
      <family val="2"/>
      <scheme val="minor"/>
    </font>
    <font>
      <b/>
      <i/>
      <u/>
      <sz val="14"/>
      <color indexed="9"/>
      <name val="Calibri"/>
      <family val="2"/>
      <scheme val="minor"/>
    </font>
    <font>
      <shadow/>
      <sz val="24"/>
      <name val="Calibri"/>
      <family val="2"/>
    </font>
    <font>
      <sz val="14"/>
      <color indexed="9"/>
      <name val="Calibri"/>
      <family val="2"/>
    </font>
    <font>
      <b/>
      <i/>
      <sz val="12"/>
      <name val="Calibri"/>
      <family val="2"/>
    </font>
    <font>
      <sz val="11"/>
      <name val="Calibri"/>
      <family val="2"/>
    </font>
    <font>
      <b/>
      <sz val="11"/>
      <name val="Calibri"/>
      <family val="2"/>
    </font>
    <font>
      <sz val="18"/>
      <color theme="1"/>
      <name val="Calibri"/>
      <family val="2"/>
      <scheme val="minor"/>
    </font>
    <font>
      <b/>
      <u/>
      <sz val="14"/>
      <color theme="0"/>
      <name val="Calibri"/>
      <family val="2"/>
      <scheme val="minor"/>
    </font>
    <font>
      <i/>
      <sz val="12"/>
      <color theme="8" tint="-0.249977111117893"/>
      <name val="Calibri"/>
      <family val="2"/>
      <scheme val="minor"/>
    </font>
    <font>
      <b/>
      <i/>
      <sz val="12"/>
      <color theme="1"/>
      <name val="Calibri"/>
      <family val="2"/>
      <scheme val="minor"/>
    </font>
    <font>
      <b/>
      <sz val="14"/>
      <color theme="1"/>
      <name val="Calibri"/>
      <family val="2"/>
      <scheme val="minor"/>
    </font>
    <font>
      <b/>
      <u/>
      <sz val="14"/>
      <color theme="1"/>
      <name val="Calibri"/>
      <family val="2"/>
      <scheme val="minor"/>
    </font>
    <font>
      <i/>
      <sz val="9"/>
      <color theme="1"/>
      <name val="Calibri"/>
      <family val="2"/>
      <scheme val="minor"/>
    </font>
    <font>
      <b/>
      <u/>
      <sz val="12"/>
      <color theme="1"/>
      <name val="Calibri"/>
      <family val="2"/>
      <scheme val="minor"/>
    </font>
    <font>
      <b/>
      <sz val="14"/>
      <color indexed="9"/>
      <name val="Calibri"/>
      <family val="2"/>
    </font>
    <font>
      <sz val="14"/>
      <color indexed="8"/>
      <name val="Calibri"/>
      <family val="2"/>
    </font>
    <font>
      <sz val="10"/>
      <name val="MS Sans Serif"/>
    </font>
    <font>
      <sz val="12"/>
      <name val="Trebuchet MS"/>
      <family val="2"/>
    </font>
    <font>
      <sz val="10"/>
      <name val="Trebuchet MS"/>
      <family val="2"/>
    </font>
    <font>
      <b/>
      <sz val="18"/>
      <color rgb="FFFF0000"/>
      <name val="Trebuchet MS"/>
      <family val="2"/>
    </font>
    <font>
      <sz val="10"/>
      <color rgb="FFFF0000"/>
      <name val="Trebuchet MS"/>
      <family val="2"/>
    </font>
    <font>
      <sz val="17"/>
      <name val="Calibri"/>
      <family val="2"/>
    </font>
    <font>
      <sz val="14"/>
      <color indexed="12"/>
      <name val="Calibri"/>
      <family val="2"/>
    </font>
    <font>
      <sz val="14"/>
      <name val="Calibri"/>
      <family val="2"/>
    </font>
    <font>
      <sz val="16"/>
      <name val="Calibri"/>
      <family val="2"/>
    </font>
    <font>
      <sz val="9"/>
      <color theme="1"/>
      <name val="Calibri"/>
      <family val="2"/>
      <scheme val="minor"/>
    </font>
    <font>
      <sz val="11"/>
      <color theme="0" tint="-0.14999847407452621"/>
      <name val="Calibri"/>
      <family val="2"/>
      <scheme val="minor"/>
    </font>
    <font>
      <sz val="10"/>
      <color theme="1"/>
      <name val="Calibri"/>
      <family val="2"/>
      <scheme val="minor"/>
    </font>
    <font>
      <sz val="11"/>
      <color rgb="FF7030A0"/>
      <name val="Calibri"/>
      <family val="2"/>
      <scheme val="minor"/>
    </font>
    <font>
      <sz val="8"/>
      <color theme="1"/>
      <name val="Calibri"/>
      <family val="2"/>
      <scheme val="minor"/>
    </font>
    <font>
      <sz val="12"/>
      <color rgb="FF7030A0"/>
      <name val="Calibri"/>
      <family val="2"/>
      <scheme val="minor"/>
    </font>
    <font>
      <b/>
      <sz val="12"/>
      <color rgb="FF7030A0"/>
      <name val="Calibri"/>
      <family val="2"/>
      <scheme val="minor"/>
    </font>
    <font>
      <i/>
      <sz val="12"/>
      <color theme="4"/>
      <name val="Calibri"/>
      <family val="2"/>
      <scheme val="minor"/>
    </font>
    <font>
      <sz val="12"/>
      <color theme="4"/>
      <name val="Calibri"/>
      <family val="2"/>
      <scheme val="minor"/>
    </font>
    <font>
      <sz val="12"/>
      <color theme="4" tint="-0.249977111117893"/>
      <name val="Calibri"/>
      <family val="2"/>
      <scheme val="minor"/>
    </font>
    <font>
      <b/>
      <sz val="12"/>
      <color theme="4" tint="-0.249977111117893"/>
      <name val="Calibri"/>
      <family val="2"/>
      <scheme val="minor"/>
    </font>
    <font>
      <u/>
      <sz val="14"/>
      <color indexed="9"/>
      <name val="Calibri"/>
      <family val="2"/>
    </font>
    <font>
      <sz val="12"/>
      <color rgb="FF0070C0"/>
      <name val="Calibri"/>
      <family val="2"/>
      <scheme val="minor"/>
    </font>
    <font>
      <sz val="24"/>
      <color indexed="8"/>
      <name val="Calibri"/>
      <family val="2"/>
    </font>
    <font>
      <sz val="18"/>
      <name val="Calibri"/>
      <family val="2"/>
    </font>
    <font>
      <b/>
      <sz val="22"/>
      <name val="Calibri"/>
      <family val="2"/>
    </font>
    <font>
      <i/>
      <sz val="12"/>
      <color indexed="8"/>
      <name val="Calibri"/>
      <family val="2"/>
    </font>
    <font>
      <b/>
      <sz val="16"/>
      <name val="Calibri"/>
      <family val="2"/>
    </font>
    <font>
      <b/>
      <sz val="12"/>
      <color indexed="10"/>
      <name val="Calibri"/>
      <family val="2"/>
      <scheme val="minor"/>
    </font>
    <font>
      <b/>
      <sz val="14"/>
      <color indexed="8"/>
      <name val="Calibri"/>
      <family val="2"/>
    </font>
    <font>
      <sz val="12"/>
      <color theme="0" tint="-0.34998626667073579"/>
      <name val="Calibri"/>
      <family val="2"/>
      <scheme val="minor"/>
    </font>
    <font>
      <sz val="9"/>
      <color theme="0" tint="-0.34998626667073579"/>
      <name val="Calibri"/>
      <family val="2"/>
      <scheme val="minor"/>
    </font>
    <font>
      <shadow/>
      <sz val="28"/>
      <name val="Calibri"/>
      <family val="2"/>
    </font>
    <font>
      <sz val="8"/>
      <name val="Verdana"/>
      <family val="2"/>
    </font>
    <font>
      <sz val="12"/>
      <name val="Verdana"/>
      <family val="2"/>
    </font>
    <font>
      <b/>
      <sz val="10"/>
      <name val="Arial"/>
      <family val="2"/>
    </font>
    <font>
      <b/>
      <i/>
      <sz val="10"/>
      <name val="Arial"/>
      <family val="2"/>
    </font>
    <font>
      <b/>
      <sz val="8"/>
      <name val="Verdana"/>
      <family val="2"/>
    </font>
    <font>
      <i/>
      <sz val="11"/>
      <name val="Calibri"/>
      <family val="2"/>
      <scheme val="minor"/>
    </font>
    <font>
      <u/>
      <sz val="14"/>
      <color theme="0"/>
      <name val="Calibri"/>
      <family val="2"/>
      <scheme val="minor"/>
    </font>
    <font>
      <sz val="12"/>
      <color indexed="10"/>
      <name val="Calibri"/>
      <family val="2"/>
      <scheme val="minor"/>
    </font>
    <font>
      <sz val="8"/>
      <color indexed="10"/>
      <name val="Verdana"/>
      <family val="2"/>
    </font>
    <font>
      <b/>
      <sz val="12"/>
      <color indexed="12"/>
      <name val="Calibri"/>
      <family val="2"/>
      <scheme val="minor"/>
    </font>
    <font>
      <sz val="12"/>
      <color indexed="9"/>
      <name val="Calibri"/>
      <family val="2"/>
      <scheme val="minor"/>
    </font>
    <font>
      <b/>
      <sz val="12"/>
      <color indexed="8"/>
      <name val="Calibri"/>
      <family val="2"/>
      <scheme val="minor"/>
    </font>
    <font>
      <b/>
      <sz val="10"/>
      <name val="Calibri"/>
      <family val="2"/>
    </font>
    <font>
      <b/>
      <sz val="14"/>
      <color indexed="12"/>
      <name val="Calibri"/>
      <family val="2"/>
      <scheme val="minor"/>
    </font>
    <font>
      <sz val="11"/>
      <name val="Century Gothic"/>
      <family val="2"/>
    </font>
    <font>
      <b/>
      <i/>
      <sz val="12"/>
      <name val="Calibri"/>
      <family val="2"/>
      <scheme val="minor"/>
    </font>
    <font>
      <sz val="12"/>
      <color rgb="FF002060"/>
      <name val="Calibri"/>
      <family val="2"/>
      <scheme val="minor"/>
    </font>
    <font>
      <u/>
      <sz val="12"/>
      <name val="Calibri"/>
      <family val="2"/>
      <scheme val="minor"/>
    </font>
    <font>
      <sz val="10"/>
      <name val="Verdana"/>
      <family val="2"/>
    </font>
    <font>
      <b/>
      <sz val="10"/>
      <color indexed="18"/>
      <name val="Arial"/>
      <family val="2"/>
    </font>
    <font>
      <b/>
      <shadow/>
      <sz val="18"/>
      <name val="Calibri"/>
      <family val="2"/>
      <scheme val="minor"/>
    </font>
    <font>
      <b/>
      <sz val="14"/>
      <name val="Calibri"/>
      <family val="2"/>
      <scheme val="minor"/>
    </font>
    <font>
      <i/>
      <u/>
      <sz val="12"/>
      <name val="Calibri"/>
      <family val="2"/>
      <scheme val="minor"/>
    </font>
    <font>
      <b/>
      <sz val="12"/>
      <color theme="3" tint="-0.499984740745262"/>
      <name val="Calibri"/>
      <family val="2"/>
      <scheme val="minor"/>
    </font>
    <font>
      <sz val="12"/>
      <color theme="3" tint="-0.499984740745262"/>
      <name val="Calibri"/>
      <family val="2"/>
      <scheme val="minor"/>
    </font>
    <font>
      <sz val="10"/>
      <color rgb="FF0070C0"/>
      <name val="Calibri"/>
      <family val="2"/>
      <scheme val="minor"/>
    </font>
    <font>
      <b/>
      <sz val="10"/>
      <name val="Calibri"/>
      <family val="2"/>
      <scheme val="minor"/>
    </font>
    <font>
      <sz val="9"/>
      <color indexed="8"/>
      <name val="Calibri"/>
      <family val="2"/>
      <scheme val="minor"/>
    </font>
    <font>
      <sz val="12"/>
      <color rgb="FFC00000"/>
      <name val="Calibri"/>
      <family val="2"/>
      <scheme val="minor"/>
    </font>
    <font>
      <b/>
      <sz val="12"/>
      <color theme="0" tint="-0.14999847407452621"/>
      <name val="Calibri"/>
      <family val="2"/>
      <scheme val="minor"/>
    </font>
    <font>
      <sz val="12"/>
      <color theme="0" tint="-0.14999847407452621"/>
      <name val="Calibri"/>
      <family val="2"/>
      <scheme val="minor"/>
    </font>
    <font>
      <shadow/>
      <sz val="20"/>
      <name val="Calibri"/>
      <family val="2"/>
      <scheme val="minor"/>
    </font>
    <font>
      <b/>
      <i/>
      <sz val="12"/>
      <color rgb="FFC00000"/>
      <name val="Calibri"/>
      <family val="2"/>
      <scheme val="minor"/>
    </font>
    <font>
      <sz val="10"/>
      <color rgb="FFFF0000"/>
      <name val="Calibri"/>
      <family val="2"/>
      <scheme val="minor"/>
    </font>
    <font>
      <u/>
      <sz val="11"/>
      <name val="Calibri"/>
      <family val="2"/>
      <scheme val="minor"/>
    </font>
    <font>
      <sz val="12"/>
      <color theme="0" tint="-0.249977111117893"/>
      <name val="Calibri"/>
      <family val="2"/>
      <scheme val="minor"/>
    </font>
    <font>
      <sz val="9"/>
      <color rgb="FFFF0000"/>
      <name val="Calibri"/>
      <family val="2"/>
      <scheme val="minor"/>
    </font>
    <font>
      <b/>
      <sz val="12"/>
      <color rgb="FF002060"/>
      <name val="Calibri"/>
      <family val="2"/>
      <scheme val="minor"/>
    </font>
    <font>
      <sz val="9"/>
      <color rgb="FF0070C0"/>
      <name val="Calibri"/>
      <family val="2"/>
      <scheme val="minor"/>
    </font>
    <font>
      <sz val="9"/>
      <color theme="4" tint="-0.249977111117893"/>
      <name val="Calibri"/>
      <family val="2"/>
      <scheme val="minor"/>
    </font>
    <font>
      <b/>
      <sz val="11"/>
      <name val="Calibri"/>
      <family val="2"/>
      <scheme val="minor"/>
    </font>
    <font>
      <b/>
      <i/>
      <u/>
      <sz val="12"/>
      <name val="Calibri"/>
      <family val="2"/>
      <scheme val="minor"/>
    </font>
    <font>
      <b/>
      <i/>
      <u/>
      <sz val="12"/>
      <color theme="1"/>
      <name val="Calibri"/>
      <family val="2"/>
      <scheme val="minor"/>
    </font>
    <font>
      <b/>
      <sz val="12"/>
      <color rgb="FF00B0F0"/>
      <name val="Calibri"/>
      <family val="2"/>
      <scheme val="minor"/>
    </font>
    <font>
      <b/>
      <i/>
      <sz val="11"/>
      <name val="Calibri"/>
      <family val="2"/>
      <scheme val="minor"/>
    </font>
    <font>
      <b/>
      <i/>
      <sz val="11"/>
      <color theme="1"/>
      <name val="Calibri"/>
      <family val="2"/>
      <scheme val="minor"/>
    </font>
    <font>
      <b/>
      <sz val="11"/>
      <name val="Arial"/>
      <family val="2"/>
    </font>
    <font>
      <b/>
      <sz val="12"/>
      <color indexed="9"/>
      <name val="Arial"/>
      <family val="2"/>
    </font>
    <font>
      <sz val="10"/>
      <color rgb="FF0070C0"/>
      <name val="Arial"/>
      <family val="2"/>
    </font>
    <font>
      <sz val="8"/>
      <name val="Arial"/>
      <family val="2"/>
    </font>
    <font>
      <b/>
      <sz val="9"/>
      <color indexed="81"/>
      <name val="Tahoma"/>
      <family val="2"/>
    </font>
    <font>
      <sz val="9"/>
      <color indexed="81"/>
      <name val="Tahoma"/>
      <family val="2"/>
    </font>
    <font>
      <u/>
      <sz val="11"/>
      <color theme="10"/>
      <name val="Calibri"/>
      <family val="2"/>
      <scheme val="minor"/>
    </font>
    <font>
      <sz val="8"/>
      <color rgb="FF000000"/>
      <name val="Tahoma"/>
      <family val="2"/>
    </font>
    <font>
      <shadow/>
      <sz val="20"/>
      <name val="Calibri"/>
      <family val="2"/>
    </font>
    <font>
      <shadow/>
      <sz val="12"/>
      <name val="Calibri"/>
      <family val="2"/>
      <scheme val="minor"/>
    </font>
    <font>
      <sz val="12"/>
      <color theme="9" tint="-0.499984740745262"/>
      <name val="Calibri"/>
      <family val="2"/>
      <scheme val="minor"/>
    </font>
    <font>
      <sz val="8"/>
      <name val="Calibri"/>
      <family val="2"/>
    </font>
    <font>
      <i/>
      <sz val="10"/>
      <name val="Arial"/>
      <family val="2"/>
    </font>
    <font>
      <sz val="16"/>
      <name val="Arial"/>
      <family val="2"/>
    </font>
    <font>
      <i/>
      <sz val="9"/>
      <name val="Arial"/>
      <family val="2"/>
    </font>
    <font>
      <sz val="10"/>
      <name val="Calibri"/>
      <family val="2"/>
    </font>
    <font>
      <b/>
      <sz val="18"/>
      <color indexed="10"/>
      <name val="Arial"/>
      <family val="2"/>
    </font>
    <font>
      <sz val="10"/>
      <color rgb="FFFF0000"/>
      <name val="Arial"/>
      <family val="2"/>
    </font>
    <font>
      <sz val="10"/>
      <color rgb="FF000000"/>
      <name val="Arial"/>
      <family val="2"/>
    </font>
    <font>
      <sz val="12"/>
      <name val="Arial"/>
      <family val="2"/>
    </font>
    <font>
      <b/>
      <sz val="12"/>
      <color indexed="18"/>
      <name val="Calibri"/>
      <family val="2"/>
      <scheme val="minor"/>
    </font>
    <font>
      <i/>
      <u/>
      <sz val="16"/>
      <color indexed="9"/>
      <name val="Calibri"/>
      <family val="2"/>
    </font>
    <font>
      <u/>
      <sz val="12"/>
      <color indexed="9"/>
      <name val="Calibri"/>
      <family val="2"/>
    </font>
    <font>
      <sz val="12"/>
      <color indexed="12"/>
      <name val="Calibri"/>
      <family val="2"/>
    </font>
    <font>
      <u/>
      <sz val="12"/>
      <name val="Calibri"/>
      <family val="2"/>
    </font>
    <font>
      <sz val="12"/>
      <color theme="0"/>
      <name val="Calibri"/>
      <family val="2"/>
      <scheme val="minor"/>
    </font>
    <font>
      <b/>
      <sz val="14"/>
      <name val="Arial"/>
      <family val="2"/>
    </font>
    <font>
      <b/>
      <sz val="14"/>
      <color indexed="12"/>
      <name val="Calibri"/>
      <family val="2"/>
    </font>
    <font>
      <u/>
      <sz val="16"/>
      <color indexed="9"/>
      <name val="Calibri"/>
      <family val="2"/>
    </font>
    <font>
      <sz val="18"/>
      <color indexed="8"/>
      <name val="Calibri"/>
      <family val="2"/>
    </font>
    <font>
      <b/>
      <i/>
      <u/>
      <sz val="14"/>
      <color indexed="9"/>
      <name val="Calibri"/>
      <family val="2"/>
    </font>
    <font>
      <i/>
      <sz val="12"/>
      <color theme="1"/>
      <name val="Calibri"/>
      <family val="2"/>
    </font>
    <font>
      <i/>
      <sz val="11"/>
      <color theme="1"/>
      <name val="Calibri"/>
      <family val="2"/>
    </font>
    <font>
      <u/>
      <sz val="11"/>
      <color theme="10"/>
      <name val="Calibri"/>
      <family val="2"/>
    </font>
    <font>
      <b/>
      <i/>
      <sz val="12"/>
      <color theme="1"/>
      <name val="Calibri"/>
      <family val="2"/>
    </font>
    <font>
      <sz val="9"/>
      <color theme="1"/>
      <name val="Calibri"/>
      <family val="2"/>
    </font>
    <font>
      <sz val="16"/>
      <color indexed="9"/>
      <name val="Calibri"/>
      <family val="2"/>
    </font>
    <font>
      <b/>
      <sz val="14"/>
      <name val="Calibri"/>
      <family val="2"/>
    </font>
    <font>
      <b/>
      <sz val="16"/>
      <color indexed="9"/>
      <name val="Calibri"/>
      <family val="2"/>
    </font>
    <font>
      <sz val="16"/>
      <color theme="9" tint="-0.499984740745262"/>
      <name val="Arial"/>
      <family val="2"/>
    </font>
    <font>
      <b/>
      <sz val="12"/>
      <name val="Arial"/>
      <family val="2"/>
    </font>
    <font>
      <b/>
      <sz val="12"/>
      <color indexed="10"/>
      <name val="Arial"/>
      <family val="2"/>
    </font>
    <font>
      <sz val="14"/>
      <color indexed="12"/>
      <name val="Calibri"/>
      <family val="2"/>
      <scheme val="minor"/>
    </font>
    <font>
      <sz val="26"/>
      <color indexed="18"/>
      <name val="Calibri"/>
      <family val="2"/>
      <scheme val="minor"/>
    </font>
    <font>
      <sz val="14"/>
      <color indexed="8"/>
      <name val="Calibri"/>
      <family val="2"/>
      <scheme val="minor"/>
    </font>
    <font>
      <sz val="10"/>
      <color indexed="8"/>
      <name val="Calibri"/>
      <family val="2"/>
      <scheme val="minor"/>
    </font>
    <font>
      <b/>
      <sz val="11"/>
      <color indexed="8"/>
      <name val="Calibri"/>
      <family val="2"/>
      <scheme val="minor"/>
    </font>
    <font>
      <b/>
      <sz val="11"/>
      <color theme="5"/>
      <name val="Helv"/>
    </font>
    <font>
      <sz val="11"/>
      <color theme="5"/>
      <name val="Arial"/>
      <family val="2"/>
    </font>
    <font>
      <sz val="10"/>
      <color theme="5"/>
      <name val="Arial"/>
      <family val="2"/>
    </font>
    <font>
      <sz val="10"/>
      <name val="Helv"/>
    </font>
    <font>
      <sz val="11"/>
      <color rgb="FFFF0000"/>
      <name val="Calibri"/>
      <family val="2"/>
      <scheme val="minor"/>
    </font>
    <font>
      <sz val="12"/>
      <color rgb="FFFF0000"/>
      <name val="Calibri"/>
      <family val="2"/>
      <scheme val="minor"/>
    </font>
    <font>
      <sz val="12"/>
      <color rgb="FF1E1E1E"/>
      <name val="Segoe UI"/>
      <family val="2"/>
    </font>
    <font>
      <sz val="9"/>
      <color rgb="FFFFFFFF"/>
      <name val="Verdana"/>
      <family val="2"/>
    </font>
    <font>
      <b/>
      <sz val="9"/>
      <color rgb="FFFFFF00"/>
      <name val="Verdana"/>
      <family val="2"/>
    </font>
    <font>
      <b/>
      <sz val="9"/>
      <color rgb="FFFFFFFF"/>
      <name val="Verdana"/>
      <family val="2"/>
    </font>
    <font>
      <b/>
      <u/>
      <sz val="9"/>
      <color rgb="FFFFFFFF"/>
      <name val="Verdana"/>
      <family val="2"/>
    </font>
    <font>
      <b/>
      <sz val="14"/>
      <color rgb="FFFF0000"/>
      <name val="Calibri"/>
      <family val="2"/>
      <scheme val="minor"/>
    </font>
    <font>
      <b/>
      <sz val="10"/>
      <color theme="1"/>
      <name val="Calibri"/>
      <family val="2"/>
      <scheme val="minor"/>
    </font>
    <font>
      <b/>
      <sz val="14"/>
      <color theme="4" tint="-0.249977111117893"/>
      <name val="Calibri"/>
      <family val="2"/>
      <scheme val="minor"/>
    </font>
    <font>
      <sz val="14"/>
      <color rgb="FFFF0000"/>
      <name val="Calibri"/>
      <family val="2"/>
      <scheme val="minor"/>
    </font>
    <font>
      <sz val="12"/>
      <color rgb="FF00B0F0"/>
      <name val="Calibri"/>
      <family val="2"/>
      <scheme val="minor"/>
    </font>
    <font>
      <i/>
      <sz val="12"/>
      <color rgb="FF00B0F0"/>
      <name val="Calibri"/>
      <family val="2"/>
      <scheme val="minor"/>
    </font>
    <font>
      <i/>
      <sz val="12"/>
      <color rgb="FFFF0000"/>
      <name val="Calibri"/>
      <family val="2"/>
      <scheme val="minor"/>
    </font>
    <font>
      <sz val="11"/>
      <color theme="4"/>
      <name val="Calibri"/>
      <family val="2"/>
      <scheme val="minor"/>
    </font>
    <font>
      <sz val="14"/>
      <color theme="1"/>
      <name val="Calibri"/>
      <family val="2"/>
      <scheme val="minor"/>
    </font>
    <font>
      <sz val="14"/>
      <color rgb="FFFFC000"/>
      <name val="Calibri"/>
      <family val="2"/>
      <scheme val="minor"/>
    </font>
    <font>
      <sz val="16"/>
      <color indexed="8"/>
      <name val="Calibri"/>
      <family val="2"/>
    </font>
    <font>
      <i/>
      <u/>
      <sz val="11"/>
      <color theme="1"/>
      <name val="Calibri"/>
      <family val="2"/>
      <scheme val="minor"/>
    </font>
    <font>
      <sz val="22"/>
      <color rgb="FFFFC000"/>
      <name val="Calibri"/>
      <family val="2"/>
      <scheme val="minor"/>
    </font>
    <font>
      <sz val="20"/>
      <color theme="3"/>
      <name val="Calibri"/>
      <family val="2"/>
      <scheme val="minor"/>
    </font>
    <font>
      <sz val="10"/>
      <color theme="0" tint="-4.9989318521683403E-2"/>
      <name val="Calibri"/>
      <family val="2"/>
      <scheme val="minor"/>
    </font>
    <font>
      <sz val="11"/>
      <color theme="0" tint="-4.9989318521683403E-2"/>
      <name val="Calibri"/>
      <family val="2"/>
      <scheme val="minor"/>
    </font>
    <font>
      <b/>
      <sz val="11"/>
      <color theme="3"/>
      <name val="Calibri"/>
      <family val="2"/>
      <scheme val="minor"/>
    </font>
    <font>
      <b/>
      <sz val="12"/>
      <color theme="3"/>
      <name val="Calibri"/>
      <family val="2"/>
      <scheme val="minor"/>
    </font>
    <font>
      <shadow/>
      <sz val="22"/>
      <name val="Calibri"/>
      <family val="2"/>
      <scheme val="minor"/>
    </font>
    <font>
      <sz val="9"/>
      <color theme="3"/>
      <name val="Calibri"/>
      <family val="2"/>
      <scheme val="minor"/>
    </font>
    <font>
      <u/>
      <sz val="14"/>
      <color theme="0"/>
      <name val="Calibri"/>
      <family val="2"/>
    </font>
    <font>
      <sz val="11"/>
      <color theme="3"/>
      <name val="Calibri"/>
      <family val="2"/>
      <scheme val="minor"/>
    </font>
    <font>
      <b/>
      <i/>
      <sz val="16"/>
      <color theme="1"/>
      <name val="Calibri"/>
      <family val="2"/>
      <scheme val="minor"/>
    </font>
    <font>
      <i/>
      <sz val="10"/>
      <color theme="1"/>
      <name val="Calibri"/>
      <family val="2"/>
      <scheme val="minor"/>
    </font>
    <font>
      <b/>
      <sz val="12"/>
      <color theme="4"/>
      <name val="Calibri"/>
      <family val="2"/>
      <scheme val="minor"/>
    </font>
    <font>
      <i/>
      <sz val="9"/>
      <color theme="3"/>
      <name val="Calibri"/>
      <family val="2"/>
      <scheme val="minor"/>
    </font>
    <font>
      <sz val="10"/>
      <color theme="3"/>
      <name val="Calibri"/>
      <family val="2"/>
      <scheme val="minor"/>
    </font>
    <font>
      <i/>
      <sz val="10"/>
      <color theme="3"/>
      <name val="Calibri"/>
      <family val="2"/>
      <scheme val="minor"/>
    </font>
    <font>
      <b/>
      <sz val="14"/>
      <color theme="4"/>
      <name val="Calibri"/>
      <family val="2"/>
      <scheme val="minor"/>
    </font>
    <font>
      <sz val="16"/>
      <color rgb="FFFF0000"/>
      <name val="Calibri"/>
      <family val="2"/>
      <scheme val="minor"/>
    </font>
    <font>
      <i/>
      <sz val="11"/>
      <color theme="3"/>
      <name val="Calibri"/>
      <family val="2"/>
      <scheme val="minor"/>
    </font>
    <font>
      <u/>
      <sz val="11"/>
      <color theme="1"/>
      <name val="Calibri"/>
      <family val="2"/>
      <scheme val="minor"/>
    </font>
    <font>
      <b/>
      <u/>
      <sz val="11"/>
      <color theme="1"/>
      <name val="Calibri"/>
      <family val="2"/>
      <scheme val="minor"/>
    </font>
    <font>
      <b/>
      <sz val="11"/>
      <color theme="4"/>
      <name val="Calibri"/>
      <family val="2"/>
      <scheme val="minor"/>
    </font>
    <font>
      <b/>
      <i/>
      <sz val="12"/>
      <color rgb="FF000000"/>
      <name val="Calibri"/>
      <family val="2"/>
      <scheme val="minor"/>
    </font>
    <font>
      <sz val="12"/>
      <color rgb="FF000000"/>
      <name val="Calibri"/>
      <family val="2"/>
      <scheme val="minor"/>
    </font>
    <font>
      <sz val="11"/>
      <color rgb="FF0000FF"/>
      <name val="Calibri"/>
      <family val="2"/>
    </font>
    <font>
      <sz val="11"/>
      <color rgb="FF00B0F0"/>
      <name val="Calibri"/>
      <family val="2"/>
      <scheme val="minor"/>
    </font>
  </fonts>
  <fills count="46">
    <fill>
      <patternFill patternType="none"/>
    </fill>
    <fill>
      <patternFill patternType="gray125"/>
    </fill>
    <fill>
      <patternFill patternType="solid">
        <fgColor indexed="23"/>
        <bgColor indexed="64"/>
      </patternFill>
    </fill>
    <fill>
      <patternFill patternType="solid">
        <fgColor theme="4"/>
        <bgColor theme="4"/>
      </patternFill>
    </fill>
    <fill>
      <patternFill patternType="solid">
        <fgColor rgb="FFFCFCC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indexed="9"/>
        <bgColor indexed="64"/>
      </patternFill>
    </fill>
    <fill>
      <patternFill patternType="solid">
        <fgColor indexed="53"/>
        <bgColor indexed="64"/>
      </patternFill>
    </fill>
    <fill>
      <patternFill patternType="solid">
        <fgColor indexed="42"/>
        <bgColor indexed="64"/>
      </patternFill>
    </fill>
    <fill>
      <patternFill patternType="solid">
        <fgColor indexed="41"/>
        <bgColor indexed="64"/>
      </patternFill>
    </fill>
    <fill>
      <patternFill patternType="solid">
        <fgColor indexed="43"/>
        <bgColor indexed="64"/>
      </patternFill>
    </fill>
    <fill>
      <patternFill patternType="solid">
        <fgColor indexed="60"/>
        <bgColor indexed="64"/>
      </patternFill>
    </fill>
    <fill>
      <patternFill patternType="solid">
        <fgColor indexed="11"/>
        <bgColor indexed="64"/>
      </patternFill>
    </fill>
    <fill>
      <patternFill patternType="solid">
        <fgColor indexed="15"/>
        <bgColor indexed="64"/>
      </patternFill>
    </fill>
    <fill>
      <patternFill patternType="solid">
        <fgColor indexed="13"/>
        <bgColor indexed="64"/>
      </patternFill>
    </fill>
    <fill>
      <patternFill patternType="solid">
        <fgColor indexed="55"/>
        <bgColor indexed="64"/>
      </patternFill>
    </fill>
    <fill>
      <patternFill patternType="solid">
        <fgColor rgb="FFFFFFCC"/>
        <bgColor indexed="64"/>
      </patternFill>
    </fill>
    <fill>
      <patternFill patternType="solid">
        <fgColor rgb="FFFFFF00"/>
        <bgColor indexed="64"/>
      </patternFill>
    </fill>
    <fill>
      <patternFill patternType="solid">
        <fgColor theme="2"/>
        <bgColor indexed="64"/>
      </patternFill>
    </fill>
    <fill>
      <patternFill patternType="solid">
        <fgColor theme="0" tint="-0.249977111117893"/>
        <bgColor indexed="64"/>
      </patternFill>
    </fill>
    <fill>
      <patternFill patternType="solid">
        <fgColor indexed="22"/>
        <bgColor indexed="64"/>
      </patternFill>
    </fill>
    <fill>
      <patternFill patternType="solid">
        <fgColor rgb="FF808080"/>
        <bgColor indexed="64"/>
      </patternFill>
    </fill>
    <fill>
      <patternFill patternType="solid">
        <fgColor indexed="44"/>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indexed="21"/>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theme="1"/>
      </patternFill>
    </fill>
    <fill>
      <patternFill patternType="solid">
        <fgColor theme="0" tint="-0.14999847407452621"/>
        <bgColor theme="0" tint="-0.14999847407452621"/>
      </patternFill>
    </fill>
    <fill>
      <patternFill patternType="solid">
        <fgColor theme="0"/>
        <bgColor theme="0" tint="-0.14999847407452621"/>
      </patternFill>
    </fill>
    <fill>
      <patternFill patternType="solid">
        <fgColor theme="0"/>
        <bgColor indexed="64"/>
      </patternFill>
    </fill>
    <fill>
      <patternFill patternType="solid">
        <fgColor rgb="FF002060"/>
        <bgColor indexed="64"/>
      </patternFill>
    </fill>
    <fill>
      <patternFill patternType="solid">
        <fgColor theme="5" tint="0.79998168889431442"/>
        <bgColor indexed="64"/>
      </patternFill>
    </fill>
    <fill>
      <patternFill patternType="solid">
        <fgColor rgb="FF333333"/>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
      <patternFill patternType="solid">
        <fgColor rgb="FF7030A0"/>
        <bgColor indexed="64"/>
      </patternFill>
    </fill>
    <fill>
      <patternFill patternType="solid">
        <fgColor theme="3" tint="0.79998168889431442"/>
        <bgColor indexed="64"/>
      </patternFill>
    </fill>
    <fill>
      <patternFill patternType="solid">
        <fgColor theme="9" tint="0.79998168889431442"/>
        <bgColor indexed="64"/>
      </patternFill>
    </fill>
  </fills>
  <borders count="147">
    <border>
      <left/>
      <right/>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top style="double">
        <color rgb="FFC00000"/>
      </top>
      <bottom/>
      <diagonal/>
    </border>
    <border>
      <left/>
      <right/>
      <top/>
      <bottom style="double">
        <color rgb="FFC00000"/>
      </bottom>
      <diagonal/>
    </border>
    <border>
      <left/>
      <right/>
      <top style="double">
        <color theme="4"/>
      </top>
      <bottom style="thin">
        <color theme="4"/>
      </bottom>
      <diagonal/>
    </border>
    <border>
      <left style="thin">
        <color theme="4"/>
      </left>
      <right/>
      <top style="double">
        <color theme="4"/>
      </top>
      <bottom style="thin">
        <color theme="4"/>
      </bottom>
      <diagonal/>
    </border>
    <border>
      <left/>
      <right/>
      <top style="thin">
        <color theme="4"/>
      </top>
      <bottom/>
      <diagonal/>
    </border>
    <border>
      <left style="thin">
        <color theme="4"/>
      </left>
      <right/>
      <top style="thin">
        <color theme="4"/>
      </top>
      <bottom/>
      <diagonal/>
    </border>
    <border>
      <left style="thin">
        <color auto="1"/>
      </left>
      <right style="thin">
        <color auto="1"/>
      </right>
      <top style="thin">
        <color auto="1"/>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auto="1"/>
      </top>
      <bottom style="thin">
        <color indexed="64"/>
      </bottom>
      <diagonal/>
    </border>
    <border>
      <left style="thin">
        <color indexed="64"/>
      </left>
      <right style="thin">
        <color indexed="64"/>
      </right>
      <top style="hair">
        <color indexed="64"/>
      </top>
      <bottom style="thin">
        <color indexed="64"/>
      </bottom>
      <diagonal/>
    </border>
    <border>
      <left/>
      <right/>
      <top/>
      <bottom style="double">
        <color rgb="FFD00000"/>
      </bottom>
      <diagonal/>
    </border>
    <border>
      <left/>
      <right/>
      <top style="double">
        <color rgb="FFD00000"/>
      </top>
      <bottom/>
      <diagonal/>
    </border>
    <border>
      <left style="thin">
        <color indexed="64"/>
      </left>
      <right/>
      <top style="thin">
        <color indexed="64"/>
      </top>
      <bottom/>
      <diagonal/>
    </border>
    <border>
      <left/>
      <right/>
      <top style="thin">
        <color indexed="64"/>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hair">
        <color auto="1"/>
      </bottom>
      <diagonal/>
    </border>
    <border>
      <left/>
      <right style="thin">
        <color indexed="64"/>
      </right>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theme="4" tint="0.39994506668294322"/>
      </left>
      <right style="hair">
        <color theme="4" tint="0.39994506668294322"/>
      </right>
      <top style="hair">
        <color theme="4" tint="0.39994506668294322"/>
      </top>
      <bottom style="hair">
        <color theme="4" tint="0.39994506668294322"/>
      </bottom>
      <diagonal/>
    </border>
    <border>
      <left style="hair">
        <color theme="4" tint="0.39994506668294322"/>
      </left>
      <right/>
      <top style="hair">
        <color theme="4" tint="0.39994506668294322"/>
      </top>
      <bottom/>
      <diagonal/>
    </border>
    <border>
      <left/>
      <right style="hair">
        <color theme="4" tint="0.39994506668294322"/>
      </right>
      <top style="hair">
        <color theme="4" tint="0.39994506668294322"/>
      </top>
      <bottom/>
      <diagonal/>
    </border>
    <border>
      <left style="hair">
        <color theme="4" tint="0.39994506668294322"/>
      </left>
      <right/>
      <top/>
      <bottom/>
      <diagonal/>
    </border>
    <border>
      <left/>
      <right style="hair">
        <color theme="4" tint="0.39994506668294322"/>
      </right>
      <top/>
      <bottom/>
      <diagonal/>
    </border>
    <border>
      <left style="hair">
        <color theme="4" tint="0.39994506668294322"/>
      </left>
      <right/>
      <top/>
      <bottom style="hair">
        <color theme="4" tint="0.39994506668294322"/>
      </bottom>
      <diagonal/>
    </border>
    <border>
      <left/>
      <right style="hair">
        <color theme="4" tint="0.39994506668294322"/>
      </right>
      <top/>
      <bottom style="hair">
        <color theme="4" tint="0.39994506668294322"/>
      </bottom>
      <diagonal/>
    </border>
    <border>
      <left style="medium">
        <color auto="1"/>
      </left>
      <right style="thin">
        <color auto="1"/>
      </right>
      <top style="hair">
        <color auto="1"/>
      </top>
      <bottom style="hair">
        <color auto="1"/>
      </bottom>
      <diagonal/>
    </border>
    <border>
      <left style="thin">
        <color auto="1"/>
      </left>
      <right style="thin">
        <color auto="1"/>
      </right>
      <top style="double">
        <color auto="1"/>
      </top>
      <bottom style="hair">
        <color auto="1"/>
      </bottom>
      <diagonal/>
    </border>
    <border>
      <left style="thin">
        <color indexed="64"/>
      </left>
      <right style="thin">
        <color indexed="64"/>
      </right>
      <top/>
      <bottom style="hair">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top/>
      <bottom style="hair">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theme="5" tint="0.79998168889431442"/>
      </left>
      <right style="thin">
        <color theme="5" tint="0.79998168889431442"/>
      </right>
      <top style="thin">
        <color theme="5" tint="0.79998168889431442"/>
      </top>
      <bottom style="thin">
        <color theme="5" tint="0.79998168889431442"/>
      </bottom>
      <diagonal/>
    </border>
    <border>
      <left/>
      <right/>
      <top/>
      <bottom style="double">
        <color rgb="FFFF0000"/>
      </bottom>
      <diagonal/>
    </border>
    <border>
      <left/>
      <right/>
      <top style="double">
        <color rgb="FFFF0000"/>
      </top>
      <bottom/>
      <diagonal/>
    </border>
    <border>
      <left style="thin">
        <color indexed="22"/>
      </left>
      <right style="thin">
        <color indexed="22"/>
      </right>
      <top style="thin">
        <color indexed="22"/>
      </top>
      <bottom style="thin">
        <color indexed="22"/>
      </bottom>
      <diagonal/>
    </border>
    <border>
      <left style="thick">
        <color theme="0" tint="-0.34998626667073579"/>
      </left>
      <right style="thick">
        <color theme="0" tint="-0.34998626667073579"/>
      </right>
      <top style="thick">
        <color theme="0" tint="-0.34998626667073579"/>
      </top>
      <bottom style="thick">
        <color theme="0" tint="-0.34998626667073579"/>
      </bottom>
      <diagonal/>
    </border>
    <border>
      <left/>
      <right/>
      <top style="thick">
        <color theme="0" tint="-0.34998626667073579"/>
      </top>
      <bottom/>
      <diagonal/>
    </border>
    <border>
      <left/>
      <right/>
      <top/>
      <bottom style="thick">
        <color theme="0" tint="-0.34998626667073579"/>
      </bottom>
      <diagonal/>
    </border>
    <border>
      <left style="thick">
        <color theme="0" tint="-0.34998626667073579"/>
      </left>
      <right/>
      <top/>
      <bottom/>
      <diagonal/>
    </border>
    <border>
      <left style="thin">
        <color theme="1"/>
      </left>
      <right/>
      <top/>
      <bottom/>
      <diagonal/>
    </border>
    <border>
      <left/>
      <right/>
      <top style="medium">
        <color theme="1"/>
      </top>
      <bottom/>
      <diagonal/>
    </border>
    <border>
      <left style="thin">
        <color theme="1"/>
      </left>
      <right/>
      <top style="medium">
        <color theme="1"/>
      </top>
      <bottom/>
      <diagonal/>
    </border>
    <border>
      <left/>
      <right/>
      <top style="thin">
        <color theme="1"/>
      </top>
      <bottom/>
      <diagonal/>
    </border>
    <border>
      <left style="thin">
        <color theme="1"/>
      </left>
      <right/>
      <top style="thin">
        <color theme="1"/>
      </top>
      <bottom/>
      <diagonal/>
    </border>
    <border>
      <left/>
      <right/>
      <top style="medium">
        <color theme="1"/>
      </top>
      <bottom style="hair">
        <color theme="1"/>
      </bottom>
      <diagonal/>
    </border>
    <border>
      <left style="thin">
        <color theme="1"/>
      </left>
      <right/>
      <top style="medium">
        <color theme="1"/>
      </top>
      <bottom style="hair">
        <color theme="1"/>
      </bottom>
      <diagonal/>
    </border>
    <border>
      <left/>
      <right/>
      <top style="hair">
        <color theme="1"/>
      </top>
      <bottom style="hair">
        <color theme="1"/>
      </bottom>
      <diagonal/>
    </border>
    <border>
      <left style="thin">
        <color theme="1"/>
      </left>
      <right/>
      <top style="hair">
        <color theme="1"/>
      </top>
      <bottom style="hair">
        <color theme="1"/>
      </bottom>
      <diagonal/>
    </border>
    <border>
      <left style="thick">
        <color auto="1"/>
      </left>
      <right style="thick">
        <color auto="1"/>
      </right>
      <top style="thick">
        <color auto="1"/>
      </top>
      <bottom style="hair">
        <color auto="1"/>
      </bottom>
      <diagonal/>
    </border>
    <border>
      <left style="thick">
        <color auto="1"/>
      </left>
      <right style="thin">
        <color auto="1"/>
      </right>
      <top style="thick">
        <color auto="1"/>
      </top>
      <bottom style="hair">
        <color auto="1"/>
      </bottom>
      <diagonal/>
    </border>
    <border>
      <left style="thin">
        <color auto="1"/>
      </left>
      <right style="thin">
        <color auto="1"/>
      </right>
      <top style="thick">
        <color auto="1"/>
      </top>
      <bottom style="hair">
        <color auto="1"/>
      </bottom>
      <diagonal/>
    </border>
    <border>
      <left style="thin">
        <color auto="1"/>
      </left>
      <right style="thick">
        <color auto="1"/>
      </right>
      <top style="thick">
        <color auto="1"/>
      </top>
      <bottom style="hair">
        <color auto="1"/>
      </bottom>
      <diagonal/>
    </border>
    <border>
      <left style="medium">
        <color indexed="64"/>
      </left>
      <right style="thin">
        <color indexed="22"/>
      </right>
      <top style="double">
        <color indexed="64"/>
      </top>
      <bottom style="thin">
        <color indexed="22"/>
      </bottom>
      <diagonal/>
    </border>
    <border>
      <left style="thin">
        <color indexed="22"/>
      </left>
      <right style="thin">
        <color indexed="22"/>
      </right>
      <top style="double">
        <color indexed="64"/>
      </top>
      <bottom style="thin">
        <color indexed="22"/>
      </bottom>
      <diagonal/>
    </border>
    <border>
      <left style="medium">
        <color indexed="64"/>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64"/>
      </left>
      <right style="thin">
        <color indexed="22"/>
      </right>
      <top style="thin">
        <color indexed="22"/>
      </top>
      <bottom style="thin">
        <color indexed="22"/>
      </bottom>
      <diagonal/>
    </border>
    <border>
      <left style="thin">
        <color indexed="22"/>
      </left>
      <right style="thin">
        <color indexed="64"/>
      </right>
      <top style="thin">
        <color indexed="22"/>
      </top>
      <bottom style="thin">
        <color indexed="22"/>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22"/>
      </left>
      <right style="thin">
        <color indexed="22"/>
      </right>
      <top style="hair">
        <color indexed="22"/>
      </top>
      <bottom style="hair">
        <color indexed="22"/>
      </bottom>
      <diagonal/>
    </border>
    <border>
      <left style="thin">
        <color indexed="22"/>
      </left>
      <right style="thin">
        <color indexed="22"/>
      </right>
      <top style="hair">
        <color indexed="22"/>
      </top>
      <bottom style="thin">
        <color indexed="22"/>
      </bottom>
      <diagonal/>
    </border>
    <border>
      <left/>
      <right/>
      <top/>
      <bottom style="thick">
        <color indexed="56"/>
      </bottom>
      <diagonal/>
    </border>
    <border>
      <left style="thin">
        <color indexed="64"/>
      </left>
      <right style="thin">
        <color indexed="64"/>
      </right>
      <top style="hair">
        <color indexed="64"/>
      </top>
      <bottom style="hair">
        <color indexed="64"/>
      </bottom>
      <diagonal/>
    </border>
    <border>
      <left style="thick">
        <color auto="1"/>
      </left>
      <right style="thick">
        <color auto="1"/>
      </right>
      <top style="hair">
        <color auto="1"/>
      </top>
      <bottom style="hair">
        <color auto="1"/>
      </bottom>
      <diagonal/>
    </border>
    <border>
      <left style="thick">
        <color auto="1"/>
      </left>
      <right style="thin">
        <color auto="1"/>
      </right>
      <top style="hair">
        <color auto="1"/>
      </top>
      <bottom style="hair">
        <color auto="1"/>
      </bottom>
      <diagonal/>
    </border>
    <border>
      <left style="thin">
        <color auto="1"/>
      </left>
      <right style="thick">
        <color auto="1"/>
      </right>
      <top style="hair">
        <color auto="1"/>
      </top>
      <bottom style="hair">
        <color auto="1"/>
      </bottom>
      <diagonal/>
    </border>
    <border>
      <left style="thick">
        <color auto="1"/>
      </left>
      <right style="thick">
        <color auto="1"/>
      </right>
      <top style="hair">
        <color auto="1"/>
      </top>
      <bottom style="thick">
        <color auto="1"/>
      </bottom>
      <diagonal/>
    </border>
    <border>
      <left style="thick">
        <color auto="1"/>
      </left>
      <right style="thin">
        <color auto="1"/>
      </right>
      <top style="hair">
        <color auto="1"/>
      </top>
      <bottom style="thick">
        <color auto="1"/>
      </bottom>
      <diagonal/>
    </border>
    <border>
      <left style="thin">
        <color auto="1"/>
      </left>
      <right style="thin">
        <color auto="1"/>
      </right>
      <top style="hair">
        <color auto="1"/>
      </top>
      <bottom style="thick">
        <color auto="1"/>
      </bottom>
      <diagonal/>
    </border>
    <border>
      <left style="thin">
        <color auto="1"/>
      </left>
      <right style="thick">
        <color auto="1"/>
      </right>
      <top style="hair">
        <color auto="1"/>
      </top>
      <bottom style="thick">
        <color auto="1"/>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style="thin">
        <color indexed="22"/>
      </right>
      <top style="thin">
        <color indexed="22"/>
      </top>
      <bottom/>
      <diagonal/>
    </border>
    <border>
      <left style="thin">
        <color indexed="22"/>
      </left>
      <right style="thin">
        <color indexed="22"/>
      </right>
      <top style="thin">
        <color indexed="22"/>
      </top>
      <bottom/>
      <diagonal/>
    </border>
    <border>
      <left style="thin">
        <color indexed="64"/>
      </left>
      <right style="thin">
        <color indexed="22"/>
      </right>
      <top style="thin">
        <color indexed="22"/>
      </top>
      <bottom/>
      <diagonal/>
    </border>
    <border>
      <left style="thin">
        <color indexed="22"/>
      </left>
      <right style="thin">
        <color indexed="64"/>
      </right>
      <top style="thin">
        <color indexed="22"/>
      </top>
      <bottom/>
      <diagonal/>
    </border>
    <border>
      <left/>
      <right/>
      <top style="thin">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rgb="FFC00000"/>
      </left>
      <right style="thin">
        <color rgb="FFC00000"/>
      </right>
      <top style="thin">
        <color rgb="FFC00000"/>
      </top>
      <bottom style="hair">
        <color rgb="FFC00000"/>
      </bottom>
      <diagonal/>
    </border>
    <border>
      <left style="thin">
        <color indexed="64"/>
      </left>
      <right style="thin">
        <color theme="0" tint="-0.14996795556505021"/>
      </right>
      <top style="thin">
        <color indexed="64"/>
      </top>
      <bottom style="thin">
        <color theme="0" tint="-0.14996795556505021"/>
      </bottom>
      <diagonal/>
    </border>
    <border>
      <left style="thin">
        <color theme="0" tint="-0.14996795556505021"/>
      </left>
      <right style="thin">
        <color theme="0" tint="-0.14996795556505021"/>
      </right>
      <top style="thin">
        <color indexed="64"/>
      </top>
      <bottom style="thin">
        <color theme="0" tint="-0.14996795556505021"/>
      </bottom>
      <diagonal/>
    </border>
    <border>
      <left style="thin">
        <color theme="0" tint="-0.14996795556505021"/>
      </left>
      <right/>
      <top style="thin">
        <color indexed="64"/>
      </top>
      <bottom style="thin">
        <color theme="0" tint="-0.14996795556505021"/>
      </bottom>
      <diagonal/>
    </border>
    <border>
      <left style="thin">
        <color rgb="FFC00000"/>
      </left>
      <right style="thin">
        <color rgb="FFC00000"/>
      </right>
      <top style="hair">
        <color rgb="FFC00000"/>
      </top>
      <bottom style="hair">
        <color rgb="FFC00000"/>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theme="0" tint="-0.14996795556505021"/>
      </right>
      <top style="thin">
        <color theme="0" tint="-0.14996795556505021"/>
      </top>
      <bottom style="thin">
        <color indexed="64"/>
      </bottom>
      <diagonal/>
    </border>
    <border>
      <left style="thin">
        <color theme="0" tint="-0.14996795556505021"/>
      </left>
      <right/>
      <top style="thin">
        <color theme="0" tint="-0.14996795556505021"/>
      </top>
      <bottom style="thin">
        <color indexed="64"/>
      </bottom>
      <diagonal/>
    </border>
    <border>
      <left style="thin">
        <color rgb="FFC00000"/>
      </left>
      <right style="thin">
        <color rgb="FFC00000"/>
      </right>
      <top style="hair">
        <color rgb="FFC00000"/>
      </top>
      <bottom style="thin">
        <color rgb="FFC00000"/>
      </bottom>
      <diagonal/>
    </border>
    <border>
      <left style="thin">
        <color theme="5" tint="-0.24994659260841701"/>
      </left>
      <right style="thin">
        <color theme="5" tint="-0.24994659260841701"/>
      </right>
      <top style="thin">
        <color theme="5" tint="-0.24994659260841701"/>
      </top>
      <bottom style="thin">
        <color theme="5" tint="-0.24994659260841701"/>
      </bottom>
      <diagonal/>
    </border>
    <border>
      <left/>
      <right style="double">
        <color rgb="FF002060"/>
      </right>
      <top/>
      <bottom/>
      <diagonal/>
    </border>
    <border>
      <left style="double">
        <color rgb="FF002060"/>
      </left>
      <right/>
      <top/>
      <bottom/>
      <diagonal/>
    </border>
    <border>
      <left/>
      <right style="thin">
        <color indexed="64"/>
      </right>
      <top/>
      <bottom style="hair">
        <color rgb="FF002060"/>
      </bottom>
      <diagonal/>
    </border>
    <border>
      <left/>
      <right/>
      <top/>
      <bottom style="hair">
        <color rgb="FF002060"/>
      </bottom>
      <diagonal/>
    </border>
    <border>
      <left/>
      <right style="thin">
        <color indexed="64"/>
      </right>
      <top style="hair">
        <color rgb="FF002060"/>
      </top>
      <bottom style="hair">
        <color rgb="FF002060"/>
      </bottom>
      <diagonal/>
    </border>
    <border>
      <left/>
      <right/>
      <top style="hair">
        <color rgb="FF002060"/>
      </top>
      <bottom style="hair">
        <color rgb="FF002060"/>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theme="9"/>
      </left>
      <right style="thin">
        <color theme="9"/>
      </right>
      <top style="thin">
        <color theme="9"/>
      </top>
      <bottom style="thin">
        <color theme="9"/>
      </bottom>
      <diagonal/>
    </border>
    <border>
      <left style="thin">
        <color theme="4" tint="0.39997558519241921"/>
      </left>
      <right style="thin">
        <color theme="4" tint="0.39997558519241921"/>
      </right>
      <top style="thin">
        <color theme="4" tint="0.39997558519241921"/>
      </top>
      <bottom/>
      <diagonal/>
    </border>
    <border>
      <left style="thin">
        <color theme="9"/>
      </left>
      <right style="thin">
        <color theme="9"/>
      </right>
      <top style="thin">
        <color theme="9"/>
      </top>
      <bottom/>
      <diagonal/>
    </border>
    <border>
      <left style="thin">
        <color theme="4" tint="0.39997558519241921"/>
      </left>
      <right style="thin">
        <color theme="4" tint="0.39997558519241921"/>
      </right>
      <top/>
      <bottom/>
      <diagonal/>
    </border>
    <border>
      <left style="thin">
        <color theme="9"/>
      </left>
      <right style="thin">
        <color theme="9"/>
      </right>
      <top/>
      <bottom/>
      <diagonal/>
    </border>
  </borders>
  <cellStyleXfs count="21">
    <xf numFmtId="0" fontId="0" fillId="0" borderId="0"/>
    <xf numFmtId="44" fontId="1" fillId="0" borderId="0" applyFont="0" applyFill="0" applyBorder="0" applyAlignment="0" applyProtection="0"/>
    <xf numFmtId="9" fontId="1" fillId="0" borderId="0" applyFont="0" applyFill="0" applyBorder="0" applyAlignment="0" applyProtection="0"/>
    <xf numFmtId="0" fontId="9" fillId="0" borderId="0"/>
    <xf numFmtId="0" fontId="11" fillId="0" borderId="0"/>
    <xf numFmtId="0" fontId="9" fillId="0" borderId="0"/>
    <xf numFmtId="164" fontId="1" fillId="0" borderId="0" applyFont="0" applyFill="0" applyBorder="0" applyAlignment="0" applyProtection="0"/>
    <xf numFmtId="0" fontId="38" fillId="0" borderId="0"/>
    <xf numFmtId="0" fontId="73" fillId="0" borderId="0"/>
    <xf numFmtId="166" fontId="73" fillId="0" borderId="0" applyFont="0" applyFill="0" applyBorder="0" applyAlignment="0" applyProtection="0"/>
    <xf numFmtId="0" fontId="9" fillId="0" borderId="0"/>
    <xf numFmtId="9" fontId="31" fillId="0" borderId="0" applyFont="0" applyFill="0" applyBorder="0" applyAlignment="0" applyProtection="0"/>
    <xf numFmtId="0" fontId="9" fillId="0" borderId="0"/>
    <xf numFmtId="0" fontId="119" fillId="0" borderId="0"/>
    <xf numFmtId="174" fontId="9" fillId="0" borderId="0" applyFont="0" applyFill="0" applyBorder="0" applyAlignment="0" applyProtection="0"/>
    <xf numFmtId="0" fontId="9" fillId="0" borderId="0"/>
    <xf numFmtId="0" fontId="1" fillId="0" borderId="0"/>
    <xf numFmtId="0" fontId="157" fillId="0" borderId="0" applyNumberFormat="0" applyFill="0" applyBorder="0" applyAlignment="0" applyProtection="0"/>
    <xf numFmtId="0" fontId="9" fillId="0" borderId="0"/>
    <xf numFmtId="0" fontId="9" fillId="0" borderId="0"/>
    <xf numFmtId="0" fontId="9" fillId="0" borderId="0"/>
  </cellStyleXfs>
  <cellXfs count="1100">
    <xf numFmtId="0" fontId="0" fillId="0" borderId="0" xfId="0"/>
    <xf numFmtId="0" fontId="0" fillId="0" borderId="0" xfId="0" applyAlignment="1">
      <alignment horizontal="left"/>
    </xf>
    <xf numFmtId="0" fontId="4" fillId="0" borderId="0" xfId="0" applyFont="1"/>
    <xf numFmtId="0" fontId="4" fillId="0" borderId="0" xfId="0" applyFont="1" applyAlignment="1">
      <alignment horizontal="left" vertical="center"/>
    </xf>
    <xf numFmtId="0" fontId="5" fillId="0" borderId="0" xfId="0" applyFont="1" applyAlignment="1">
      <alignment horizontal="left" vertical="center"/>
    </xf>
    <xf numFmtId="0" fontId="5" fillId="0" borderId="0" xfId="0" applyFont="1"/>
    <xf numFmtId="0" fontId="2" fillId="0" borderId="0" xfId="0" applyFont="1"/>
    <xf numFmtId="0" fontId="5" fillId="0" borderId="1" xfId="0" applyFont="1" applyBorder="1" applyAlignment="1">
      <alignment horizontal="center"/>
    </xf>
    <xf numFmtId="0" fontId="5" fillId="0" borderId="2" xfId="0" applyFont="1" applyBorder="1" applyAlignment="1">
      <alignment horizontal="left"/>
    </xf>
    <xf numFmtId="0" fontId="5" fillId="0" borderId="3" xfId="0" applyFont="1" applyBorder="1" applyAlignment="1">
      <alignment horizontal="left" vertical="center"/>
    </xf>
    <xf numFmtId="0" fontId="5" fillId="0" borderId="0" xfId="0" applyFont="1" applyAlignment="1">
      <alignment horizontal="left"/>
    </xf>
    <xf numFmtId="0" fontId="1" fillId="0" borderId="0" xfId="0" applyFont="1" applyAlignment="1">
      <alignment horizontal="left"/>
    </xf>
    <xf numFmtId="0" fontId="1" fillId="0" borderId="0" xfId="0" applyFont="1"/>
    <xf numFmtId="0" fontId="1" fillId="0" borderId="0" xfId="0" applyFont="1" applyAlignment="1">
      <alignment horizontal="center"/>
    </xf>
    <xf numFmtId="0" fontId="13" fillId="0" borderId="0" xfId="3" applyFont="1" applyAlignment="1">
      <alignment vertical="center"/>
    </xf>
    <xf numFmtId="0" fontId="18" fillId="0" borderId="0" xfId="4" applyFont="1" applyAlignment="1">
      <alignment vertical="center"/>
    </xf>
    <xf numFmtId="0" fontId="20" fillId="0" borderId="0" xfId="0" applyFont="1"/>
    <xf numFmtId="0" fontId="20" fillId="0" borderId="0" xfId="0" applyFont="1" applyAlignment="1">
      <alignment horizontal="center"/>
    </xf>
    <xf numFmtId="0" fontId="20" fillId="0" borderId="0" xfId="0" applyFont="1" applyAlignment="1">
      <alignment horizontal="left" vertical="center"/>
    </xf>
    <xf numFmtId="0" fontId="21" fillId="0" borderId="0" xfId="0" applyFont="1" applyAlignment="1">
      <alignment horizontal="center"/>
    </xf>
    <xf numFmtId="0" fontId="21" fillId="0" borderId="0" xfId="0" applyFont="1"/>
    <xf numFmtId="0" fontId="21" fillId="0" borderId="0" xfId="0" applyFont="1" applyAlignment="1">
      <alignment horizontal="right" vertical="center"/>
    </xf>
    <xf numFmtId="0" fontId="22" fillId="0" borderId="0" xfId="0" applyFont="1"/>
    <xf numFmtId="0" fontId="23" fillId="7" borderId="0" xfId="0" applyFont="1" applyFill="1"/>
    <xf numFmtId="0" fontId="24" fillId="7" borderId="0" xfId="0" applyFont="1" applyFill="1" applyAlignment="1">
      <alignment horizontal="left"/>
    </xf>
    <xf numFmtId="0" fontId="25" fillId="0" borderId="0" xfId="0" applyFont="1"/>
    <xf numFmtId="164" fontId="26" fillId="0" borderId="6" xfId="0" applyNumberFormat="1" applyFont="1" applyBorder="1"/>
    <xf numFmtId="0" fontId="26" fillId="0" borderId="6" xfId="0" applyFont="1" applyBorder="1"/>
    <xf numFmtId="0" fontId="26" fillId="0" borderId="6" xfId="0" applyFont="1" applyBorder="1" applyAlignment="1">
      <alignment horizontal="center"/>
    </xf>
    <xf numFmtId="0" fontId="26" fillId="0" borderId="6" xfId="0" applyFont="1" applyBorder="1" applyAlignment="1">
      <alignment horizontal="left"/>
    </xf>
    <xf numFmtId="0" fontId="26" fillId="0" borderId="7" xfId="0" applyFont="1" applyBorder="1" applyAlignment="1">
      <alignment horizontal="left"/>
    </xf>
    <xf numFmtId="164" fontId="21" fillId="0" borderId="8" xfId="0" applyNumberFormat="1" applyFont="1" applyBorder="1"/>
    <xf numFmtId="164" fontId="21" fillId="0" borderId="8" xfId="6" applyFont="1" applyBorder="1"/>
    <xf numFmtId="0" fontId="21" fillId="0" borderId="8" xfId="0" applyFont="1" applyBorder="1" applyAlignment="1">
      <alignment horizontal="center"/>
    </xf>
    <xf numFmtId="0" fontId="21" fillId="0" borderId="8" xfId="0" applyFont="1" applyBorder="1" applyAlignment="1">
      <alignment horizontal="left"/>
    </xf>
    <xf numFmtId="0" fontId="21" fillId="0" borderId="9" xfId="0" applyFont="1" applyBorder="1" applyAlignment="1">
      <alignment horizontal="left"/>
    </xf>
    <xf numFmtId="0" fontId="27" fillId="0" borderId="0" xfId="0" applyFont="1"/>
    <xf numFmtId="0" fontId="20" fillId="0" borderId="0" xfId="0" applyFont="1" applyAlignment="1">
      <alignment horizontal="right" vertical="center"/>
    </xf>
    <xf numFmtId="0" fontId="20" fillId="0" borderId="0" xfId="0" applyFont="1" applyAlignment="1">
      <alignment horizontal="center" vertical="center"/>
    </xf>
    <xf numFmtId="0" fontId="28" fillId="3" borderId="8" xfId="0" applyFont="1" applyFill="1" applyBorder="1" applyAlignment="1">
      <alignment horizontal="right" vertical="center"/>
    </xf>
    <xf numFmtId="0" fontId="28" fillId="3" borderId="8" xfId="0" applyFont="1" applyFill="1" applyBorder="1" applyAlignment="1">
      <alignment horizontal="center" vertical="center"/>
    </xf>
    <xf numFmtId="0" fontId="28" fillId="3" borderId="8" xfId="0" applyFont="1" applyFill="1" applyBorder="1" applyAlignment="1">
      <alignment horizontal="left" vertical="center"/>
    </xf>
    <xf numFmtId="0" fontId="28" fillId="3" borderId="9" xfId="0" applyFont="1" applyFill="1" applyBorder="1" applyAlignment="1">
      <alignment horizontal="left" vertical="center"/>
    </xf>
    <xf numFmtId="0" fontId="22" fillId="0" borderId="0" xfId="0" applyFont="1" applyAlignment="1">
      <alignment horizontal="right"/>
    </xf>
    <xf numFmtId="0" fontId="21" fillId="0" borderId="0" xfId="0" applyFont="1" applyAlignment="1">
      <alignment horizontal="left" vertical="center"/>
    </xf>
    <xf numFmtId="0" fontId="31" fillId="0" borderId="0" xfId="0" applyFont="1" applyAlignment="1">
      <alignment horizontal="center"/>
    </xf>
    <xf numFmtId="0" fontId="31" fillId="0" borderId="0" xfId="0" applyFont="1"/>
    <xf numFmtId="0" fontId="22" fillId="0" borderId="0" xfId="0" applyFont="1" applyAlignment="1">
      <alignment horizontal="center"/>
    </xf>
    <xf numFmtId="0" fontId="30" fillId="0" borderId="0" xfId="0" applyFont="1"/>
    <xf numFmtId="0" fontId="31" fillId="0" borderId="0" xfId="0" applyFont="1" applyAlignment="1">
      <alignment horizontal="right"/>
    </xf>
    <xf numFmtId="0" fontId="29" fillId="0" borderId="0" xfId="0" applyFont="1"/>
    <xf numFmtId="0" fontId="33" fillId="7" borderId="0" xfId="0" applyFont="1" applyFill="1" applyAlignment="1">
      <alignment horizontal="center" vertical="center"/>
    </xf>
    <xf numFmtId="0" fontId="34" fillId="7" borderId="0" xfId="0" applyFont="1" applyFill="1" applyAlignment="1">
      <alignment horizontal="center"/>
    </xf>
    <xf numFmtId="0" fontId="34" fillId="7" borderId="0" xfId="0" applyFont="1" applyFill="1"/>
    <xf numFmtId="0" fontId="35" fillId="7" borderId="0" xfId="0" applyFont="1" applyFill="1" applyAlignment="1">
      <alignment horizontal="left"/>
    </xf>
    <xf numFmtId="0" fontId="11" fillId="0" borderId="0" xfId="4" applyAlignment="1">
      <alignment vertical="center"/>
    </xf>
    <xf numFmtId="0" fontId="39" fillId="0" borderId="0" xfId="7" applyFont="1" applyAlignment="1">
      <alignment vertical="top"/>
    </xf>
    <xf numFmtId="0" fontId="39" fillId="0" borderId="0" xfId="7" applyFont="1" applyAlignment="1">
      <alignment horizontal="left" vertical="top"/>
    </xf>
    <xf numFmtId="0" fontId="39" fillId="9" borderId="10" xfId="7" applyFont="1" applyFill="1" applyBorder="1" applyAlignment="1">
      <alignment vertical="top"/>
    </xf>
    <xf numFmtId="0" fontId="39" fillId="10" borderId="11" xfId="7" applyFont="1" applyFill="1" applyBorder="1" applyAlignment="1" applyProtection="1">
      <alignment vertical="top"/>
      <protection locked="0"/>
    </xf>
    <xf numFmtId="0" fontId="39" fillId="11" borderId="11" xfId="7" applyFont="1" applyFill="1" applyBorder="1" applyAlignment="1" applyProtection="1">
      <alignment vertical="top"/>
      <protection locked="0"/>
    </xf>
    <xf numFmtId="0" fontId="39" fillId="12" borderId="11" xfId="7" applyFont="1" applyFill="1" applyBorder="1" applyAlignment="1" applyProtection="1">
      <alignment vertical="top"/>
      <protection locked="0"/>
    </xf>
    <xf numFmtId="0" fontId="39" fillId="0" borderId="0" xfId="7" applyFont="1" applyAlignment="1">
      <alignment vertical="center"/>
    </xf>
    <xf numFmtId="0" fontId="40" fillId="13" borderId="3" xfId="7" applyFont="1" applyFill="1" applyBorder="1" applyAlignment="1">
      <alignment horizontal="center" vertical="top" wrapText="1"/>
    </xf>
    <xf numFmtId="0" fontId="41" fillId="14" borderId="10" xfId="7" applyFont="1" applyFill="1" applyBorder="1" applyAlignment="1">
      <alignment horizontal="center" vertical="center" wrapText="1"/>
    </xf>
    <xf numFmtId="0" fontId="41" fillId="15" borderId="10" xfId="7" applyFont="1" applyFill="1" applyBorder="1" applyAlignment="1">
      <alignment horizontal="center" vertical="center" wrapText="1"/>
    </xf>
    <xf numFmtId="0" fontId="41" fillId="16" borderId="10" xfId="7" applyFont="1" applyFill="1" applyBorder="1" applyAlignment="1">
      <alignment horizontal="center" vertical="center" wrapText="1"/>
    </xf>
    <xf numFmtId="0" fontId="42" fillId="0" borderId="0" xfId="0" applyFont="1"/>
    <xf numFmtId="0" fontId="43" fillId="0" borderId="0" xfId="0" applyFont="1"/>
    <xf numFmtId="0" fontId="44" fillId="0" borderId="0" xfId="0" applyFont="1"/>
    <xf numFmtId="0" fontId="44" fillId="0" borderId="0" xfId="0" applyFont="1" applyAlignment="1">
      <alignment horizontal="center"/>
    </xf>
    <xf numFmtId="0" fontId="45" fillId="0" borderId="0" xfId="7" applyFont="1" applyAlignment="1">
      <alignment vertical="top"/>
    </xf>
    <xf numFmtId="0" fontId="13" fillId="0" borderId="0" xfId="7" applyFont="1" applyAlignment="1">
      <alignment vertical="top"/>
    </xf>
    <xf numFmtId="0" fontId="48" fillId="0" borderId="0" xfId="7" applyFont="1" applyAlignment="1">
      <alignment vertical="top"/>
    </xf>
    <xf numFmtId="0" fontId="13" fillId="0" borderId="0" xfId="7" applyFont="1" applyAlignment="1">
      <alignment horizontal="left" vertical="top"/>
    </xf>
    <xf numFmtId="0" fontId="47" fillId="0" borderId="0" xfId="7" applyFont="1" applyAlignment="1">
      <alignment vertical="top"/>
    </xf>
    <xf numFmtId="0" fontId="41" fillId="14" borderId="10" xfId="7" applyFont="1" applyFill="1" applyBorder="1" applyAlignment="1">
      <alignment horizontal="center" vertical="top" wrapText="1"/>
    </xf>
    <xf numFmtId="0" fontId="41" fillId="15" borderId="10" xfId="7" applyFont="1" applyFill="1" applyBorder="1" applyAlignment="1">
      <alignment horizontal="center" vertical="top" wrapText="1"/>
    </xf>
    <xf numFmtId="0" fontId="41" fillId="16" borderId="10" xfId="7" applyFont="1" applyFill="1" applyBorder="1" applyAlignment="1">
      <alignment horizontal="center" vertical="top" wrapText="1"/>
    </xf>
    <xf numFmtId="0" fontId="50" fillId="17" borderId="0" xfId="0" applyFont="1" applyFill="1"/>
    <xf numFmtId="0" fontId="51" fillId="17" borderId="0" xfId="0" applyFont="1" applyFill="1" applyAlignment="1">
      <alignment vertical="center"/>
    </xf>
    <xf numFmtId="0" fontId="52" fillId="8" borderId="0" xfId="0" applyFont="1" applyFill="1"/>
    <xf numFmtId="0" fontId="54" fillId="0" borderId="0" xfId="0" applyFont="1" applyAlignment="1">
      <alignment vertical="center"/>
    </xf>
    <xf numFmtId="0" fontId="45" fillId="0" borderId="0" xfId="0" applyFont="1"/>
    <xf numFmtId="0" fontId="45" fillId="0" borderId="0" xfId="0" applyFont="1" applyAlignment="1">
      <alignment horizontal="center" vertical="center"/>
    </xf>
    <xf numFmtId="0" fontId="13" fillId="0" borderId="0" xfId="0" applyFont="1"/>
    <xf numFmtId="0" fontId="13" fillId="0" borderId="0" xfId="0" applyFont="1" applyAlignment="1">
      <alignment horizontal="left"/>
    </xf>
    <xf numFmtId="0" fontId="46" fillId="0" borderId="0" xfId="0" applyFont="1" applyAlignment="1">
      <alignment horizontal="right"/>
    </xf>
    <xf numFmtId="0" fontId="47" fillId="0" borderId="0" xfId="0" applyFont="1" applyAlignment="1">
      <alignment horizontal="center" vertical="center"/>
    </xf>
    <xf numFmtId="0" fontId="13" fillId="5" borderId="0" xfId="0" applyFont="1" applyFill="1" applyAlignment="1">
      <alignment horizontal="center"/>
    </xf>
    <xf numFmtId="0" fontId="13" fillId="0" borderId="0" xfId="0" applyFont="1" applyAlignment="1">
      <alignment horizontal="center"/>
    </xf>
    <xf numFmtId="0" fontId="13" fillId="0" borderId="0" xfId="0" applyFont="1" applyAlignment="1">
      <alignment horizontal="right"/>
    </xf>
    <xf numFmtId="0" fontId="13" fillId="0" borderId="0" xfId="0" applyFont="1" applyAlignment="1">
      <alignment horizontal="center" vertical="center"/>
    </xf>
    <xf numFmtId="0" fontId="13" fillId="18" borderId="0" xfId="0" applyFont="1" applyFill="1" applyAlignment="1">
      <alignment horizontal="center"/>
    </xf>
    <xf numFmtId="0" fontId="46" fillId="0" borderId="0" xfId="0" applyFont="1"/>
    <xf numFmtId="0" fontId="56" fillId="0" borderId="0" xfId="0" applyFont="1"/>
    <xf numFmtId="0" fontId="1" fillId="0" borderId="0" xfId="0" applyFont="1" applyAlignment="1">
      <alignment vertical="center"/>
    </xf>
    <xf numFmtId="0" fontId="0" fillId="0" borderId="0" xfId="0" applyAlignment="1">
      <alignment vertical="center"/>
    </xf>
    <xf numFmtId="0" fontId="59" fillId="0" borderId="0" xfId="0" applyFont="1"/>
    <xf numFmtId="0" fontId="22" fillId="8" borderId="0" xfId="0" applyFont="1" applyFill="1" applyAlignment="1">
      <alignment horizontal="left"/>
    </xf>
    <xf numFmtId="0" fontId="61" fillId="0" borderId="0" xfId="0" applyFont="1" applyAlignment="1">
      <alignment horizontal="right"/>
    </xf>
    <xf numFmtId="0" fontId="61" fillId="0" borderId="0" xfId="0" applyFont="1"/>
    <xf numFmtId="0" fontId="61" fillId="0" borderId="0" xfId="0" applyFont="1" applyAlignment="1">
      <alignment horizontal="center" vertical="center"/>
    </xf>
    <xf numFmtId="0" fontId="61" fillId="0" borderId="0" xfId="0" applyFont="1" applyAlignment="1">
      <alignment vertical="center"/>
    </xf>
    <xf numFmtId="0" fontId="22" fillId="18" borderId="15" xfId="0" applyFont="1" applyFill="1" applyBorder="1" applyAlignment="1">
      <alignment horizontal="center"/>
    </xf>
    <xf numFmtId="0" fontId="22" fillId="18" borderId="16" xfId="0" applyFont="1" applyFill="1" applyBorder="1" applyAlignment="1">
      <alignment horizontal="center"/>
    </xf>
    <xf numFmtId="0" fontId="22" fillId="18" borderId="17" xfId="0" applyFont="1" applyFill="1" applyBorder="1"/>
    <xf numFmtId="0" fontId="22" fillId="6" borderId="15" xfId="0" applyFont="1" applyFill="1" applyBorder="1" applyAlignment="1">
      <alignment horizontal="center"/>
    </xf>
    <xf numFmtId="0" fontId="22" fillId="6" borderId="16" xfId="0" applyFont="1" applyFill="1" applyBorder="1" applyAlignment="1">
      <alignment horizontal="center"/>
    </xf>
    <xf numFmtId="0" fontId="22" fillId="6" borderId="17" xfId="0" applyFont="1" applyFill="1" applyBorder="1" applyAlignment="1">
      <alignment horizontal="center"/>
    </xf>
    <xf numFmtId="0" fontId="22" fillId="0" borderId="18" xfId="0" applyFont="1" applyBorder="1" applyAlignment="1">
      <alignment horizontal="center"/>
    </xf>
    <xf numFmtId="0" fontId="22" fillId="0" borderId="19" xfId="0" applyFont="1" applyBorder="1"/>
    <xf numFmtId="0" fontId="5" fillId="0" borderId="19" xfId="0" applyFont="1" applyBorder="1" applyAlignment="1">
      <alignment horizontal="center"/>
    </xf>
    <xf numFmtId="0" fontId="22" fillId="0" borderId="20" xfId="0" applyFont="1" applyBorder="1" applyAlignment="1">
      <alignment horizontal="center"/>
    </xf>
    <xf numFmtId="0" fontId="5" fillId="0" borderId="21" xfId="0" applyFont="1" applyBorder="1" applyAlignment="1">
      <alignment horizontal="center"/>
    </xf>
    <xf numFmtId="0" fontId="22" fillId="0" borderId="22" xfId="0" applyFont="1" applyBorder="1"/>
    <xf numFmtId="0" fontId="10" fillId="0" borderId="0" xfId="5" applyFont="1" applyAlignment="1">
      <alignment vertical="center"/>
    </xf>
    <xf numFmtId="0" fontId="64" fillId="7" borderId="0" xfId="4" applyFont="1" applyFill="1" applyAlignment="1">
      <alignment vertical="center"/>
    </xf>
    <xf numFmtId="0" fontId="7" fillId="7" borderId="0" xfId="0" applyFont="1" applyFill="1"/>
    <xf numFmtId="0" fontId="65" fillId="0" borderId="0" xfId="0" applyFont="1"/>
    <xf numFmtId="0" fontId="15" fillId="0" borderId="0" xfId="0" applyFont="1"/>
    <xf numFmtId="0" fontId="2" fillId="5" borderId="25" xfId="0" applyFont="1" applyFill="1" applyBorder="1"/>
    <xf numFmtId="0" fontId="4" fillId="0" borderId="26" xfId="0" applyFont="1" applyBorder="1"/>
    <xf numFmtId="0" fontId="67" fillId="0" borderId="26" xfId="0" applyFont="1" applyBorder="1"/>
    <xf numFmtId="0" fontId="68" fillId="0" borderId="27" xfId="0" applyFont="1" applyBorder="1" applyAlignment="1">
      <alignment horizontal="center"/>
    </xf>
    <xf numFmtId="0" fontId="2" fillId="4" borderId="28" xfId="0" applyFont="1" applyFill="1" applyBorder="1"/>
    <xf numFmtId="0" fontId="4" fillId="0" borderId="0" xfId="0" applyFont="1" applyAlignment="1">
      <alignment horizontal="center"/>
    </xf>
    <xf numFmtId="0" fontId="4" fillId="5" borderId="29" xfId="0" applyFont="1" applyFill="1" applyBorder="1"/>
    <xf numFmtId="0" fontId="4" fillId="5" borderId="0" xfId="0" applyFont="1" applyFill="1" applyAlignment="1">
      <alignment horizontal="center"/>
    </xf>
    <xf numFmtId="0" fontId="4" fillId="4" borderId="0" xfId="0" applyFont="1" applyFill="1"/>
    <xf numFmtId="0" fontId="4" fillId="4" borderId="0" xfId="0" applyFont="1" applyFill="1" applyAlignment="1">
      <alignment horizontal="center"/>
    </xf>
    <xf numFmtId="0" fontId="4" fillId="4" borderId="30" xfId="0" applyFont="1" applyFill="1" applyBorder="1" applyAlignment="1">
      <alignment horizontal="center"/>
    </xf>
    <xf numFmtId="0" fontId="5" fillId="0" borderId="29" xfId="0" applyFont="1" applyBorder="1"/>
    <xf numFmtId="165" fontId="5" fillId="0" borderId="31" xfId="0" applyNumberFormat="1" applyFont="1" applyBorder="1"/>
    <xf numFmtId="0" fontId="5" fillId="0" borderId="31" xfId="0" applyFont="1" applyBorder="1" applyAlignment="1">
      <alignment horizontal="center"/>
    </xf>
    <xf numFmtId="0" fontId="5" fillId="0" borderId="0" xfId="0" applyFont="1" applyAlignment="1">
      <alignment horizontal="center"/>
    </xf>
    <xf numFmtId="0" fontId="5" fillId="0" borderId="32" xfId="0" applyFont="1" applyBorder="1" applyAlignment="1">
      <alignment horizontal="center"/>
    </xf>
    <xf numFmtId="165" fontId="5" fillId="0" borderId="1" xfId="0" applyNumberFormat="1" applyFont="1" applyBorder="1"/>
    <xf numFmtId="20" fontId="1" fillId="0" borderId="0" xfId="0" applyNumberFormat="1" applyFont="1"/>
    <xf numFmtId="0" fontId="5" fillId="0" borderId="33" xfId="0" applyFont="1" applyBorder="1"/>
    <xf numFmtId="165" fontId="5" fillId="0" borderId="34" xfId="0" applyNumberFormat="1" applyFont="1" applyBorder="1"/>
    <xf numFmtId="0" fontId="5" fillId="0" borderId="34" xfId="0" applyFont="1" applyBorder="1" applyAlignment="1">
      <alignment horizontal="center"/>
    </xf>
    <xf numFmtId="0" fontId="5" fillId="0" borderId="34" xfId="0" applyFont="1" applyBorder="1"/>
    <xf numFmtId="0" fontId="5" fillId="0" borderId="35" xfId="0" applyFont="1" applyBorder="1" applyAlignment="1">
      <alignment horizontal="center"/>
    </xf>
    <xf numFmtId="165" fontId="1" fillId="0" borderId="0" xfId="0" applyNumberFormat="1" applyFont="1"/>
    <xf numFmtId="0" fontId="4" fillId="5" borderId="25" xfId="0" applyFont="1" applyFill="1" applyBorder="1"/>
    <xf numFmtId="0" fontId="70" fillId="0" borderId="27" xfId="0" applyFont="1" applyBorder="1" applyAlignment="1">
      <alignment horizontal="center"/>
    </xf>
    <xf numFmtId="0" fontId="4" fillId="4" borderId="28" xfId="0" applyFont="1" applyFill="1" applyBorder="1"/>
    <xf numFmtId="0" fontId="4" fillId="18" borderId="0" xfId="0" applyFont="1" applyFill="1"/>
    <xf numFmtId="0" fontId="4" fillId="18" borderId="0" xfId="0" applyFont="1" applyFill="1" applyAlignment="1">
      <alignment horizontal="center"/>
    </xf>
    <xf numFmtId="0" fontId="4" fillId="18" borderId="30" xfId="0" applyFont="1" applyFill="1" applyBorder="1" applyAlignment="1">
      <alignment horizontal="center"/>
    </xf>
    <xf numFmtId="0" fontId="5" fillId="0" borderId="30" xfId="0" applyFont="1" applyBorder="1" applyAlignment="1">
      <alignment horizontal="center"/>
    </xf>
    <xf numFmtId="165" fontId="5" fillId="0" borderId="21" xfId="0" applyNumberFormat="1" applyFont="1" applyBorder="1"/>
    <xf numFmtId="165" fontId="5" fillId="0" borderId="32" xfId="0" applyNumberFormat="1" applyFont="1" applyBorder="1" applyAlignment="1">
      <alignment horizontal="center"/>
    </xf>
    <xf numFmtId="0" fontId="71" fillId="7" borderId="0" xfId="0" applyFont="1" applyFill="1" applyAlignment="1">
      <alignment horizontal="center"/>
    </xf>
    <xf numFmtId="0" fontId="72" fillId="7" borderId="0" xfId="0" applyFont="1" applyFill="1" applyAlignment="1">
      <alignment horizontal="center"/>
    </xf>
    <xf numFmtId="0" fontId="72" fillId="7" borderId="0" xfId="0" applyFont="1" applyFill="1"/>
    <xf numFmtId="0" fontId="30" fillId="8" borderId="0" xfId="0" applyFont="1" applyFill="1" applyAlignment="1">
      <alignment horizontal="left"/>
    </xf>
    <xf numFmtId="0" fontId="22" fillId="0" borderId="0" xfId="0" applyFont="1" applyAlignment="1">
      <alignment horizontal="left"/>
    </xf>
    <xf numFmtId="0" fontId="30" fillId="0" borderId="0" xfId="0" applyFont="1" applyAlignment="1">
      <alignment horizontal="center"/>
    </xf>
    <xf numFmtId="0" fontId="22" fillId="6" borderId="0" xfId="0" applyFont="1" applyFill="1" applyAlignment="1">
      <alignment horizontal="center"/>
    </xf>
    <xf numFmtId="0" fontId="74" fillId="0" borderId="0" xfId="8" applyFont="1"/>
    <xf numFmtId="0" fontId="22" fillId="18" borderId="0" xfId="0" applyFont="1" applyFill="1" applyAlignment="1">
      <alignment horizontal="center"/>
    </xf>
    <xf numFmtId="0" fontId="75" fillId="0" borderId="0" xfId="8" applyFont="1"/>
    <xf numFmtId="0" fontId="76" fillId="0" borderId="0" xfId="8" applyFont="1" applyAlignment="1">
      <alignment horizontal="left"/>
    </xf>
    <xf numFmtId="0" fontId="77" fillId="0" borderId="0" xfId="8" applyFont="1" applyAlignment="1">
      <alignment horizontal="center"/>
    </xf>
    <xf numFmtId="0" fontId="75" fillId="0" borderId="0" xfId="8" applyFont="1" applyAlignment="1">
      <alignment horizontal="center"/>
    </xf>
    <xf numFmtId="0" fontId="13" fillId="0" borderId="10" xfId="8" applyFont="1" applyBorder="1"/>
    <xf numFmtId="0" fontId="13" fillId="0" borderId="25" xfId="8" applyFont="1" applyBorder="1"/>
    <xf numFmtId="0" fontId="13" fillId="0" borderId="28" xfId="8" applyFont="1" applyBorder="1"/>
    <xf numFmtId="0" fontId="47" fillId="0" borderId="36" xfId="8" applyFont="1" applyBorder="1"/>
    <xf numFmtId="0" fontId="47" fillId="0" borderId="33" xfId="8" applyFont="1" applyBorder="1" applyAlignment="1">
      <alignment horizontal="center"/>
    </xf>
    <xf numFmtId="0" fontId="47" fillId="0" borderId="34" xfId="8" applyFont="1" applyBorder="1" applyAlignment="1">
      <alignment horizontal="center"/>
    </xf>
    <xf numFmtId="0" fontId="47" fillId="0" borderId="35" xfId="8" applyFont="1" applyBorder="1" applyAlignment="1">
      <alignment horizontal="center"/>
    </xf>
    <xf numFmtId="0" fontId="47" fillId="0" borderId="37" xfId="8" applyFont="1" applyBorder="1" applyAlignment="1">
      <alignment horizontal="center"/>
    </xf>
    <xf numFmtId="0" fontId="47" fillId="0" borderId="38" xfId="8" applyFont="1" applyBorder="1"/>
    <xf numFmtId="0" fontId="46" fillId="0" borderId="39" xfId="8" applyFont="1" applyBorder="1"/>
    <xf numFmtId="167" fontId="13" fillId="0" borderId="29" xfId="9" applyNumberFormat="1" applyFont="1" applyBorder="1" applyAlignment="1">
      <alignment horizontal="center"/>
    </xf>
    <xf numFmtId="167" fontId="13" fillId="0" borderId="0" xfId="9" applyNumberFormat="1" applyFont="1" applyAlignment="1">
      <alignment horizontal="center"/>
    </xf>
    <xf numFmtId="167" fontId="13" fillId="0" borderId="30" xfId="9" applyNumberFormat="1" applyFont="1" applyBorder="1" applyAlignment="1">
      <alignment horizontal="center"/>
    </xf>
    <xf numFmtId="0" fontId="46" fillId="0" borderId="40" xfId="8" applyFont="1" applyBorder="1"/>
    <xf numFmtId="167" fontId="13" fillId="0" borderId="33" xfId="9" applyNumberFormat="1" applyFont="1" applyBorder="1" applyAlignment="1">
      <alignment horizontal="center"/>
    </xf>
    <xf numFmtId="167" fontId="13" fillId="0" borderId="34" xfId="9" applyNumberFormat="1" applyFont="1" applyBorder="1" applyAlignment="1">
      <alignment horizontal="center"/>
    </xf>
    <xf numFmtId="167" fontId="13" fillId="0" borderId="35" xfId="9" applyNumberFormat="1" applyFont="1" applyBorder="1" applyAlignment="1">
      <alignment horizontal="center"/>
    </xf>
    <xf numFmtId="0" fontId="61" fillId="0" borderId="0" xfId="0" applyFont="1" applyAlignment="1">
      <alignment horizontal="center"/>
    </xf>
    <xf numFmtId="0" fontId="11" fillId="0" borderId="0" xfId="0" applyFont="1" applyAlignment="1">
      <alignment vertical="center"/>
    </xf>
    <xf numFmtId="0" fontId="24" fillId="7" borderId="0" xfId="0" applyFont="1" applyFill="1" applyAlignment="1">
      <alignment vertical="center"/>
    </xf>
    <xf numFmtId="0" fontId="23" fillId="7" borderId="0" xfId="0" applyFont="1" applyFill="1" applyAlignment="1">
      <alignment vertical="center"/>
    </xf>
    <xf numFmtId="0" fontId="79" fillId="0" borderId="0" xfId="0" applyFont="1" applyAlignment="1">
      <alignment vertical="center"/>
    </xf>
    <xf numFmtId="0" fontId="80" fillId="0" borderId="0" xfId="0" applyFont="1" applyAlignment="1">
      <alignment vertical="center"/>
    </xf>
    <xf numFmtId="0" fontId="81" fillId="0" borderId="0" xfId="0" applyFont="1" applyAlignment="1">
      <alignment vertical="center"/>
    </xf>
    <xf numFmtId="0" fontId="22" fillId="0" borderId="0" xfId="0" applyFont="1" applyAlignment="1">
      <alignment vertical="center"/>
    </xf>
    <xf numFmtId="168" fontId="5" fillId="0" borderId="0" xfId="0" applyNumberFormat="1" applyFont="1" applyAlignment="1">
      <alignment vertical="center"/>
    </xf>
    <xf numFmtId="0" fontId="82" fillId="0" borderId="0" xfId="0" applyFont="1" applyAlignment="1">
      <alignment vertical="center"/>
    </xf>
    <xf numFmtId="168" fontId="4" fillId="6" borderId="41" xfId="0" applyNumberFormat="1" applyFont="1" applyFill="1" applyBorder="1" applyAlignment="1">
      <alignment horizontal="center"/>
    </xf>
    <xf numFmtId="0" fontId="4" fillId="6" borderId="41" xfId="0" applyFont="1" applyFill="1" applyBorder="1"/>
    <xf numFmtId="0" fontId="4" fillId="6" borderId="41" xfId="0" applyFont="1" applyFill="1" applyBorder="1" applyAlignment="1">
      <alignment horizontal="center"/>
    </xf>
    <xf numFmtId="0" fontId="4" fillId="18" borderId="41" xfId="0" applyFont="1" applyFill="1" applyBorder="1" applyAlignment="1">
      <alignment horizontal="center"/>
    </xf>
    <xf numFmtId="0" fontId="4" fillId="18" borderId="41" xfId="0" applyFont="1" applyFill="1" applyBorder="1"/>
    <xf numFmtId="168" fontId="4" fillId="18" borderId="41" xfId="0" applyNumberFormat="1" applyFont="1" applyFill="1" applyBorder="1" applyAlignment="1">
      <alignment horizontal="center"/>
    </xf>
    <xf numFmtId="168" fontId="5" fillId="0" borderId="41" xfId="0" applyNumberFormat="1" applyFont="1" applyBorder="1" applyAlignment="1">
      <alignment horizontal="center"/>
    </xf>
    <xf numFmtId="0" fontId="5" fillId="0" borderId="41" xfId="0" applyFont="1" applyBorder="1"/>
    <xf numFmtId="0" fontId="5" fillId="0" borderId="41" xfId="0" applyFont="1" applyBorder="1" applyAlignment="1">
      <alignment horizontal="center"/>
    </xf>
    <xf numFmtId="0" fontId="5" fillId="0" borderId="41" xfId="0" applyFont="1" applyBorder="1" applyAlignment="1">
      <alignment vertical="top" wrapText="1"/>
    </xf>
    <xf numFmtId="0" fontId="83" fillId="0" borderId="0" xfId="0" applyFont="1"/>
    <xf numFmtId="0" fontId="84" fillId="0" borderId="0" xfId="0" applyFont="1"/>
    <xf numFmtId="0" fontId="85" fillId="0" borderId="0" xfId="0" applyFont="1"/>
    <xf numFmtId="0" fontId="0" fillId="0" borderId="0" xfId="0" applyAlignment="1">
      <alignment horizontal="center"/>
    </xf>
    <xf numFmtId="0" fontId="0" fillId="0" borderId="0" xfId="0" applyAlignment="1">
      <alignment vertical="top" wrapText="1"/>
    </xf>
    <xf numFmtId="0" fontId="86" fillId="0" borderId="0" xfId="0" applyFont="1" applyAlignment="1">
      <alignment horizontal="center"/>
    </xf>
    <xf numFmtId="0" fontId="87" fillId="0" borderId="0" xfId="0" applyFont="1"/>
    <xf numFmtId="0" fontId="15" fillId="5" borderId="0" xfId="0" applyFont="1" applyFill="1"/>
    <xf numFmtId="0" fontId="89" fillId="0" borderId="0" xfId="0" applyFont="1"/>
    <xf numFmtId="0" fontId="91" fillId="0" borderId="0" xfId="0" applyFont="1"/>
    <xf numFmtId="0" fontId="93" fillId="7" borderId="0" xfId="0" applyFont="1" applyFill="1" applyAlignment="1">
      <alignment vertical="center"/>
    </xf>
    <xf numFmtId="0" fontId="95" fillId="0" borderId="0" xfId="0" applyFont="1" applyAlignment="1">
      <alignment vertical="center"/>
    </xf>
    <xf numFmtId="0" fontId="97" fillId="0" borderId="0" xfId="0" applyFont="1" applyAlignment="1">
      <alignment horizontal="center" vertical="center"/>
    </xf>
    <xf numFmtId="0" fontId="97" fillId="0" borderId="0" xfId="0" applyFont="1" applyAlignment="1">
      <alignment horizontal="left" vertical="center"/>
    </xf>
    <xf numFmtId="168" fontId="97" fillId="0" borderId="0" xfId="0" applyNumberFormat="1" applyFont="1" applyAlignment="1">
      <alignment horizontal="center" vertical="center"/>
    </xf>
    <xf numFmtId="0" fontId="32" fillId="0" borderId="0" xfId="0" applyFont="1" applyAlignment="1">
      <alignment horizontal="left" vertical="center"/>
    </xf>
    <xf numFmtId="0" fontId="80" fillId="0" borderId="0" xfId="0" applyFont="1" applyAlignment="1">
      <alignment horizontal="left" vertical="center"/>
    </xf>
    <xf numFmtId="168" fontId="11" fillId="0" borderId="0" xfId="0" applyNumberFormat="1" applyFont="1" applyAlignment="1">
      <alignment horizontal="center" vertical="center"/>
    </xf>
    <xf numFmtId="0" fontId="11" fillId="0" borderId="0" xfId="0" applyFont="1" applyAlignment="1">
      <alignment horizontal="center" vertical="center"/>
    </xf>
    <xf numFmtId="0" fontId="59" fillId="2" borderId="0" xfId="0" applyFont="1" applyFill="1" applyAlignment="1">
      <alignment vertical="center"/>
    </xf>
    <xf numFmtId="0" fontId="23" fillId="2" borderId="0" xfId="0" applyFont="1" applyFill="1" applyAlignment="1">
      <alignment horizontal="left" vertical="center"/>
    </xf>
    <xf numFmtId="168" fontId="23" fillId="2" borderId="0" xfId="0" applyNumberFormat="1" applyFont="1" applyFill="1" applyAlignment="1">
      <alignment horizontal="center" vertical="center"/>
    </xf>
    <xf numFmtId="0" fontId="23" fillId="2" borderId="0" xfId="0" applyFont="1" applyFill="1" applyAlignment="1">
      <alignment vertical="center"/>
    </xf>
    <xf numFmtId="0" fontId="79" fillId="2" borderId="0" xfId="0" applyFont="1" applyFill="1" applyAlignment="1">
      <alignment vertical="center"/>
    </xf>
    <xf numFmtId="2" fontId="98" fillId="0" borderId="0" xfId="0" applyNumberFormat="1" applyFont="1" applyAlignment="1">
      <alignment horizontal="left" vertical="center"/>
    </xf>
    <xf numFmtId="0" fontId="25" fillId="0" borderId="0" xfId="0" applyFont="1" applyAlignment="1">
      <alignment horizontal="left" vertical="center"/>
    </xf>
    <xf numFmtId="168" fontId="22" fillId="0" borderId="0" xfId="0" applyNumberFormat="1" applyFont="1" applyAlignment="1">
      <alignment horizontal="center" vertical="center"/>
    </xf>
    <xf numFmtId="0" fontId="25" fillId="0" borderId="0" xfId="0" applyFont="1" applyAlignment="1">
      <alignment vertical="center"/>
    </xf>
    <xf numFmtId="0" fontId="30" fillId="8" borderId="0" xfId="0" applyFont="1" applyFill="1" applyAlignment="1">
      <alignment vertical="center"/>
    </xf>
    <xf numFmtId="0" fontId="11" fillId="0" borderId="0" xfId="0" applyFont="1" applyAlignment="1">
      <alignment horizontal="left" vertical="center"/>
    </xf>
    <xf numFmtId="0" fontId="22" fillId="8" borderId="0" xfId="0" applyFont="1" applyFill="1" applyAlignment="1">
      <alignment vertical="center"/>
    </xf>
    <xf numFmtId="0" fontId="22" fillId="0" borderId="0" xfId="0" applyFont="1" applyAlignment="1">
      <alignment horizontal="left" vertical="center"/>
    </xf>
    <xf numFmtId="168" fontId="22" fillId="8" borderId="0" xfId="0" applyNumberFormat="1" applyFont="1" applyFill="1" applyAlignment="1">
      <alignment horizontal="center" vertical="center"/>
    </xf>
    <xf numFmtId="0" fontId="22" fillId="8" borderId="0" xfId="0" applyFont="1" applyFill="1" applyAlignment="1">
      <alignment horizontal="left" vertical="center"/>
    </xf>
    <xf numFmtId="0" fontId="29" fillId="0" borderId="0" xfId="0" applyFont="1" applyAlignment="1">
      <alignment horizontal="left" vertical="center"/>
    </xf>
    <xf numFmtId="2" fontId="47" fillId="20" borderId="3" xfId="0" applyNumberFormat="1" applyFont="1" applyFill="1" applyBorder="1" applyAlignment="1">
      <alignment horizontal="left" vertical="center"/>
    </xf>
    <xf numFmtId="168" fontId="47" fillId="20" borderId="3" xfId="0" applyNumberFormat="1" applyFont="1" applyFill="1" applyBorder="1" applyAlignment="1">
      <alignment horizontal="center" vertical="center"/>
    </xf>
    <xf numFmtId="2" fontId="47" fillId="20" borderId="3" xfId="0" applyNumberFormat="1" applyFont="1" applyFill="1" applyBorder="1" applyAlignment="1">
      <alignment horizontal="center" vertical="center"/>
    </xf>
    <xf numFmtId="2" fontId="100" fillId="20" borderId="3" xfId="0" applyNumberFormat="1" applyFont="1" applyFill="1" applyBorder="1" applyAlignment="1">
      <alignment horizontal="center" vertical="center"/>
    </xf>
    <xf numFmtId="0" fontId="47" fillId="20" borderId="3" xfId="0" applyFont="1" applyFill="1" applyBorder="1" applyAlignment="1">
      <alignment horizontal="center" vertical="center"/>
    </xf>
    <xf numFmtId="0" fontId="13" fillId="0" borderId="10" xfId="0" applyFont="1" applyBorder="1" applyAlignment="1">
      <alignment horizontal="center" vertical="center"/>
    </xf>
    <xf numFmtId="0" fontId="5" fillId="0" borderId="48" xfId="0" applyFont="1" applyBorder="1" applyAlignment="1">
      <alignment vertical="center"/>
    </xf>
    <xf numFmtId="0" fontId="5" fillId="0" borderId="49" xfId="0" applyFont="1" applyBorder="1" applyAlignment="1">
      <alignment horizontal="left" vertical="center"/>
    </xf>
    <xf numFmtId="168" fontId="5" fillId="20" borderId="50" xfId="0" applyNumberFormat="1" applyFont="1" applyFill="1" applyBorder="1" applyAlignment="1">
      <alignment horizontal="center" vertical="center"/>
    </xf>
    <xf numFmtId="44" fontId="5" fillId="0" borderId="17" xfId="1" applyFont="1" applyBorder="1" applyAlignment="1">
      <alignment vertical="center"/>
    </xf>
    <xf numFmtId="44" fontId="5" fillId="0" borderId="17" xfId="1" applyFont="1" applyBorder="1" applyAlignment="1">
      <alignment horizontal="right" vertical="center"/>
    </xf>
    <xf numFmtId="2" fontId="13" fillId="4" borderId="49" xfId="0" applyNumberFormat="1" applyFont="1" applyFill="1" applyBorder="1" applyAlignment="1">
      <alignment horizontal="center" vertical="center"/>
    </xf>
    <xf numFmtId="0" fontId="5" fillId="0" borderId="19" xfId="0" applyFont="1" applyBorder="1" applyAlignment="1">
      <alignment horizontal="left" vertical="center"/>
    </xf>
    <xf numFmtId="44" fontId="5" fillId="0" borderId="19" xfId="1" applyFont="1" applyBorder="1" applyAlignment="1">
      <alignment vertical="center"/>
    </xf>
    <xf numFmtId="44" fontId="5" fillId="0" borderId="19" xfId="1" applyFont="1" applyBorder="1" applyAlignment="1">
      <alignment horizontal="right" vertical="center"/>
    </xf>
    <xf numFmtId="0" fontId="5" fillId="0" borderId="22" xfId="0" applyFont="1" applyBorder="1" applyAlignment="1">
      <alignment horizontal="left" vertical="center"/>
    </xf>
    <xf numFmtId="44" fontId="5" fillId="0" borderId="22" xfId="1" applyFont="1" applyBorder="1" applyAlignment="1">
      <alignment vertical="center"/>
    </xf>
    <xf numFmtId="44" fontId="5" fillId="0" borderId="22" xfId="1" applyFont="1" applyBorder="1" applyAlignment="1">
      <alignment horizontal="right" vertical="center"/>
    </xf>
    <xf numFmtId="0" fontId="0" fillId="0" borderId="0" xfId="0" applyAlignment="1">
      <alignment horizontal="center" vertical="center"/>
    </xf>
    <xf numFmtId="2" fontId="47" fillId="20" borderId="10" xfId="0" applyNumberFormat="1" applyFont="1" applyFill="1" applyBorder="1" applyAlignment="1">
      <alignment horizontal="left" vertical="center"/>
    </xf>
    <xf numFmtId="2" fontId="47" fillId="20" borderId="10" xfId="0" applyNumberFormat="1" applyFont="1" applyFill="1" applyBorder="1" applyAlignment="1">
      <alignment horizontal="center" vertical="center"/>
    </xf>
    <xf numFmtId="2" fontId="100" fillId="20" borderId="10" xfId="0" applyNumberFormat="1" applyFont="1" applyFill="1" applyBorder="1" applyAlignment="1">
      <alignment horizontal="center" vertical="center"/>
    </xf>
    <xf numFmtId="0" fontId="47" fillId="20" borderId="10" xfId="0" applyFont="1" applyFill="1" applyBorder="1" applyAlignment="1">
      <alignment horizontal="center" vertical="center"/>
    </xf>
    <xf numFmtId="0" fontId="5" fillId="0" borderId="17" xfId="0" applyFont="1" applyBorder="1" applyAlignment="1">
      <alignment vertical="center"/>
    </xf>
    <xf numFmtId="0" fontId="5" fillId="0" borderId="17" xfId="0" applyFont="1" applyBorder="1" applyAlignment="1">
      <alignment horizontal="left" vertical="center"/>
    </xf>
    <xf numFmtId="0" fontId="5" fillId="21" borderId="22" xfId="0" applyFont="1" applyFill="1" applyBorder="1" applyAlignment="1">
      <alignment horizontal="center"/>
    </xf>
    <xf numFmtId="0" fontId="5" fillId="0" borderId="0" xfId="0" applyFont="1" applyAlignment="1">
      <alignment vertical="center"/>
    </xf>
    <xf numFmtId="0" fontId="5" fillId="0" borderId="19" xfId="0" applyFont="1" applyBorder="1" applyAlignment="1">
      <alignment vertical="center"/>
    </xf>
    <xf numFmtId="0" fontId="5" fillId="0" borderId="22" xfId="0" applyFont="1" applyBorder="1" applyAlignment="1">
      <alignment vertical="center"/>
    </xf>
    <xf numFmtId="0" fontId="102" fillId="0" borderId="0" xfId="0" applyFont="1" applyAlignment="1">
      <alignment vertical="center"/>
    </xf>
    <xf numFmtId="0" fontId="0" fillId="0" borderId="0" xfId="0" applyAlignment="1">
      <alignment horizontal="left" vertical="center"/>
    </xf>
    <xf numFmtId="0" fontId="103" fillId="0" borderId="0" xfId="0" applyFont="1" applyAlignment="1">
      <alignment vertical="center"/>
    </xf>
    <xf numFmtId="168" fontId="0" fillId="0" borderId="0" xfId="0" applyNumberFormat="1" applyAlignment="1">
      <alignment horizontal="center" vertical="center"/>
    </xf>
    <xf numFmtId="2" fontId="0" fillId="0" borderId="0" xfId="0" applyNumberFormat="1" applyAlignment="1">
      <alignment vertical="center"/>
    </xf>
    <xf numFmtId="2" fontId="0" fillId="0" borderId="0" xfId="0" applyNumberFormat="1" applyAlignment="1">
      <alignment horizontal="right" vertical="center"/>
    </xf>
    <xf numFmtId="0" fontId="0" fillId="0" borderId="0" xfId="0" applyAlignment="1">
      <alignment horizontal="right" vertical="center"/>
    </xf>
    <xf numFmtId="2" fontId="0" fillId="0" borderId="0" xfId="0" applyNumberFormat="1" applyAlignment="1">
      <alignment horizontal="center" vertical="center"/>
    </xf>
    <xf numFmtId="2" fontId="105" fillId="0" borderId="0" xfId="10" applyNumberFormat="1" applyFont="1" applyAlignment="1">
      <alignment vertical="center"/>
    </xf>
    <xf numFmtId="0" fontId="23" fillId="7" borderId="0" xfId="0" applyFont="1" applyFill="1" applyAlignment="1">
      <alignment horizontal="center" vertical="center"/>
    </xf>
    <xf numFmtId="0" fontId="30" fillId="0" borderId="0" xfId="0" applyFont="1" applyAlignment="1">
      <alignment horizontal="left" vertical="center"/>
    </xf>
    <xf numFmtId="0" fontId="22" fillId="0" borderId="0" xfId="0" applyFont="1" applyAlignment="1">
      <alignment horizontal="center" vertical="center"/>
    </xf>
    <xf numFmtId="2" fontId="106" fillId="0" borderId="0" xfId="10" applyNumberFormat="1" applyFont="1" applyAlignment="1">
      <alignment vertical="center"/>
    </xf>
    <xf numFmtId="0" fontId="107" fillId="0" borderId="0" xfId="10" applyFont="1" applyAlignment="1">
      <alignment vertical="center"/>
    </xf>
    <xf numFmtId="2" fontId="109" fillId="0" borderId="0" xfId="10" applyNumberFormat="1" applyFont="1" applyAlignment="1">
      <alignment horizontal="center" vertical="center"/>
    </xf>
    <xf numFmtId="0" fontId="9" fillId="0" borderId="0" xfId="10" applyAlignment="1">
      <alignment vertical="center"/>
    </xf>
    <xf numFmtId="0" fontId="9" fillId="0" borderId="0" xfId="10" applyAlignment="1">
      <alignment horizontal="center" vertical="center"/>
    </xf>
    <xf numFmtId="0" fontId="110" fillId="0" borderId="0" xfId="10" applyFont="1" applyAlignment="1">
      <alignment horizontal="left" vertical="center"/>
    </xf>
    <xf numFmtId="0" fontId="47" fillId="0" borderId="0" xfId="10" applyFont="1" applyAlignment="1">
      <alignment vertical="center"/>
    </xf>
    <xf numFmtId="0" fontId="13" fillId="0" borderId="0" xfId="10" applyFont="1" applyAlignment="1">
      <alignment vertical="center"/>
    </xf>
    <xf numFmtId="2" fontId="13" fillId="0" borderId="0" xfId="10" applyNumberFormat="1" applyFont="1" applyAlignment="1">
      <alignment vertical="center"/>
    </xf>
    <xf numFmtId="2" fontId="47" fillId="0" borderId="0" xfId="10" applyNumberFormat="1" applyFont="1" applyAlignment="1">
      <alignment horizontal="center" vertical="center"/>
    </xf>
    <xf numFmtId="2" fontId="13" fillId="0" borderId="0" xfId="10" applyNumberFormat="1" applyFont="1" applyAlignment="1">
      <alignment horizontal="center" vertical="center"/>
    </xf>
    <xf numFmtId="2" fontId="13" fillId="0" borderId="30" xfId="10" applyNumberFormat="1" applyFont="1" applyBorder="1" applyAlignment="1">
      <alignment vertical="center"/>
    </xf>
    <xf numFmtId="1" fontId="13" fillId="18" borderId="54" xfId="10" applyNumberFormat="1" applyFont="1" applyFill="1" applyBorder="1" applyAlignment="1">
      <alignment horizontal="center" vertical="center"/>
    </xf>
    <xf numFmtId="2" fontId="109" fillId="0" borderId="0" xfId="10" applyNumberFormat="1" applyFont="1" applyAlignment="1">
      <alignment vertical="center"/>
    </xf>
    <xf numFmtId="2" fontId="47" fillId="0" borderId="32" xfId="10" applyNumberFormat="1" applyFont="1" applyBorder="1" applyAlignment="1">
      <alignment vertical="center"/>
    </xf>
    <xf numFmtId="1" fontId="13" fillId="18" borderId="36" xfId="10" applyNumberFormat="1" applyFont="1" applyFill="1" applyBorder="1" applyAlignment="1">
      <alignment horizontal="center" vertical="center"/>
    </xf>
    <xf numFmtId="1" fontId="13" fillId="18" borderId="57" xfId="10" applyNumberFormat="1" applyFont="1" applyFill="1" applyBorder="1" applyAlignment="1">
      <alignment horizontal="center" vertical="center"/>
    </xf>
    <xf numFmtId="2" fontId="13" fillId="0" borderId="2" xfId="10" applyNumberFormat="1" applyFont="1" applyBorder="1" applyAlignment="1">
      <alignment vertical="center"/>
    </xf>
    <xf numFmtId="2" fontId="13" fillId="0" borderId="58" xfId="10" applyNumberFormat="1" applyFont="1" applyBorder="1" applyAlignment="1">
      <alignment horizontal="center" vertical="center"/>
    </xf>
    <xf numFmtId="2" fontId="13" fillId="0" borderId="31" xfId="10" applyNumberFormat="1" applyFont="1" applyBorder="1" applyAlignment="1">
      <alignment horizontal="center" vertical="center"/>
    </xf>
    <xf numFmtId="2" fontId="112" fillId="0" borderId="50" xfId="10" applyNumberFormat="1" applyFont="1" applyBorder="1" applyAlignment="1">
      <alignment horizontal="center" vertical="center"/>
    </xf>
    <xf numFmtId="2" fontId="113" fillId="0" borderId="0" xfId="10" applyNumberFormat="1" applyFont="1" applyAlignment="1">
      <alignment horizontal="center" vertical="center"/>
    </xf>
    <xf numFmtId="0" fontId="13" fillId="0" borderId="0" xfId="10" applyFont="1" applyAlignment="1">
      <alignment horizontal="center" vertical="center"/>
    </xf>
    <xf numFmtId="2" fontId="114" fillId="0" borderId="2" xfId="10" applyNumberFormat="1" applyFont="1" applyBorder="1" applyAlignment="1">
      <alignment vertical="center"/>
    </xf>
    <xf numFmtId="169" fontId="13" fillId="0" borderId="18" xfId="10" applyNumberFormat="1" applyFont="1" applyBorder="1" applyAlignment="1" applyProtection="1">
      <alignment horizontal="center" vertical="center"/>
      <protection locked="0"/>
    </xf>
    <xf numFmtId="170" fontId="13" fillId="0" borderId="1" xfId="10" applyNumberFormat="1" applyFont="1" applyBorder="1" applyAlignment="1" applyProtection="1">
      <alignment horizontal="center" vertical="center"/>
      <protection locked="0"/>
    </xf>
    <xf numFmtId="170" fontId="13" fillId="4" borderId="19" xfId="10" applyNumberFormat="1" applyFont="1" applyFill="1" applyBorder="1" applyAlignment="1">
      <alignment horizontal="center" vertical="center"/>
    </xf>
    <xf numFmtId="170" fontId="109" fillId="0" borderId="0" xfId="10" applyNumberFormat="1" applyFont="1" applyAlignment="1">
      <alignment horizontal="center" vertical="center"/>
    </xf>
    <xf numFmtId="0" fontId="13" fillId="4" borderId="0" xfId="10" applyFont="1" applyFill="1" applyAlignment="1">
      <alignment horizontal="center" vertical="center"/>
    </xf>
    <xf numFmtId="171" fontId="13" fillId="0" borderId="0" xfId="10" applyNumberFormat="1" applyFont="1" applyAlignment="1">
      <alignment vertical="center"/>
    </xf>
    <xf numFmtId="2" fontId="47" fillId="0" borderId="2" xfId="10" applyNumberFormat="1" applyFont="1" applyBorder="1" applyAlignment="1">
      <alignment vertical="center"/>
    </xf>
    <xf numFmtId="170" fontId="47" fillId="0" borderId="19" xfId="10" applyNumberFormat="1" applyFont="1" applyBorder="1" applyAlignment="1">
      <alignment horizontal="center" vertical="center"/>
    </xf>
    <xf numFmtId="170" fontId="47" fillId="0" borderId="61" xfId="10" applyNumberFormat="1" applyFont="1" applyBorder="1" applyAlignment="1">
      <alignment horizontal="center" vertical="center"/>
    </xf>
    <xf numFmtId="170" fontId="47" fillId="0" borderId="0" xfId="10" applyNumberFormat="1" applyFont="1" applyAlignment="1">
      <alignment horizontal="center" vertical="center"/>
    </xf>
    <xf numFmtId="170" fontId="13" fillId="4" borderId="62" xfId="10" applyNumberFormat="1" applyFont="1" applyFill="1" applyBorder="1" applyAlignment="1">
      <alignment horizontal="center" vertical="center"/>
    </xf>
    <xf numFmtId="2" fontId="47" fillId="0" borderId="0" xfId="10" applyNumberFormat="1" applyFont="1" applyAlignment="1">
      <alignment horizontal="left" vertical="center"/>
    </xf>
    <xf numFmtId="172" fontId="13" fillId="0" borderId="0" xfId="10" applyNumberFormat="1" applyFont="1" applyAlignment="1">
      <alignment vertical="center"/>
    </xf>
    <xf numFmtId="2" fontId="13" fillId="22" borderId="63" xfId="10" applyNumberFormat="1" applyFont="1" applyFill="1" applyBorder="1" applyAlignment="1">
      <alignment horizontal="center" vertical="center"/>
    </xf>
    <xf numFmtId="2" fontId="13" fillId="22" borderId="54" xfId="10" applyNumberFormat="1" applyFont="1" applyFill="1" applyBorder="1" applyAlignment="1">
      <alignment horizontal="center" vertical="center"/>
    </xf>
    <xf numFmtId="2" fontId="47" fillId="0" borderId="0" xfId="10" applyNumberFormat="1" applyFont="1" applyAlignment="1">
      <alignment vertical="center"/>
    </xf>
    <xf numFmtId="1" fontId="13" fillId="22" borderId="36" xfId="10" applyNumberFormat="1" applyFont="1" applyFill="1" applyBorder="1" applyAlignment="1">
      <alignment horizontal="center" vertical="center"/>
    </xf>
    <xf numFmtId="1" fontId="13" fillId="22" borderId="57" xfId="10" applyNumberFormat="1" applyFont="1" applyFill="1" applyBorder="1" applyAlignment="1">
      <alignment horizontal="center" vertical="center"/>
    </xf>
    <xf numFmtId="2" fontId="47" fillId="0" borderId="58" xfId="10" applyNumberFormat="1" applyFont="1" applyBorder="1" applyAlignment="1">
      <alignment horizontal="center" vertical="center"/>
    </xf>
    <xf numFmtId="2" fontId="47" fillId="0" borderId="31" xfId="10" applyNumberFormat="1" applyFont="1" applyBorder="1" applyAlignment="1">
      <alignment horizontal="center" vertical="center"/>
    </xf>
    <xf numFmtId="2" fontId="112" fillId="0" borderId="0" xfId="10" applyNumberFormat="1" applyFont="1" applyAlignment="1">
      <alignment horizontal="center" vertical="center"/>
    </xf>
    <xf numFmtId="170" fontId="47" fillId="5" borderId="19" xfId="10" applyNumberFormat="1" applyFont="1" applyFill="1" applyBorder="1" applyAlignment="1">
      <alignment horizontal="center" vertical="center"/>
    </xf>
    <xf numFmtId="0" fontId="13" fillId="5" borderId="0" xfId="10" applyFont="1" applyFill="1" applyAlignment="1">
      <alignment horizontal="center" vertical="center"/>
    </xf>
    <xf numFmtId="170" fontId="13" fillId="5" borderId="0" xfId="10" applyNumberFormat="1" applyFont="1" applyFill="1" applyAlignment="1">
      <alignment horizontal="center" vertical="center"/>
    </xf>
    <xf numFmtId="171" fontId="10" fillId="0" borderId="0" xfId="10" applyNumberFormat="1" applyFont="1" applyAlignment="1">
      <alignment vertical="center"/>
    </xf>
    <xf numFmtId="0" fontId="10" fillId="0" borderId="0" xfId="10" applyFont="1" applyAlignment="1">
      <alignment vertical="center"/>
    </xf>
    <xf numFmtId="170" fontId="47" fillId="5" borderId="62" xfId="10" applyNumberFormat="1" applyFont="1" applyFill="1" applyBorder="1" applyAlignment="1">
      <alignment horizontal="center" vertical="center"/>
    </xf>
    <xf numFmtId="2" fontId="105" fillId="0" borderId="0" xfId="10" applyNumberFormat="1" applyFont="1" applyAlignment="1">
      <alignment horizontal="center" vertical="center"/>
    </xf>
    <xf numFmtId="2" fontId="109" fillId="0" borderId="0" xfId="10" applyNumberFormat="1" applyFont="1" applyAlignment="1">
      <alignment horizontal="left" vertical="center"/>
    </xf>
    <xf numFmtId="0" fontId="16" fillId="7" borderId="0" xfId="0" applyFont="1" applyFill="1"/>
    <xf numFmtId="0" fontId="51" fillId="7" borderId="0" xfId="0" applyFont="1" applyFill="1"/>
    <xf numFmtId="0" fontId="79" fillId="0" borderId="0" xfId="0" applyFont="1"/>
    <xf numFmtId="0" fontId="115" fillId="0" borderId="0" xfId="0" applyFont="1"/>
    <xf numFmtId="0" fontId="116" fillId="0" borderId="0" xfId="0" applyFont="1"/>
    <xf numFmtId="0" fontId="47" fillId="0" borderId="0" xfId="0" applyFont="1"/>
    <xf numFmtId="0" fontId="117" fillId="0" borderId="0" xfId="0" applyFont="1"/>
    <xf numFmtId="0" fontId="47" fillId="0" borderId="0" xfId="5" applyFont="1" applyAlignment="1">
      <alignment vertical="center"/>
    </xf>
    <xf numFmtId="173" fontId="5" fillId="0" borderId="0" xfId="0" applyNumberFormat="1" applyFont="1" applyAlignment="1">
      <alignment horizontal="left"/>
    </xf>
    <xf numFmtId="173" fontId="5" fillId="0" borderId="0" xfId="0" applyNumberFormat="1" applyFont="1" applyAlignment="1">
      <alignment horizontal="right"/>
    </xf>
    <xf numFmtId="173" fontId="5" fillId="0" borderId="0" xfId="0" applyNumberFormat="1" applyFont="1"/>
    <xf numFmtId="173" fontId="47" fillId="5" borderId="64" xfId="0" applyNumberFormat="1" applyFont="1" applyFill="1" applyBorder="1"/>
    <xf numFmtId="173" fontId="47" fillId="5" borderId="65" xfId="0" applyNumberFormat="1" applyFont="1" applyFill="1" applyBorder="1" applyAlignment="1">
      <alignment horizontal="right"/>
    </xf>
    <xf numFmtId="173" fontId="5" fillId="0" borderId="51" xfId="0" applyNumberFormat="1" applyFont="1" applyBorder="1"/>
    <xf numFmtId="173" fontId="0" fillId="0" borderId="0" xfId="0" applyNumberFormat="1"/>
    <xf numFmtId="173" fontId="5" fillId="0" borderId="66" xfId="0" applyNumberFormat="1" applyFont="1" applyBorder="1"/>
    <xf numFmtId="9" fontId="5" fillId="0" borderId="67" xfId="0" applyNumberFormat="1" applyFont="1" applyBorder="1"/>
    <xf numFmtId="0" fontId="0" fillId="0" borderId="0" xfId="0" applyAlignment="1">
      <alignment horizontal="right"/>
    </xf>
    <xf numFmtId="173" fontId="5" fillId="0" borderId="68" xfId="0" applyNumberFormat="1" applyFont="1" applyBorder="1"/>
    <xf numFmtId="9" fontId="5" fillId="0" borderId="69" xfId="0" applyNumberFormat="1" applyFont="1" applyBorder="1"/>
    <xf numFmtId="173" fontId="5" fillId="0" borderId="70" xfId="0" applyNumberFormat="1" applyFont="1" applyBorder="1" applyAlignment="1">
      <alignment horizontal="right"/>
    </xf>
    <xf numFmtId="173" fontId="47" fillId="18" borderId="64" xfId="0" applyNumberFormat="1" applyFont="1" applyFill="1" applyBorder="1" applyAlignment="1">
      <alignment horizontal="left"/>
    </xf>
    <xf numFmtId="173" fontId="47" fillId="18" borderId="71" xfId="0" applyNumberFormat="1" applyFont="1" applyFill="1" applyBorder="1" applyAlignment="1">
      <alignment horizontal="left" wrapText="1"/>
    </xf>
    <xf numFmtId="173" fontId="47" fillId="18" borderId="65" xfId="0" applyNumberFormat="1" applyFont="1" applyFill="1" applyBorder="1" applyAlignment="1">
      <alignment horizontal="left" wrapText="1"/>
    </xf>
    <xf numFmtId="173" fontId="5" fillId="0" borderId="66" xfId="0" applyNumberFormat="1" applyFont="1" applyBorder="1" applyAlignment="1">
      <alignment horizontal="left"/>
    </xf>
    <xf numFmtId="173" fontId="5" fillId="0" borderId="3" xfId="0" applyNumberFormat="1" applyFont="1" applyBorder="1"/>
    <xf numFmtId="9" fontId="13" fillId="18" borderId="67" xfId="11" applyFont="1" applyFill="1" applyBorder="1"/>
    <xf numFmtId="9" fontId="13" fillId="0" borderId="67" xfId="11" applyFont="1" applyBorder="1"/>
    <xf numFmtId="173" fontId="5" fillId="0" borderId="68" xfId="0" applyNumberFormat="1" applyFont="1" applyBorder="1" applyAlignment="1">
      <alignment horizontal="left"/>
    </xf>
    <xf numFmtId="173" fontId="5" fillId="0" borderId="72" xfId="0" applyNumberFormat="1" applyFont="1" applyBorder="1"/>
    <xf numFmtId="9" fontId="13" fillId="0" borderId="69" xfId="11" applyFont="1" applyBorder="1"/>
    <xf numFmtId="173" fontId="29" fillId="5" borderId="64" xfId="0" applyNumberFormat="1" applyFont="1" applyFill="1" applyBorder="1" applyAlignment="1">
      <alignment horizontal="left"/>
    </xf>
    <xf numFmtId="173" fontId="29" fillId="5" borderId="71" xfId="0" applyNumberFormat="1" applyFont="1" applyFill="1" applyBorder="1" applyAlignment="1">
      <alignment horizontal="left" wrapText="1"/>
    </xf>
    <xf numFmtId="173" fontId="29" fillId="5" borderId="65" xfId="0" applyNumberFormat="1" applyFont="1" applyFill="1" applyBorder="1" applyAlignment="1">
      <alignment horizontal="left" wrapText="1"/>
    </xf>
    <xf numFmtId="9" fontId="22" fillId="6" borderId="67" xfId="11" applyFont="1" applyFill="1" applyBorder="1"/>
    <xf numFmtId="9" fontId="22" fillId="0" borderId="67" xfId="11" applyFont="1" applyBorder="1"/>
    <xf numFmtId="173" fontId="0" fillId="0" borderId="0" xfId="0" applyNumberFormat="1" applyAlignment="1">
      <alignment horizontal="left"/>
    </xf>
    <xf numFmtId="0" fontId="13" fillId="0" borderId="0" xfId="12" applyFont="1" applyAlignment="1">
      <alignment vertical="center"/>
    </xf>
    <xf numFmtId="0" fontId="17" fillId="17" borderId="0" xfId="0" applyFont="1" applyFill="1"/>
    <xf numFmtId="0" fontId="51" fillId="17" borderId="0" xfId="0" applyFont="1" applyFill="1"/>
    <xf numFmtId="0" fontId="118" fillId="0" borderId="0" xfId="0" applyFont="1"/>
    <xf numFmtId="0" fontId="13" fillId="0" borderId="0" xfId="12" applyFont="1" applyAlignment="1">
      <alignment horizontal="left" vertical="center"/>
    </xf>
    <xf numFmtId="0" fontId="13" fillId="0" borderId="0" xfId="13" applyFont="1" applyAlignment="1">
      <alignment vertical="center"/>
    </xf>
    <xf numFmtId="49" fontId="13" fillId="0" borderId="0" xfId="13" applyNumberFormat="1" applyFont="1" applyAlignment="1">
      <alignment vertical="center"/>
    </xf>
    <xf numFmtId="0" fontId="13" fillId="0" borderId="0" xfId="12" applyFont="1" applyAlignment="1">
      <alignment horizontal="center" vertical="center"/>
    </xf>
    <xf numFmtId="0" fontId="47" fillId="0" borderId="0" xfId="12" applyFont="1" applyAlignment="1">
      <alignment horizontal="center" vertical="center"/>
    </xf>
    <xf numFmtId="0" fontId="13" fillId="0" borderId="0" xfId="12" applyFont="1" applyAlignment="1">
      <alignment horizontal="center"/>
    </xf>
    <xf numFmtId="0" fontId="112" fillId="0" borderId="0" xfId="12" applyFont="1" applyAlignment="1">
      <alignment horizontal="right" vertical="center"/>
    </xf>
    <xf numFmtId="0" fontId="121" fillId="5" borderId="11" xfId="13" applyFont="1" applyFill="1" applyBorder="1" applyAlignment="1">
      <alignment horizontal="center" vertical="center"/>
    </xf>
    <xf numFmtId="0" fontId="122" fillId="0" borderId="0" xfId="12" applyFont="1" applyAlignment="1">
      <alignment vertical="center"/>
    </xf>
    <xf numFmtId="0" fontId="13" fillId="0" borderId="0" xfId="12" applyFont="1" applyAlignment="1">
      <alignment horizontal="right" vertical="center"/>
    </xf>
    <xf numFmtId="0" fontId="13" fillId="5" borderId="3" xfId="12" applyFont="1" applyFill="1" applyBorder="1" applyAlignment="1">
      <alignment horizontal="center" vertical="center"/>
    </xf>
    <xf numFmtId="44" fontId="13" fillId="5" borderId="3" xfId="1" applyFont="1" applyFill="1" applyBorder="1" applyAlignment="1">
      <alignment horizontal="center" vertical="center"/>
    </xf>
    <xf numFmtId="0" fontId="13" fillId="4" borderId="3" xfId="12" applyFont="1" applyFill="1" applyBorder="1" applyAlignment="1">
      <alignment horizontal="center" vertical="center"/>
    </xf>
    <xf numFmtId="0" fontId="13" fillId="0" borderId="13" xfId="12" applyFont="1" applyBorder="1" applyAlignment="1">
      <alignment horizontal="center" vertical="center"/>
    </xf>
    <xf numFmtId="0" fontId="123" fillId="0" borderId="0" xfId="12" applyFont="1" applyAlignment="1">
      <alignment horizontal="center" vertical="center"/>
    </xf>
    <xf numFmtId="0" fontId="123" fillId="0" borderId="0" xfId="12" applyFont="1" applyAlignment="1">
      <alignment vertical="center"/>
    </xf>
    <xf numFmtId="0" fontId="123" fillId="24" borderId="0" xfId="12" applyFont="1" applyFill="1" applyAlignment="1">
      <alignment horizontal="center" vertical="center"/>
    </xf>
    <xf numFmtId="0" fontId="123" fillId="24" borderId="0" xfId="12" applyFont="1" applyFill="1" applyAlignment="1">
      <alignment vertical="center"/>
    </xf>
    <xf numFmtId="4" fontId="0" fillId="0" borderId="0" xfId="0" applyNumberFormat="1"/>
    <xf numFmtId="175" fontId="124" fillId="0" borderId="0" xfId="14" applyNumberFormat="1" applyFont="1"/>
    <xf numFmtId="0" fontId="124" fillId="0" borderId="0" xfId="15" applyFont="1"/>
    <xf numFmtId="0" fontId="9" fillId="0" borderId="0" xfId="15"/>
    <xf numFmtId="176" fontId="0" fillId="0" borderId="0" xfId="0" applyNumberFormat="1"/>
    <xf numFmtId="175" fontId="9" fillId="0" borderId="0" xfId="14" applyNumberFormat="1"/>
    <xf numFmtId="0" fontId="9" fillId="0" borderId="0" xfId="15" applyAlignment="1">
      <alignment horizontal="center"/>
    </xf>
    <xf numFmtId="0" fontId="18" fillId="0" borderId="0" xfId="0" applyFont="1" applyAlignment="1">
      <alignment vertical="center"/>
    </xf>
    <xf numFmtId="0" fontId="53" fillId="8" borderId="0" xfId="0" applyFont="1" applyFill="1" applyAlignment="1">
      <alignment vertical="center"/>
    </xf>
    <xf numFmtId="2" fontId="55" fillId="0" borderId="0" xfId="10" applyNumberFormat="1" applyFont="1" applyAlignment="1">
      <alignment vertical="center"/>
    </xf>
    <xf numFmtId="2" fontId="64" fillId="7" borderId="0" xfId="10" applyNumberFormat="1" applyFont="1" applyFill="1" applyAlignment="1">
      <alignment vertical="center"/>
    </xf>
    <xf numFmtId="2" fontId="7" fillId="7" borderId="0" xfId="10" applyNumberFormat="1" applyFont="1" applyFill="1" applyAlignment="1">
      <alignment vertical="center"/>
    </xf>
    <xf numFmtId="0" fontId="126" fillId="0" borderId="0" xfId="5" applyFont="1" applyAlignment="1">
      <alignment vertical="center"/>
    </xf>
    <xf numFmtId="0" fontId="10" fillId="0" borderId="0" xfId="5" applyFont="1" applyAlignment="1">
      <alignment horizontal="center" vertical="center"/>
    </xf>
    <xf numFmtId="0" fontId="46" fillId="0" borderId="0" xfId="5" applyFont="1" applyAlignment="1">
      <alignment vertical="center"/>
    </xf>
    <xf numFmtId="0" fontId="45" fillId="0" borderId="0" xfId="5" applyFont="1" applyAlignment="1">
      <alignment vertical="center"/>
    </xf>
    <xf numFmtId="0" fontId="45" fillId="0" borderId="0" xfId="5" applyFont="1" applyAlignment="1">
      <alignment horizontal="center" vertical="center"/>
    </xf>
    <xf numFmtId="0" fontId="13" fillId="0" borderId="0" xfId="5" applyFont="1" applyAlignment="1">
      <alignment vertical="center"/>
    </xf>
    <xf numFmtId="0" fontId="127" fillId="0" borderId="0" xfId="5" applyFont="1" applyAlignment="1">
      <alignment vertical="center"/>
    </xf>
    <xf numFmtId="0" fontId="128" fillId="0" borderId="64" xfId="5" applyFont="1" applyBorder="1" applyAlignment="1">
      <alignment vertical="center"/>
    </xf>
    <xf numFmtId="0" fontId="128" fillId="0" borderId="71" xfId="5" applyFont="1" applyBorder="1" applyAlignment="1">
      <alignment horizontal="center" vertical="center"/>
    </xf>
    <xf numFmtId="0" fontId="128" fillId="0" borderId="65" xfId="5" applyFont="1" applyBorder="1" applyAlignment="1">
      <alignment horizontal="center" vertical="center"/>
    </xf>
    <xf numFmtId="0" fontId="128" fillId="5" borderId="68" xfId="5" applyFont="1" applyFill="1" applyBorder="1" applyAlignment="1">
      <alignment horizontal="left" vertical="center"/>
    </xf>
    <xf numFmtId="1" fontId="129" fillId="5" borderId="72" xfId="5" applyNumberFormat="1" applyFont="1" applyFill="1" applyBorder="1" applyAlignment="1">
      <alignment horizontal="center" vertical="center"/>
    </xf>
    <xf numFmtId="0" fontId="129" fillId="5" borderId="72" xfId="5" applyFont="1" applyFill="1" applyBorder="1" applyAlignment="1">
      <alignment horizontal="center" vertical="center"/>
    </xf>
    <xf numFmtId="177" fontId="129" fillId="5" borderId="72" xfId="5" applyNumberFormat="1" applyFont="1" applyFill="1" applyBorder="1" applyAlignment="1">
      <alignment horizontal="center" vertical="center"/>
    </xf>
    <xf numFmtId="0" fontId="129" fillId="5" borderId="69" xfId="5" applyFont="1" applyFill="1" applyBorder="1" applyAlignment="1">
      <alignment horizontal="center" vertical="center"/>
    </xf>
    <xf numFmtId="0" fontId="130" fillId="0" borderId="0" xfId="5" applyFont="1" applyAlignment="1">
      <alignment vertical="center"/>
    </xf>
    <xf numFmtId="0" fontId="13" fillId="0" borderId="0" xfId="5" applyFont="1" applyAlignment="1">
      <alignment horizontal="center" vertical="center"/>
    </xf>
    <xf numFmtId="0" fontId="128" fillId="4" borderId="68" xfId="5" applyFont="1" applyFill="1" applyBorder="1" applyAlignment="1">
      <alignment horizontal="center" vertical="center"/>
    </xf>
    <xf numFmtId="1" fontId="129" fillId="18" borderId="72" xfId="5" applyNumberFormat="1" applyFont="1" applyFill="1" applyBorder="1" applyAlignment="1">
      <alignment horizontal="center" vertical="center"/>
    </xf>
    <xf numFmtId="0" fontId="129" fillId="18" borderId="72" xfId="5" applyFont="1" applyFill="1" applyBorder="1" applyAlignment="1">
      <alignment horizontal="center" vertical="center"/>
    </xf>
    <xf numFmtId="0" fontId="129" fillId="4" borderId="72" xfId="5" applyFont="1" applyFill="1" applyBorder="1" applyAlignment="1">
      <alignment horizontal="center" vertical="center"/>
    </xf>
    <xf numFmtId="0" fontId="129" fillId="4" borderId="69" xfId="5" applyFont="1" applyFill="1" applyBorder="1" applyAlignment="1">
      <alignment horizontal="center" vertical="center"/>
    </xf>
    <xf numFmtId="0" fontId="131" fillId="0" borderId="0" xfId="5" applyFont="1" applyAlignment="1">
      <alignment vertical="center"/>
    </xf>
    <xf numFmtId="0" fontId="47" fillId="0" borderId="0" xfId="5" applyFont="1" applyAlignment="1">
      <alignment horizontal="left" vertical="center"/>
    </xf>
    <xf numFmtId="0" fontId="116" fillId="5" borderId="73" xfId="16" applyFont="1" applyFill="1" applyBorder="1" applyAlignment="1">
      <alignment horizontal="center" vertical="center"/>
    </xf>
    <xf numFmtId="0" fontId="50" fillId="0" borderId="73" xfId="16" applyFont="1" applyBorder="1" applyAlignment="1">
      <alignment horizontal="center"/>
    </xf>
    <xf numFmtId="14" fontId="50" fillId="0" borderId="73" xfId="16" applyNumberFormat="1" applyFont="1" applyBorder="1" applyAlignment="1">
      <alignment horizontal="center"/>
    </xf>
    <xf numFmtId="1" fontId="50" fillId="0" borderId="73" xfId="16" applyNumberFormat="1" applyFont="1" applyBorder="1" applyAlignment="1">
      <alignment horizontal="center" vertical="center"/>
    </xf>
    <xf numFmtId="177" fontId="50" fillId="0" borderId="73" xfId="16" applyNumberFormat="1" applyFont="1" applyBorder="1" applyAlignment="1">
      <alignment horizontal="center"/>
    </xf>
    <xf numFmtId="0" fontId="131" fillId="0" borderId="0" xfId="5" applyFont="1" applyAlignment="1">
      <alignment horizontal="left" vertical="center"/>
    </xf>
    <xf numFmtId="177" fontId="132" fillId="0" borderId="0" xfId="16" applyNumberFormat="1" applyFont="1" applyAlignment="1">
      <alignment horizontal="center"/>
    </xf>
    <xf numFmtId="177" fontId="132" fillId="0" borderId="0" xfId="16" applyNumberFormat="1" applyFont="1" applyAlignment="1">
      <alignment horizontal="left"/>
    </xf>
    <xf numFmtId="0" fontId="133" fillId="0" borderId="0" xfId="5" applyFont="1" applyAlignment="1">
      <alignment vertical="center"/>
    </xf>
    <xf numFmtId="0" fontId="94" fillId="0" borderId="0" xfId="5" applyFont="1" applyAlignment="1">
      <alignment vertical="center"/>
    </xf>
    <xf numFmtId="0" fontId="131" fillId="19" borderId="0" xfId="5" applyFont="1" applyFill="1" applyAlignment="1">
      <alignment vertical="center"/>
    </xf>
    <xf numFmtId="0" fontId="39" fillId="0" borderId="0" xfId="5" applyFont="1" applyAlignment="1">
      <alignment vertical="center"/>
    </xf>
    <xf numFmtId="0" fontId="10" fillId="0" borderId="0" xfId="5" applyFont="1" applyAlignment="1">
      <alignment horizontal="left" vertical="center"/>
    </xf>
    <xf numFmtId="0" fontId="134" fillId="0" borderId="0" xfId="5" applyFont="1" applyAlignment="1">
      <alignment horizontal="left" vertical="center"/>
    </xf>
    <xf numFmtId="0" fontId="134" fillId="5" borderId="73" xfId="16" applyFont="1" applyFill="1" applyBorder="1" applyAlignment="1">
      <alignment horizontal="left" vertical="center"/>
    </xf>
    <xf numFmtId="0" fontId="135" fillId="0" borderId="73" xfId="16" applyFont="1" applyBorder="1" applyAlignment="1">
      <alignment horizontal="left"/>
    </xf>
    <xf numFmtId="0" fontId="135" fillId="0" borderId="73" xfId="16" applyFont="1" applyBorder="1" applyAlignment="1">
      <alignment horizontal="center"/>
    </xf>
    <xf numFmtId="14" fontId="135" fillId="0" borderId="73" xfId="16" applyNumberFormat="1" applyFont="1" applyBorder="1" applyAlignment="1">
      <alignment horizontal="center"/>
    </xf>
    <xf numFmtId="1" fontId="135" fillId="0" borderId="73" xfId="16" applyNumberFormat="1" applyFont="1" applyBorder="1" applyAlignment="1">
      <alignment horizontal="center" vertical="center"/>
    </xf>
    <xf numFmtId="177" fontId="135" fillId="0" borderId="73" xfId="16" applyNumberFormat="1" applyFont="1" applyBorder="1" applyAlignment="1">
      <alignment horizontal="center"/>
    </xf>
    <xf numFmtId="0" fontId="52" fillId="8" borderId="0" xfId="0" applyFont="1" applyFill="1" applyAlignment="1">
      <alignment vertical="center"/>
    </xf>
    <xf numFmtId="0" fontId="136" fillId="8" borderId="0" xfId="0" applyFont="1" applyFill="1" applyAlignment="1">
      <alignment vertical="center"/>
    </xf>
    <xf numFmtId="0" fontId="138" fillId="0" borderId="0" xfId="5" applyFont="1" applyAlignment="1">
      <alignment horizontal="left" vertical="center"/>
    </xf>
    <xf numFmtId="0" fontId="139" fillId="0" borderId="0" xfId="5" applyFont="1" applyAlignment="1">
      <alignment horizontal="center" vertical="center"/>
    </xf>
    <xf numFmtId="0" fontId="13" fillId="0" borderId="0" xfId="5" applyFont="1" applyAlignment="1">
      <alignment horizontal="left" vertical="center"/>
    </xf>
    <xf numFmtId="0" fontId="13" fillId="25" borderId="0" xfId="5" applyFont="1" applyFill="1" applyAlignment="1">
      <alignment vertical="center"/>
    </xf>
    <xf numFmtId="178" fontId="13" fillId="5" borderId="0" xfId="5" applyNumberFormat="1" applyFont="1" applyFill="1" applyAlignment="1">
      <alignment horizontal="center" vertical="center"/>
    </xf>
    <xf numFmtId="0" fontId="130" fillId="0" borderId="0" xfId="5" applyFont="1" applyAlignment="1">
      <alignment horizontal="left" vertical="center"/>
    </xf>
    <xf numFmtId="178" fontId="13" fillId="4" borderId="0" xfId="5" applyNumberFormat="1" applyFont="1" applyFill="1" applyAlignment="1">
      <alignment horizontal="left" vertical="center"/>
    </xf>
    <xf numFmtId="178" fontId="13" fillId="4" borderId="0" xfId="5" applyNumberFormat="1" applyFont="1" applyFill="1" applyAlignment="1">
      <alignment horizontal="center" vertical="center"/>
    </xf>
    <xf numFmtId="0" fontId="50" fillId="0" borderId="76" xfId="16" applyFont="1" applyBorder="1" applyAlignment="1">
      <alignment horizontal="center" vertical="center"/>
    </xf>
    <xf numFmtId="0" fontId="84" fillId="0" borderId="0" xfId="0" applyFont="1" applyAlignment="1">
      <alignment horizontal="left"/>
    </xf>
    <xf numFmtId="0" fontId="140" fillId="0" borderId="0" xfId="0" applyFont="1"/>
    <xf numFmtId="0" fontId="140" fillId="0" borderId="0" xfId="16" applyFont="1" applyAlignment="1">
      <alignment horizontal="center" vertical="center"/>
    </xf>
    <xf numFmtId="0" fontId="138" fillId="0" borderId="0" xfId="5" applyFont="1" applyAlignment="1">
      <alignment vertical="center"/>
    </xf>
    <xf numFmtId="0" fontId="5" fillId="6" borderId="0" xfId="0" applyFont="1" applyFill="1" applyAlignment="1">
      <alignment horizontal="center"/>
    </xf>
    <xf numFmtId="178" fontId="5" fillId="0" borderId="0" xfId="0" applyNumberFormat="1" applyFont="1" applyAlignment="1">
      <alignment horizontal="center"/>
    </xf>
    <xf numFmtId="0" fontId="5" fillId="4" borderId="0" xfId="0" applyFont="1" applyFill="1" applyAlignment="1">
      <alignment horizontal="center"/>
    </xf>
    <xf numFmtId="0" fontId="82" fillId="0" borderId="0" xfId="0" applyFont="1" applyAlignment="1">
      <alignment horizontal="center"/>
    </xf>
    <xf numFmtId="0" fontId="111" fillId="26" borderId="0" xfId="5" applyFont="1" applyFill="1" applyAlignment="1">
      <alignment vertical="center"/>
    </xf>
    <xf numFmtId="0" fontId="45" fillId="0" borderId="0" xfId="5" applyFont="1" applyAlignment="1">
      <alignment horizontal="left" vertical="center"/>
    </xf>
    <xf numFmtId="0" fontId="46" fillId="0" borderId="0" xfId="5" applyFont="1" applyAlignment="1">
      <alignment horizontal="left" vertical="center"/>
    </xf>
    <xf numFmtId="0" fontId="141" fillId="0" borderId="0" xfId="5" applyFont="1" applyAlignment="1">
      <alignment vertical="center"/>
    </xf>
    <xf numFmtId="0" fontId="141" fillId="0" borderId="0" xfId="5" applyFont="1" applyAlignment="1">
      <alignment horizontal="center" vertical="center"/>
    </xf>
    <xf numFmtId="0" fontId="141" fillId="0" borderId="0" xfId="5" applyFont="1" applyAlignment="1">
      <alignment horizontal="left" vertical="center"/>
    </xf>
    <xf numFmtId="0" fontId="47" fillId="0" borderId="0" xfId="5" applyFont="1" applyAlignment="1">
      <alignment horizontal="right" vertical="center"/>
    </xf>
    <xf numFmtId="0" fontId="45" fillId="5" borderId="0" xfId="5" applyFont="1" applyFill="1" applyAlignment="1">
      <alignment horizontal="center" vertical="center"/>
    </xf>
    <xf numFmtId="0" fontId="55" fillId="0" borderId="0" xfId="5" applyFont="1" applyAlignment="1">
      <alignment horizontal="left" vertical="center"/>
    </xf>
    <xf numFmtId="178" fontId="142" fillId="5" borderId="0" xfId="5" applyNumberFormat="1" applyFont="1" applyFill="1" applyAlignment="1">
      <alignment horizontal="center" vertical="center"/>
    </xf>
    <xf numFmtId="178" fontId="47" fillId="5" borderId="0" xfId="5" applyNumberFormat="1" applyFont="1" applyFill="1" applyAlignment="1">
      <alignment horizontal="center" vertical="center"/>
    </xf>
    <xf numFmtId="1" fontId="45" fillId="5" borderId="0" xfId="5" applyNumberFormat="1" applyFont="1" applyFill="1" applyAlignment="1">
      <alignment horizontal="center" vertical="center"/>
    </xf>
    <xf numFmtId="0" fontId="55" fillId="0" borderId="0" xfId="5" applyFont="1" applyAlignment="1">
      <alignment horizontal="center" vertical="center"/>
    </xf>
    <xf numFmtId="0" fontId="39" fillId="0" borderId="0" xfId="5" applyFont="1" applyAlignment="1">
      <alignment horizontal="left" vertical="center"/>
    </xf>
    <xf numFmtId="0" fontId="143" fillId="0" borderId="0" xfId="5" applyFont="1" applyAlignment="1">
      <alignment horizontal="left" vertical="center"/>
    </xf>
    <xf numFmtId="0" fontId="144" fillId="0" borderId="0" xfId="5" applyFont="1" applyAlignment="1">
      <alignment vertical="center"/>
    </xf>
    <xf numFmtId="0" fontId="45" fillId="18" borderId="0" xfId="5" applyFont="1" applyFill="1" applyAlignment="1">
      <alignment horizontal="center" vertical="center"/>
    </xf>
    <xf numFmtId="0" fontId="45" fillId="18" borderId="0" xfId="5" applyFont="1" applyFill="1" applyAlignment="1">
      <alignment vertical="center"/>
    </xf>
    <xf numFmtId="0" fontId="145" fillId="18" borderId="0" xfId="5" applyFont="1" applyFill="1" applyAlignment="1">
      <alignment horizontal="center" vertical="center"/>
    </xf>
    <xf numFmtId="178" fontId="47" fillId="0" borderId="0" xfId="5" applyNumberFormat="1" applyFont="1" applyAlignment="1">
      <alignment horizontal="right" vertical="center"/>
    </xf>
    <xf numFmtId="0" fontId="132" fillId="5" borderId="76" xfId="16" applyFont="1" applyFill="1" applyBorder="1" applyAlignment="1">
      <alignment horizontal="center" vertical="center"/>
    </xf>
    <xf numFmtId="0" fontId="0" fillId="5" borderId="0" xfId="0" applyFill="1"/>
    <xf numFmtId="178" fontId="82" fillId="0" borderId="0" xfId="0" applyNumberFormat="1" applyFont="1" applyAlignment="1">
      <alignment horizontal="center"/>
    </xf>
    <xf numFmtId="0" fontId="110" fillId="0" borderId="0" xfId="5" applyFont="1" applyAlignment="1">
      <alignment vertical="center"/>
    </xf>
    <xf numFmtId="0" fontId="8" fillId="0" borderId="0" xfId="0" applyFont="1"/>
    <xf numFmtId="0" fontId="151" fillId="0" borderId="0" xfId="5" applyFont="1"/>
    <xf numFmtId="0" fontId="152" fillId="27" borderId="51" xfId="5" applyFont="1" applyFill="1" applyBorder="1" applyAlignment="1">
      <alignment horizontal="left"/>
    </xf>
    <xf numFmtId="0" fontId="152" fillId="27" borderId="0" xfId="5" applyFont="1" applyFill="1" applyAlignment="1">
      <alignment horizontal="center"/>
    </xf>
    <xf numFmtId="0" fontId="153" fillId="0" borderId="0" xfId="5" applyFont="1" applyAlignment="1">
      <alignment horizontal="right"/>
    </xf>
    <xf numFmtId="0" fontId="9" fillId="28" borderId="0" xfId="5" applyFill="1"/>
    <xf numFmtId="0" fontId="107" fillId="0" borderId="0" xfId="5" applyFont="1" applyAlignment="1">
      <alignment horizontal="center"/>
    </xf>
    <xf numFmtId="0" fontId="107" fillId="29" borderId="0" xfId="5" applyFont="1" applyFill="1" applyAlignment="1">
      <alignment horizontal="center"/>
    </xf>
    <xf numFmtId="0" fontId="107" fillId="29" borderId="0" xfId="5" applyFont="1" applyFill="1"/>
    <xf numFmtId="0" fontId="107" fillId="29" borderId="0" xfId="5" applyFont="1" applyFill="1" applyAlignment="1">
      <alignment horizontal="center" wrapText="1"/>
    </xf>
    <xf numFmtId="0" fontId="107" fillId="29" borderId="0" xfId="5" applyFont="1" applyFill="1" applyAlignment="1">
      <alignment wrapText="1"/>
    </xf>
    <xf numFmtId="0" fontId="9" fillId="5" borderId="0" xfId="5" applyFill="1" applyAlignment="1">
      <alignment horizontal="center"/>
    </xf>
    <xf numFmtId="0" fontId="9" fillId="18" borderId="0" xfId="5" applyFill="1"/>
    <xf numFmtId="0" fontId="9" fillId="0" borderId="0" xfId="5"/>
    <xf numFmtId="0" fontId="9" fillId="0" borderId="0" xfId="5" applyAlignment="1">
      <alignment horizontal="center"/>
    </xf>
    <xf numFmtId="0" fontId="153" fillId="0" borderId="0" xfId="5" applyFont="1"/>
    <xf numFmtId="0" fontId="154" fillId="0" borderId="0" xfId="5" applyFont="1"/>
    <xf numFmtId="0" fontId="0" fillId="18" borderId="0" xfId="0" applyFill="1"/>
    <xf numFmtId="0" fontId="38" fillId="0" borderId="0" xfId="5" applyFont="1"/>
    <xf numFmtId="0" fontId="82" fillId="0" borderId="0" xfId="0" applyFont="1"/>
    <xf numFmtId="0" fontId="0" fillId="28" borderId="0" xfId="0" applyFill="1" applyAlignment="1">
      <alignment horizontal="center"/>
    </xf>
    <xf numFmtId="0" fontId="2" fillId="5" borderId="0" xfId="0" applyFont="1" applyFill="1" applyAlignment="1">
      <alignment horizontal="center"/>
    </xf>
    <xf numFmtId="0" fontId="0" fillId="6" borderId="0" xfId="0" applyFill="1" applyAlignment="1">
      <alignment horizontal="center"/>
    </xf>
    <xf numFmtId="0" fontId="0" fillId="18" borderId="0" xfId="0" applyFill="1" applyAlignment="1">
      <alignment horizontal="center"/>
    </xf>
    <xf numFmtId="0" fontId="86" fillId="0" borderId="0" xfId="0" applyFont="1" applyAlignment="1">
      <alignment horizontal="right"/>
    </xf>
    <xf numFmtId="0" fontId="82" fillId="0" borderId="0" xfId="0" applyFont="1" applyAlignment="1">
      <alignment horizontal="right"/>
    </xf>
    <xf numFmtId="0" fontId="9" fillId="5" borderId="0" xfId="5" applyFill="1" applyAlignment="1">
      <alignment horizontal="center" vertical="center"/>
    </xf>
    <xf numFmtId="0" fontId="9" fillId="18" borderId="0" xfId="5" applyFill="1" applyAlignment="1">
      <alignment vertical="center"/>
    </xf>
    <xf numFmtId="0" fontId="153" fillId="0" borderId="0" xfId="5" applyFont="1" applyAlignment="1">
      <alignment horizontal="right" vertical="center"/>
    </xf>
    <xf numFmtId="0" fontId="9" fillId="5" borderId="31" xfId="5" applyFill="1" applyBorder="1" applyAlignment="1">
      <alignment horizontal="center"/>
    </xf>
    <xf numFmtId="0" fontId="9" fillId="18" borderId="31" xfId="5" applyFill="1" applyBorder="1"/>
    <xf numFmtId="0" fontId="157" fillId="0" borderId="0" xfId="17"/>
    <xf numFmtId="0" fontId="9" fillId="0" borderId="0" xfId="5" applyAlignment="1">
      <alignment horizontal="right"/>
    </xf>
    <xf numFmtId="0" fontId="9" fillId="5" borderId="0" xfId="5" applyFill="1"/>
    <xf numFmtId="0" fontId="104" fillId="8" borderId="0" xfId="0" applyFont="1" applyFill="1" applyAlignment="1">
      <alignment horizontal="center" vertical="center"/>
    </xf>
    <xf numFmtId="0" fontId="104" fillId="8" borderId="0" xfId="0" applyFont="1" applyFill="1" applyAlignment="1">
      <alignment vertical="center"/>
    </xf>
    <xf numFmtId="0" fontId="58" fillId="8" borderId="0" xfId="0" applyFont="1" applyFill="1" applyAlignment="1">
      <alignment horizontal="left" vertical="center"/>
    </xf>
    <xf numFmtId="0" fontId="36" fillId="8" borderId="0" xfId="0" applyFont="1" applyFill="1" applyAlignment="1">
      <alignment horizontal="left" vertical="center"/>
    </xf>
    <xf numFmtId="0" fontId="159" fillId="8" borderId="0" xfId="0" applyFont="1" applyFill="1" applyAlignment="1">
      <alignment vertical="center"/>
    </xf>
    <xf numFmtId="0" fontId="59" fillId="17" borderId="0" xfId="0" applyFont="1" applyFill="1"/>
    <xf numFmtId="0" fontId="71" fillId="17" borderId="0" xfId="0" applyFont="1" applyFill="1"/>
    <xf numFmtId="0" fontId="13" fillId="0" borderId="0" xfId="18" applyFont="1" applyAlignment="1">
      <alignment horizontal="left" vertical="center"/>
    </xf>
    <xf numFmtId="0" fontId="47" fillId="0" borderId="0" xfId="0" applyFont="1" applyAlignment="1">
      <alignment horizontal="left" vertical="center"/>
    </xf>
    <xf numFmtId="0" fontId="22" fillId="22" borderId="0" xfId="18" applyFont="1" applyFill="1" applyAlignment="1">
      <alignment horizontal="left" vertical="center"/>
    </xf>
    <xf numFmtId="0" fontId="160" fillId="8" borderId="0" xfId="0" applyFont="1" applyFill="1" applyAlignment="1">
      <alignment horizontal="left" vertical="center"/>
    </xf>
    <xf numFmtId="0" fontId="161" fillId="0" borderId="0" xfId="18" applyFont="1" applyAlignment="1">
      <alignment horizontal="left" vertical="center"/>
    </xf>
    <xf numFmtId="0" fontId="162" fillId="22" borderId="0" xfId="18" applyFont="1" applyFill="1" applyAlignment="1">
      <alignment horizontal="left" vertical="center"/>
    </xf>
    <xf numFmtId="0" fontId="9" fillId="0" borderId="0" xfId="18" applyAlignment="1">
      <alignment vertical="center"/>
    </xf>
    <xf numFmtId="0" fontId="9" fillId="5" borderId="13" xfId="18" applyFill="1" applyBorder="1" applyAlignment="1">
      <alignment vertical="center"/>
    </xf>
    <xf numFmtId="0" fontId="9" fillId="0" borderId="13" xfId="18" applyBorder="1" applyAlignment="1">
      <alignment vertical="center"/>
    </xf>
    <xf numFmtId="0" fontId="9" fillId="0" borderId="0" xfId="18" applyAlignment="1">
      <alignment horizontal="center" vertical="center"/>
    </xf>
    <xf numFmtId="0" fontId="55" fillId="0" borderId="0" xfId="18" applyFont="1" applyAlignment="1">
      <alignment vertical="center"/>
    </xf>
    <xf numFmtId="0" fontId="162" fillId="22" borderId="0" xfId="18" applyFont="1" applyFill="1" applyAlignment="1">
      <alignment vertical="center"/>
    </xf>
    <xf numFmtId="0" fontId="164" fillId="0" borderId="0" xfId="18" applyFont="1" applyAlignment="1">
      <alignment horizontal="left" vertical="center"/>
    </xf>
    <xf numFmtId="0" fontId="9" fillId="0" borderId="12" xfId="18" applyBorder="1" applyAlignment="1">
      <alignment horizontal="right" vertical="center"/>
    </xf>
    <xf numFmtId="0" fontId="9" fillId="0" borderId="13" xfId="18" applyBorder="1" applyAlignment="1">
      <alignment horizontal="center" vertical="center"/>
    </xf>
    <xf numFmtId="0" fontId="163" fillId="0" borderId="13" xfId="18" applyFont="1" applyBorder="1" applyAlignment="1">
      <alignment vertical="center"/>
    </xf>
    <xf numFmtId="0" fontId="9" fillId="0" borderId="14" xfId="18" applyBorder="1" applyAlignment="1">
      <alignment vertical="center"/>
    </xf>
    <xf numFmtId="0" fontId="47" fillId="0" borderId="0" xfId="18" applyFont="1" applyAlignment="1">
      <alignment vertical="top" wrapText="1"/>
    </xf>
    <xf numFmtId="0" fontId="165" fillId="0" borderId="0" xfId="18" applyFont="1" applyAlignment="1">
      <alignment vertical="center"/>
    </xf>
    <xf numFmtId="0" fontId="38" fillId="0" borderId="0" xfId="18" applyFont="1" applyAlignment="1">
      <alignment vertical="top" wrapText="1"/>
    </xf>
    <xf numFmtId="0" fontId="107" fillId="5" borderId="0" xfId="18" applyFont="1" applyFill="1" applyAlignment="1">
      <alignment vertical="center"/>
    </xf>
    <xf numFmtId="0" fontId="107" fillId="0" borderId="0" xfId="18" applyFont="1" applyAlignment="1">
      <alignment horizontal="center" vertical="center"/>
    </xf>
    <xf numFmtId="0" fontId="107" fillId="4" borderId="0" xfId="18" applyFont="1" applyFill="1" applyAlignment="1">
      <alignment vertical="center"/>
    </xf>
    <xf numFmtId="0" fontId="107" fillId="0" borderId="0" xfId="18" applyFont="1" applyAlignment="1">
      <alignment vertical="center"/>
    </xf>
    <xf numFmtId="0" fontId="166" fillId="0" borderId="0" xfId="18" applyFont="1" applyAlignment="1">
      <alignment vertical="center"/>
    </xf>
    <xf numFmtId="0" fontId="13" fillId="0" borderId="0" xfId="18" applyFont="1" applyAlignment="1">
      <alignment horizontal="left"/>
    </xf>
    <xf numFmtId="0" fontId="47" fillId="0" borderId="0" xfId="0" applyFont="1" applyAlignment="1">
      <alignment horizontal="left"/>
    </xf>
    <xf numFmtId="0" fontId="22" fillId="22" borderId="0" xfId="18" applyFont="1" applyFill="1" applyAlignment="1">
      <alignment horizontal="left"/>
    </xf>
    <xf numFmtId="0" fontId="160" fillId="8" borderId="0" xfId="0" applyFont="1" applyFill="1" applyAlignment="1">
      <alignment horizontal="left"/>
    </xf>
    <xf numFmtId="0" fontId="162" fillId="22" borderId="0" xfId="18" applyFont="1" applyFill="1"/>
    <xf numFmtId="0" fontId="161" fillId="0" borderId="0" xfId="18" applyFont="1" applyAlignment="1">
      <alignment horizontal="left"/>
    </xf>
    <xf numFmtId="0" fontId="107" fillId="0" borderId="0" xfId="18" applyFont="1" applyAlignment="1">
      <alignment horizontal="right" vertical="center"/>
    </xf>
    <xf numFmtId="0" fontId="9" fillId="0" borderId="12" xfId="18" applyBorder="1" applyAlignment="1">
      <alignment vertical="center"/>
    </xf>
    <xf numFmtId="0" fontId="9" fillId="0" borderId="12" xfId="18" applyBorder="1" applyAlignment="1">
      <alignment horizontal="center" vertical="center"/>
    </xf>
    <xf numFmtId="0" fontId="9" fillId="0" borderId="13" xfId="18" applyBorder="1" applyAlignment="1">
      <alignment horizontal="right" vertical="center"/>
    </xf>
    <xf numFmtId="0" fontId="163" fillId="0" borderId="14" xfId="18" applyFont="1" applyBorder="1" applyAlignment="1">
      <alignment horizontal="center" vertical="center"/>
    </xf>
    <xf numFmtId="0" fontId="163" fillId="0" borderId="0" xfId="18" applyFont="1" applyAlignment="1">
      <alignment horizontal="left" vertical="center"/>
    </xf>
    <xf numFmtId="0" fontId="9" fillId="4" borderId="0" xfId="18" applyFill="1" applyAlignment="1">
      <alignment horizontal="right" vertical="center"/>
    </xf>
    <xf numFmtId="0" fontId="9" fillId="22" borderId="0" xfId="2" applyNumberFormat="1" applyFont="1" applyFill="1" applyAlignment="1">
      <alignment horizontal="center" vertical="center"/>
    </xf>
    <xf numFmtId="0" fontId="9" fillId="4" borderId="26" xfId="18" applyFill="1" applyBorder="1" applyAlignment="1">
      <alignment horizontal="center" vertical="center"/>
    </xf>
    <xf numFmtId="0" fontId="9" fillId="4" borderId="0" xfId="18" applyFill="1" applyAlignment="1">
      <alignment vertical="center"/>
    </xf>
    <xf numFmtId="0" fontId="9" fillId="22" borderId="0" xfId="18" applyFill="1" applyAlignment="1">
      <alignment horizontal="center" vertical="center"/>
    </xf>
    <xf numFmtId="0" fontId="9" fillId="4" borderId="0" xfId="18" applyFill="1" applyAlignment="1">
      <alignment horizontal="center" vertical="center"/>
    </xf>
    <xf numFmtId="0" fontId="167" fillId="0" borderId="0" xfId="18" applyFont="1" applyAlignment="1">
      <alignment horizontal="center" vertical="center"/>
    </xf>
    <xf numFmtId="0" fontId="167" fillId="0" borderId="0" xfId="18" applyFont="1" applyAlignment="1">
      <alignment vertical="center"/>
    </xf>
    <xf numFmtId="0" fontId="167" fillId="4" borderId="0" xfId="18" applyFont="1" applyFill="1" applyAlignment="1">
      <alignment vertical="center"/>
    </xf>
    <xf numFmtId="0" fontId="9" fillId="21" borderId="0" xfId="18" applyFill="1" applyAlignment="1">
      <alignment horizontal="center" vertical="center"/>
    </xf>
    <xf numFmtId="0" fontId="9" fillId="30" borderId="0" xfId="18" applyFill="1" applyAlignment="1">
      <alignment vertical="center"/>
    </xf>
    <xf numFmtId="0" fontId="168" fillId="0" borderId="0" xfId="18" applyFont="1" applyAlignment="1">
      <alignment vertical="center"/>
    </xf>
    <xf numFmtId="0" fontId="9" fillId="5" borderId="0" xfId="18" applyFill="1" applyAlignment="1">
      <alignment vertical="center"/>
    </xf>
    <xf numFmtId="0" fontId="154" fillId="5" borderId="0" xfId="18" applyFont="1" applyFill="1" applyAlignment="1">
      <alignment horizontal="center" vertical="center"/>
    </xf>
    <xf numFmtId="0" fontId="9" fillId="18" borderId="0" xfId="18" applyFill="1" applyAlignment="1">
      <alignment vertical="center"/>
    </xf>
    <xf numFmtId="0" fontId="9" fillId="5" borderId="77" xfId="18" applyFill="1" applyBorder="1" applyAlignment="1">
      <alignment horizontal="center" vertical="center"/>
    </xf>
    <xf numFmtId="0" fontId="9" fillId="18" borderId="77" xfId="18" applyFill="1" applyBorder="1" applyAlignment="1">
      <alignment horizontal="center" vertical="center"/>
    </xf>
    <xf numFmtId="0" fontId="9" fillId="0" borderId="78" xfId="18" applyBorder="1" applyAlignment="1">
      <alignment horizontal="center" vertical="center"/>
    </xf>
    <xf numFmtId="0" fontId="38" fillId="0" borderId="0" xfId="18" applyFont="1" applyAlignment="1">
      <alignment vertical="center"/>
    </xf>
    <xf numFmtId="9" fontId="9" fillId="0" borderId="0" xfId="2" applyFont="1" applyAlignment="1">
      <alignment vertical="center"/>
    </xf>
    <xf numFmtId="0" fontId="9" fillId="0" borderId="79" xfId="18" applyBorder="1" applyAlignment="1">
      <alignment horizontal="center" vertical="center"/>
    </xf>
    <xf numFmtId="0" fontId="9" fillId="5" borderId="80" xfId="18" applyFill="1" applyBorder="1" applyAlignment="1">
      <alignment horizontal="center" vertical="center"/>
    </xf>
    <xf numFmtId="0" fontId="9" fillId="5" borderId="0" xfId="18" applyFill="1" applyAlignment="1">
      <alignment horizontal="center" vertical="center"/>
    </xf>
    <xf numFmtId="0" fontId="169" fillId="0" borderId="0" xfId="0" applyFont="1" applyAlignment="1">
      <alignment vertical="center"/>
    </xf>
    <xf numFmtId="0" fontId="9" fillId="6" borderId="0" xfId="18" applyFill="1" applyAlignment="1">
      <alignment horizontal="center" vertical="center"/>
    </xf>
    <xf numFmtId="0" fontId="9" fillId="6" borderId="0" xfId="18" applyFill="1" applyAlignment="1">
      <alignment vertical="center"/>
    </xf>
    <xf numFmtId="9" fontId="9" fillId="0" borderId="0" xfId="18" applyNumberFormat="1" applyAlignment="1">
      <alignment horizontal="left" vertical="center"/>
    </xf>
    <xf numFmtId="1" fontId="170" fillId="0" borderId="0" xfId="2" applyNumberFormat="1" applyFont="1" applyAlignment="1">
      <alignment horizontal="left" vertical="center"/>
    </xf>
    <xf numFmtId="1" fontId="9" fillId="0" borderId="0" xfId="18" applyNumberFormat="1" applyAlignment="1">
      <alignment horizontal="center" vertical="center"/>
    </xf>
    <xf numFmtId="179" fontId="9" fillId="0" borderId="0" xfId="18" applyNumberFormat="1" applyAlignment="1">
      <alignment horizontal="right" vertical="center"/>
    </xf>
    <xf numFmtId="9" fontId="168" fillId="0" borderId="0" xfId="18" applyNumberFormat="1" applyFont="1" applyAlignment="1">
      <alignment horizontal="center" vertical="center"/>
    </xf>
    <xf numFmtId="0" fontId="9" fillId="18" borderId="0" xfId="18" applyFill="1" applyAlignment="1">
      <alignment horizontal="center" vertical="center"/>
    </xf>
    <xf numFmtId="0" fontId="162" fillId="0" borderId="0" xfId="18" applyFont="1" applyAlignment="1">
      <alignment vertical="center"/>
    </xf>
    <xf numFmtId="0" fontId="24" fillId="2" borderId="0" xfId="4" applyFont="1" applyFill="1" applyAlignment="1">
      <alignment vertical="center"/>
    </xf>
    <xf numFmtId="0" fontId="23" fillId="2" borderId="0" xfId="4" applyFont="1" applyFill="1" applyAlignment="1">
      <alignment vertical="center"/>
    </xf>
    <xf numFmtId="0" fontId="23" fillId="2" borderId="0" xfId="4" applyFont="1" applyFill="1" applyAlignment="1">
      <alignment horizontal="center" vertical="center"/>
    </xf>
    <xf numFmtId="0" fontId="79" fillId="0" borderId="0" xfId="4" applyFont="1" applyAlignment="1">
      <alignment vertical="center"/>
    </xf>
    <xf numFmtId="0" fontId="9" fillId="0" borderId="0" xfId="3" applyAlignment="1">
      <alignment vertical="center"/>
    </xf>
    <xf numFmtId="0" fontId="30" fillId="0" borderId="0" xfId="3" applyFont="1" applyAlignment="1">
      <alignment vertical="center"/>
    </xf>
    <xf numFmtId="0" fontId="170" fillId="0" borderId="0" xfId="3" applyFont="1" applyAlignment="1">
      <alignment vertical="center"/>
    </xf>
    <xf numFmtId="0" fontId="22" fillId="0" borderId="0" xfId="3" applyFont="1" applyAlignment="1">
      <alignment vertical="center"/>
    </xf>
    <xf numFmtId="0" fontId="47" fillId="0" borderId="0" xfId="3" applyFont="1" applyAlignment="1">
      <alignment vertical="center"/>
    </xf>
    <xf numFmtId="0" fontId="46" fillId="0" borderId="0" xfId="3" applyFont="1" applyAlignment="1">
      <alignment vertical="center"/>
    </xf>
    <xf numFmtId="0" fontId="21" fillId="0" borderId="0" xfId="0" applyFont="1" applyAlignment="1">
      <alignment vertical="center"/>
    </xf>
    <xf numFmtId="0" fontId="5" fillId="31" borderId="0" xfId="0" applyFont="1" applyFill="1"/>
    <xf numFmtId="0" fontId="0" fillId="0" borderId="0" xfId="0" applyAlignment="1">
      <alignment horizontal="left" indent="1"/>
    </xf>
    <xf numFmtId="0" fontId="5" fillId="0" borderId="0" xfId="0" applyFont="1" applyAlignment="1">
      <alignment horizontal="left" indent="1"/>
    </xf>
    <xf numFmtId="180" fontId="0" fillId="0" borderId="0" xfId="0" applyNumberFormat="1"/>
    <xf numFmtId="0" fontId="107" fillId="0" borderId="0" xfId="3" applyFont="1" applyAlignment="1">
      <alignment vertical="center"/>
    </xf>
    <xf numFmtId="181" fontId="0" fillId="0" borderId="0" xfId="0" applyNumberFormat="1" applyAlignment="1">
      <alignment vertical="center"/>
    </xf>
    <xf numFmtId="4" fontId="5" fillId="0" borderId="0" xfId="0" applyNumberFormat="1" applyFont="1"/>
    <xf numFmtId="175" fontId="171" fillId="0" borderId="0" xfId="14" applyNumberFormat="1" applyFont="1"/>
    <xf numFmtId="0" fontId="171" fillId="0" borderId="0" xfId="15" applyFont="1"/>
    <xf numFmtId="0" fontId="13" fillId="0" borderId="0" xfId="15" applyFont="1"/>
    <xf numFmtId="176" fontId="5" fillId="0" borderId="0" xfId="0" applyNumberFormat="1" applyFont="1"/>
    <xf numFmtId="175" fontId="13" fillId="0" borderId="0" xfId="14" applyNumberFormat="1" applyFont="1"/>
    <xf numFmtId="0" fontId="13" fillId="0" borderId="0" xfId="15" applyFont="1" applyAlignment="1">
      <alignment horizontal="center"/>
    </xf>
    <xf numFmtId="0" fontId="0" fillId="0" borderId="0" xfId="0" pivotButton="1"/>
    <xf numFmtId="0" fontId="23" fillId="7" borderId="0" xfId="4" applyFont="1" applyFill="1" applyAlignment="1">
      <alignment vertical="center"/>
    </xf>
    <xf numFmtId="0" fontId="23" fillId="7" borderId="0" xfId="4" applyFont="1" applyFill="1" applyAlignment="1">
      <alignment horizontal="center" vertical="center"/>
    </xf>
    <xf numFmtId="0" fontId="166" fillId="0" borderId="0" xfId="3" applyFont="1" applyAlignment="1">
      <alignment vertical="center"/>
    </xf>
    <xf numFmtId="0" fontId="22" fillId="0" borderId="0" xfId="4" applyFont="1" applyAlignment="1">
      <alignment horizontal="left" vertical="center"/>
    </xf>
    <xf numFmtId="0" fontId="173" fillId="0" borderId="0" xfId="4" applyFont="1" applyAlignment="1">
      <alignment vertical="center"/>
    </xf>
    <xf numFmtId="0" fontId="173" fillId="0" borderId="0" xfId="4" applyFont="1" applyAlignment="1">
      <alignment horizontal="center" vertical="center"/>
    </xf>
    <xf numFmtId="0" fontId="174" fillId="0" borderId="0" xfId="4" applyFont="1" applyAlignment="1">
      <alignment vertical="center"/>
    </xf>
    <xf numFmtId="0" fontId="22" fillId="0" borderId="0" xfId="4" applyFont="1" applyAlignment="1">
      <alignment vertical="center"/>
    </xf>
    <xf numFmtId="0" fontId="30" fillId="0" borderId="0" xfId="4" applyFont="1" applyAlignment="1">
      <alignment vertical="center"/>
    </xf>
    <xf numFmtId="0" fontId="28" fillId="32" borderId="0" xfId="0" applyFont="1" applyFill="1"/>
    <xf numFmtId="0" fontId="28" fillId="32" borderId="81" xfId="0" applyFont="1" applyFill="1" applyBorder="1"/>
    <xf numFmtId="44" fontId="28" fillId="32" borderId="81" xfId="1" applyFont="1" applyFill="1" applyBorder="1"/>
    <xf numFmtId="0" fontId="21" fillId="33" borderId="82" xfId="0" applyFont="1" applyFill="1" applyBorder="1"/>
    <xf numFmtId="0" fontId="21" fillId="33" borderId="83" xfId="0" applyFont="1" applyFill="1" applyBorder="1"/>
    <xf numFmtId="168" fontId="21" fillId="33" borderId="83" xfId="0" applyNumberFormat="1" applyFont="1" applyFill="1" applyBorder="1"/>
    <xf numFmtId="44" fontId="21" fillId="33" borderId="83" xfId="1" applyFont="1" applyFill="1" applyBorder="1"/>
    <xf numFmtId="0" fontId="21" fillId="0" borderId="0" xfId="0" applyFont="1" applyAlignment="1">
      <alignment horizontal="right"/>
    </xf>
    <xf numFmtId="0" fontId="21" fillId="0" borderId="84" xfId="0" applyFont="1" applyBorder="1"/>
    <xf numFmtId="0" fontId="21" fillId="0" borderId="85" xfId="0" applyFont="1" applyBorder="1"/>
    <xf numFmtId="168" fontId="21" fillId="0" borderId="85" xfId="0" applyNumberFormat="1" applyFont="1" applyBorder="1"/>
    <xf numFmtId="44" fontId="21" fillId="0" borderId="85" xfId="1" applyFont="1" applyBorder="1"/>
    <xf numFmtId="0" fontId="21" fillId="33" borderId="84" xfId="0" applyFont="1" applyFill="1" applyBorder="1"/>
    <xf numFmtId="0" fontId="21" fillId="33" borderId="85" xfId="0" applyFont="1" applyFill="1" applyBorder="1"/>
    <xf numFmtId="168" fontId="21" fillId="33" borderId="85" xfId="0" applyNumberFormat="1" applyFont="1" applyFill="1" applyBorder="1"/>
    <xf numFmtId="44" fontId="21" fillId="33" borderId="85" xfId="1" applyFont="1" applyFill="1" applyBorder="1"/>
    <xf numFmtId="44" fontId="20" fillId="0" borderId="0" xfId="1" applyFont="1"/>
    <xf numFmtId="0" fontId="71" fillId="2" borderId="0" xfId="4" applyFont="1" applyFill="1" applyAlignment="1">
      <alignment vertical="center"/>
    </xf>
    <xf numFmtId="0" fontId="24" fillId="2" borderId="0" xfId="4" applyFont="1" applyFill="1" applyAlignment="1">
      <alignment horizontal="center" vertical="center"/>
    </xf>
    <xf numFmtId="0" fontId="177" fillId="0" borderId="0" xfId="3" applyFont="1" applyAlignment="1">
      <alignment vertical="center"/>
    </xf>
    <xf numFmtId="0" fontId="23" fillId="0" borderId="0" xfId="4" applyFont="1" applyAlignment="1">
      <alignment vertical="center"/>
    </xf>
    <xf numFmtId="0" fontId="23" fillId="0" borderId="0" xfId="4" applyFont="1" applyAlignment="1">
      <alignment horizontal="center" vertical="center"/>
    </xf>
    <xf numFmtId="0" fontId="178" fillId="0" borderId="0" xfId="4" applyFont="1" applyAlignment="1">
      <alignment vertical="center"/>
    </xf>
    <xf numFmtId="0" fontId="179" fillId="0" borderId="0" xfId="4" applyFont="1" applyAlignment="1">
      <alignment vertical="center"/>
    </xf>
    <xf numFmtId="0" fontId="179" fillId="0" borderId="0" xfId="4" applyFont="1" applyAlignment="1">
      <alignment horizontal="center" vertical="center"/>
    </xf>
    <xf numFmtId="0" fontId="6" fillId="32" borderId="0" xfId="0" applyFont="1" applyFill="1"/>
    <xf numFmtId="0" fontId="6" fillId="32" borderId="81" xfId="0" applyFont="1" applyFill="1" applyBorder="1"/>
    <xf numFmtId="44" fontId="6" fillId="32" borderId="81" xfId="1" applyFont="1" applyFill="1" applyBorder="1"/>
    <xf numFmtId="0" fontId="67" fillId="0" borderId="0" xfId="0" applyFont="1" applyAlignment="1">
      <alignment horizontal="left" vertical="center"/>
    </xf>
    <xf numFmtId="0" fontId="67" fillId="0" borderId="0" xfId="0" applyFont="1"/>
    <xf numFmtId="168" fontId="0" fillId="0" borderId="0" xfId="0" applyNumberFormat="1" applyAlignment="1">
      <alignment horizontal="left"/>
    </xf>
    <xf numFmtId="44" fontId="0" fillId="0" borderId="0" xfId="1" applyFont="1"/>
    <xf numFmtId="0" fontId="0" fillId="34" borderId="86" xfId="0" applyFill="1" applyBorder="1"/>
    <xf numFmtId="0" fontId="0" fillId="34" borderId="87" xfId="0" applyFill="1" applyBorder="1"/>
    <xf numFmtId="168" fontId="0" fillId="34" borderId="87" xfId="0" applyNumberFormat="1" applyFill="1" applyBorder="1"/>
    <xf numFmtId="44" fontId="0" fillId="34" borderId="87" xfId="1" applyFont="1" applyFill="1" applyBorder="1"/>
    <xf numFmtId="0" fontId="0" fillId="35" borderId="88" xfId="0" applyFill="1" applyBorder="1"/>
    <xf numFmtId="0" fontId="0" fillId="35" borderId="89" xfId="0" applyFill="1" applyBorder="1"/>
    <xf numFmtId="168" fontId="0" fillId="35" borderId="89" xfId="0" applyNumberFormat="1" applyFill="1" applyBorder="1"/>
    <xf numFmtId="44" fontId="0" fillId="35" borderId="89" xfId="1" applyFont="1" applyFill="1" applyBorder="1"/>
    <xf numFmtId="0" fontId="0" fillId="34" borderId="88" xfId="0" applyFill="1" applyBorder="1"/>
    <xf numFmtId="0" fontId="0" fillId="34" borderId="89" xfId="0" applyFill="1" applyBorder="1"/>
    <xf numFmtId="168" fontId="0" fillId="34" borderId="89" xfId="0" applyNumberFormat="1" applyFill="1" applyBorder="1"/>
    <xf numFmtId="44" fontId="0" fillId="34" borderId="89" xfId="1" applyFont="1" applyFill="1" applyBorder="1"/>
    <xf numFmtId="0" fontId="63" fillId="0" borderId="0" xfId="0" applyFont="1"/>
    <xf numFmtId="0" fontId="180" fillId="0" borderId="0" xfId="4" applyFont="1" applyAlignment="1">
      <alignment vertical="center"/>
    </xf>
    <xf numFmtId="0" fontId="5" fillId="0" borderId="0" xfId="0" applyFont="1" applyAlignment="1">
      <alignment horizontal="right"/>
    </xf>
    <xf numFmtId="182" fontId="0" fillId="0" borderId="0" xfId="0" applyNumberFormat="1"/>
    <xf numFmtId="0" fontId="5" fillId="6" borderId="0" xfId="0" applyFont="1" applyFill="1"/>
    <xf numFmtId="182" fontId="0" fillId="5" borderId="0" xfId="0" applyNumberFormat="1" applyFill="1"/>
    <xf numFmtId="44" fontId="5" fillId="0" borderId="0" xfId="0" applyNumberFormat="1" applyFont="1"/>
    <xf numFmtId="182" fontId="5" fillId="0" borderId="0" xfId="0" applyNumberFormat="1" applyFont="1"/>
    <xf numFmtId="182" fontId="5" fillId="0" borderId="91" xfId="0" applyNumberFormat="1" applyFont="1" applyBorder="1"/>
    <xf numFmtId="182" fontId="5" fillId="0" borderId="92" xfId="0" applyNumberFormat="1" applyFont="1" applyBorder="1"/>
    <xf numFmtId="182" fontId="5" fillId="0" borderId="93" xfId="0" applyNumberFormat="1" applyFont="1" applyBorder="1"/>
    <xf numFmtId="182" fontId="5" fillId="0" borderId="0" xfId="0" applyNumberFormat="1" applyFont="1" applyAlignment="1">
      <alignment horizontal="left"/>
    </xf>
    <xf numFmtId="42" fontId="5" fillId="0" borderId="0" xfId="0" applyNumberFormat="1" applyFont="1"/>
    <xf numFmtId="9" fontId="0" fillId="0" borderId="0" xfId="2" applyFont="1"/>
    <xf numFmtId="0" fontId="24" fillId="7" borderId="0" xfId="4" applyFont="1" applyFill="1" applyAlignment="1">
      <alignment vertical="center"/>
    </xf>
    <xf numFmtId="0" fontId="22" fillId="0" borderId="0" xfId="15" applyFont="1" applyAlignment="1">
      <alignment vertical="center"/>
    </xf>
    <xf numFmtId="0" fontId="29" fillId="0" borderId="0" xfId="15" applyFont="1" applyAlignment="1">
      <alignment vertical="center"/>
    </xf>
    <xf numFmtId="0" fontId="15" fillId="0" borderId="0" xfId="0" applyFont="1" applyAlignment="1">
      <alignment vertical="center"/>
    </xf>
    <xf numFmtId="0" fontId="4" fillId="0" borderId="0" xfId="0" applyFont="1" applyAlignment="1">
      <alignment vertical="center"/>
    </xf>
    <xf numFmtId="0" fontId="5" fillId="5" borderId="0" xfId="0" applyFont="1" applyFill="1"/>
    <xf numFmtId="0" fontId="182" fillId="0" borderId="0" xfId="0" applyFont="1"/>
    <xf numFmtId="0" fontId="183" fillId="0" borderId="0" xfId="0" applyFont="1"/>
    <xf numFmtId="0" fontId="184" fillId="0" borderId="0" xfId="17" applyFont="1"/>
    <xf numFmtId="0" fontId="20" fillId="0" borderId="0" xfId="0" applyFont="1" applyAlignment="1">
      <alignment horizontal="right"/>
    </xf>
    <xf numFmtId="0" fontId="20" fillId="5" borderId="0" xfId="0" applyFont="1" applyFill="1"/>
    <xf numFmtId="0" fontId="21" fillId="0" borderId="0" xfId="0" applyFont="1" applyAlignment="1">
      <alignment horizontal="left"/>
    </xf>
    <xf numFmtId="44" fontId="21" fillId="37" borderId="0" xfId="0" applyNumberFormat="1" applyFont="1" applyFill="1"/>
    <xf numFmtId="44" fontId="21" fillId="0" borderId="0" xfId="0" applyNumberFormat="1" applyFont="1"/>
    <xf numFmtId="0" fontId="186" fillId="0" borderId="0" xfId="0" applyFont="1"/>
    <xf numFmtId="0" fontId="187" fillId="7" borderId="0" xfId="4" applyFont="1" applyFill="1" applyAlignment="1">
      <alignment vertical="center"/>
    </xf>
    <xf numFmtId="0" fontId="187" fillId="7" borderId="0" xfId="4" applyFont="1" applyFill="1" applyAlignment="1">
      <alignment horizontal="center" vertical="center"/>
    </xf>
    <xf numFmtId="0" fontId="188" fillId="5" borderId="94" xfId="0" applyFont="1" applyFill="1" applyBorder="1" applyAlignment="1">
      <alignment horizontal="center" textRotation="90" wrapText="1"/>
    </xf>
    <xf numFmtId="0" fontId="188" fillId="5" borderId="95" xfId="0" applyFont="1" applyFill="1" applyBorder="1" applyAlignment="1">
      <alignment horizontal="center" vertical="center" textRotation="90" wrapText="1"/>
    </xf>
    <xf numFmtId="0" fontId="188" fillId="5" borderId="95" xfId="0" applyFont="1" applyFill="1" applyBorder="1" applyAlignment="1">
      <alignment horizontal="left" vertical="center" textRotation="90" wrapText="1"/>
    </xf>
    <xf numFmtId="0" fontId="188" fillId="5" borderId="95" xfId="0" applyFont="1" applyFill="1" applyBorder="1" applyAlignment="1">
      <alignment horizontal="center" textRotation="90" wrapText="1"/>
    </xf>
    <xf numFmtId="44" fontId="188" fillId="5" borderId="95" xfId="1" applyFont="1" applyFill="1" applyBorder="1" applyAlignment="1">
      <alignment horizontal="center" textRotation="90" wrapText="1"/>
    </xf>
    <xf numFmtId="168" fontId="188" fillId="5" borderId="95" xfId="0" applyNumberFormat="1" applyFont="1" applyFill="1" applyBorder="1" applyAlignment="1">
      <alignment horizontal="center" textRotation="90" wrapText="1"/>
    </xf>
    <xf numFmtId="0" fontId="67" fillId="0" borderId="0" xfId="0" applyFont="1" applyAlignment="1">
      <alignment textRotation="90" wrapText="1"/>
    </xf>
    <xf numFmtId="0" fontId="31" fillId="0" borderId="96" xfId="0" applyFont="1" applyBorder="1"/>
    <xf numFmtId="0" fontId="31" fillId="0" borderId="76" xfId="0" applyFont="1" applyBorder="1" applyAlignment="1">
      <alignment horizontal="center" vertical="center"/>
    </xf>
    <xf numFmtId="0" fontId="31" fillId="6" borderId="76" xfId="0" applyFont="1" applyFill="1" applyBorder="1" applyAlignment="1">
      <alignment horizontal="left" vertical="center"/>
    </xf>
    <xf numFmtId="0" fontId="31" fillId="0" borderId="76" xfId="0" applyFont="1" applyBorder="1"/>
    <xf numFmtId="0" fontId="31" fillId="0" borderId="76" xfId="0" applyFont="1" applyBorder="1" applyAlignment="1">
      <alignment horizontal="center"/>
    </xf>
    <xf numFmtId="44" fontId="31" fillId="0" borderId="76" xfId="1" applyFont="1" applyBorder="1" applyAlignment="1">
      <alignment horizontal="center"/>
    </xf>
    <xf numFmtId="14" fontId="31" fillId="0" borderId="76" xfId="0" applyNumberFormat="1" applyFont="1" applyBorder="1" applyAlignment="1">
      <alignment horizontal="left"/>
    </xf>
    <xf numFmtId="44" fontId="31" fillId="0" borderId="97" xfId="1" applyFont="1" applyBorder="1" applyAlignment="1">
      <alignment horizontal="center"/>
    </xf>
    <xf numFmtId="0" fontId="31" fillId="0" borderId="97" xfId="0" applyFont="1" applyBorder="1" applyAlignment="1">
      <alignment horizontal="center"/>
    </xf>
    <xf numFmtId="168" fontId="31" fillId="0" borderId="98" xfId="0" applyNumberFormat="1" applyFont="1" applyBorder="1" applyAlignment="1">
      <alignment horizontal="center"/>
    </xf>
    <xf numFmtId="0" fontId="31" fillId="6" borderId="76" xfId="0" applyFont="1" applyFill="1" applyBorder="1" applyAlignment="1">
      <alignment horizontal="center" vertical="center"/>
    </xf>
    <xf numFmtId="177" fontId="31" fillId="0" borderId="99" xfId="0" applyNumberFormat="1" applyFont="1" applyBorder="1" applyAlignment="1">
      <alignment horizontal="center"/>
    </xf>
    <xf numFmtId="0" fontId="0" fillId="0" borderId="0" xfId="0" applyAlignment="1">
      <alignment textRotation="90"/>
    </xf>
    <xf numFmtId="0" fontId="189" fillId="7" borderId="0" xfId="4" applyFont="1" applyFill="1" applyAlignment="1">
      <alignment vertical="center"/>
    </xf>
    <xf numFmtId="0" fontId="164" fillId="0" borderId="0" xfId="5" applyFont="1" applyAlignment="1">
      <alignment vertical="center"/>
    </xf>
    <xf numFmtId="0" fontId="157" fillId="0" borderId="0" xfId="17" applyAlignment="1">
      <alignment horizontal="right" vertical="center"/>
    </xf>
    <xf numFmtId="0" fontId="9" fillId="0" borderId="0" xfId="5" applyAlignment="1">
      <alignment vertical="center"/>
    </xf>
    <xf numFmtId="0" fontId="190" fillId="0" borderId="0" xfId="5" applyFont="1" applyAlignment="1">
      <alignment vertical="center"/>
    </xf>
    <xf numFmtId="0" fontId="188" fillId="0" borderId="0" xfId="4" applyFont="1" applyAlignment="1">
      <alignment vertical="center"/>
    </xf>
    <xf numFmtId="0" fontId="107" fillId="0" borderId="0" xfId="5" applyFont="1" applyAlignment="1">
      <alignment vertical="center"/>
    </xf>
    <xf numFmtId="2" fontId="9" fillId="0" borderId="0" xfId="5" applyNumberFormat="1" applyAlignment="1">
      <alignment vertical="center"/>
    </xf>
    <xf numFmtId="0" fontId="191" fillId="0" borderId="12" xfId="5" applyFont="1" applyBorder="1" applyAlignment="1">
      <alignment vertical="center"/>
    </xf>
    <xf numFmtId="0" fontId="9" fillId="0" borderId="100" xfId="5" applyBorder="1" applyAlignment="1">
      <alignment vertical="center"/>
    </xf>
    <xf numFmtId="0" fontId="9" fillId="0" borderId="101" xfId="5" applyBorder="1" applyAlignment="1">
      <alignment vertical="center"/>
    </xf>
    <xf numFmtId="0" fontId="61" fillId="0" borderId="0" xfId="4" applyFont="1" applyAlignment="1">
      <alignment horizontal="center" vertical="top"/>
    </xf>
    <xf numFmtId="0" fontId="191" fillId="0" borderId="0" xfId="5" applyFont="1" applyAlignment="1">
      <alignment vertical="center"/>
    </xf>
    <xf numFmtId="0" fontId="151" fillId="0" borderId="0" xfId="5" applyFont="1" applyAlignment="1">
      <alignment vertical="center"/>
    </xf>
    <xf numFmtId="0" fontId="126" fillId="5" borderId="35" xfId="5" applyFont="1" applyFill="1" applyBorder="1" applyAlignment="1">
      <alignment vertical="center"/>
    </xf>
    <xf numFmtId="0" fontId="126" fillId="5" borderId="40" xfId="5" applyFont="1" applyFill="1" applyBorder="1" applyAlignment="1">
      <alignment horizontal="center" vertical="center"/>
    </xf>
    <xf numFmtId="2" fontId="126" fillId="5" borderId="33" xfId="5" applyNumberFormat="1" applyFont="1" applyFill="1" applyBorder="1" applyAlignment="1">
      <alignment horizontal="center" vertical="center"/>
    </xf>
    <xf numFmtId="0" fontId="9" fillId="35" borderId="14" xfId="5" applyFill="1" applyBorder="1" applyAlignment="1">
      <alignment horizontal="left" vertical="center"/>
    </xf>
    <xf numFmtId="178" fontId="9" fillId="35" borderId="3" xfId="5" applyNumberFormat="1" applyFill="1" applyBorder="1" applyAlignment="1">
      <alignment horizontal="center" vertical="center"/>
    </xf>
    <xf numFmtId="178" fontId="192" fillId="35" borderId="12" xfId="5" applyNumberFormat="1" applyFont="1" applyFill="1" applyBorder="1" applyAlignment="1">
      <alignment horizontal="center" vertical="center"/>
    </xf>
    <xf numFmtId="0" fontId="9" fillId="35" borderId="14" xfId="5" applyFill="1" applyBorder="1" applyAlignment="1">
      <alignment vertical="center"/>
    </xf>
    <xf numFmtId="0" fontId="10" fillId="0" borderId="0" xfId="5" applyFont="1" applyAlignment="1" applyProtection="1">
      <alignment vertical="center"/>
      <protection locked="0"/>
    </xf>
    <xf numFmtId="0" fontId="16" fillId="7" borderId="0" xfId="0" applyFont="1" applyFill="1" applyAlignment="1" applyProtection="1">
      <alignment vertical="center"/>
      <protection locked="0"/>
    </xf>
    <xf numFmtId="0" fontId="12" fillId="7" borderId="0" xfId="0" applyFont="1" applyFill="1" applyAlignment="1" applyProtection="1">
      <alignment vertical="center"/>
      <protection locked="0"/>
    </xf>
    <xf numFmtId="0" fontId="193" fillId="0" borderId="0" xfId="0" applyFont="1" applyAlignment="1" applyProtection="1">
      <alignment vertical="center"/>
      <protection locked="0"/>
    </xf>
    <xf numFmtId="0" fontId="13" fillId="0" borderId="0" xfId="0" applyFont="1" applyAlignment="1" applyProtection="1">
      <alignment horizontal="right" vertical="center"/>
      <protection locked="0"/>
    </xf>
    <xf numFmtId="0" fontId="13" fillId="0" borderId="0" xfId="0" applyFont="1" applyAlignment="1" applyProtection="1">
      <alignment vertical="center"/>
      <protection locked="0"/>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78" fontId="45" fillId="0" borderId="0" xfId="0" applyNumberFormat="1" applyFont="1" applyAlignment="1" applyProtection="1">
      <alignment horizontal="center" vertical="center"/>
      <protection locked="0"/>
    </xf>
    <xf numFmtId="0" fontId="46" fillId="0" borderId="0" xfId="0" applyFont="1" applyAlignment="1" applyProtection="1">
      <alignment vertical="center"/>
      <protection locked="0"/>
    </xf>
    <xf numFmtId="0" fontId="195" fillId="0" borderId="0" xfId="0" applyFont="1" applyAlignment="1" applyProtection="1">
      <alignment vertical="center"/>
      <protection locked="0"/>
    </xf>
    <xf numFmtId="0" fontId="1" fillId="0" borderId="0" xfId="0" applyFont="1" applyAlignment="1" applyProtection="1">
      <alignment vertical="center"/>
      <protection locked="0"/>
    </xf>
    <xf numFmtId="0" fontId="14" fillId="0" borderId="0" xfId="0" applyFont="1" applyAlignment="1" applyProtection="1">
      <alignment vertical="center"/>
      <protection locked="0"/>
    </xf>
    <xf numFmtId="0" fontId="1" fillId="0" borderId="0" xfId="0" applyFont="1" applyAlignment="1" applyProtection="1">
      <alignment horizontal="center" vertical="center"/>
      <protection locked="0"/>
    </xf>
    <xf numFmtId="0" fontId="5" fillId="0" borderId="0" xfId="0" applyFont="1" applyAlignment="1" applyProtection="1">
      <alignment horizontal="center" vertical="center"/>
      <protection locked="0"/>
    </xf>
    <xf numFmtId="0" fontId="47" fillId="0" borderId="0" xfId="0" applyFont="1" applyAlignment="1" applyProtection="1">
      <alignment vertical="center"/>
      <protection locked="0"/>
    </xf>
    <xf numFmtId="0" fontId="50" fillId="0" borderId="0" xfId="0" applyFont="1" applyAlignment="1" applyProtection="1">
      <alignment vertical="center"/>
      <protection locked="0"/>
    </xf>
    <xf numFmtId="0" fontId="196" fillId="0" borderId="0" xfId="0" applyFont="1" applyAlignment="1" applyProtection="1">
      <alignment horizontal="center" vertical="center"/>
      <protection locked="0"/>
    </xf>
    <xf numFmtId="0" fontId="196" fillId="0" borderId="0" xfId="0" applyFont="1" applyAlignment="1" applyProtection="1">
      <alignment vertical="center"/>
      <protection locked="0"/>
    </xf>
    <xf numFmtId="0" fontId="50" fillId="0" borderId="3" xfId="0" applyFont="1" applyBorder="1" applyAlignment="1" applyProtection="1">
      <alignment vertical="center"/>
      <protection locked="0"/>
    </xf>
    <xf numFmtId="0" fontId="196" fillId="0" borderId="102" xfId="0" applyFont="1" applyBorder="1" applyAlignment="1" applyProtection="1">
      <alignment horizontal="center" vertical="center"/>
      <protection locked="0"/>
    </xf>
    <xf numFmtId="0" fontId="196" fillId="0" borderId="103" xfId="0" applyFont="1" applyBorder="1" applyAlignment="1" applyProtection="1">
      <alignment horizontal="center" vertical="center"/>
      <protection locked="0"/>
    </xf>
    <xf numFmtId="0" fontId="5" fillId="0" borderId="0" xfId="0" applyFont="1" applyAlignment="1" applyProtection="1">
      <alignment vertical="center"/>
      <protection locked="0"/>
    </xf>
    <xf numFmtId="0" fontId="5" fillId="4" borderId="0" xfId="0" applyFont="1" applyFill="1" applyAlignment="1" applyProtection="1">
      <alignment vertical="center"/>
      <protection locked="0"/>
    </xf>
    <xf numFmtId="0" fontId="197" fillId="0" borderId="0" xfId="0" applyFont="1" applyAlignment="1" applyProtection="1">
      <alignment vertical="center"/>
      <protection locked="0"/>
    </xf>
    <xf numFmtId="0" fontId="4" fillId="0" borderId="0" xfId="0" applyFont="1" applyAlignment="1" applyProtection="1">
      <alignment vertical="center"/>
      <protection locked="0"/>
    </xf>
    <xf numFmtId="0" fontId="4" fillId="0" borderId="0" xfId="0" applyFont="1" applyAlignment="1" applyProtection="1">
      <alignment horizontal="center" vertical="center"/>
      <protection locked="0"/>
    </xf>
    <xf numFmtId="0" fontId="2" fillId="0" borderId="0" xfId="0" applyFont="1" applyAlignment="1" applyProtection="1">
      <alignment vertical="center"/>
      <protection locked="0"/>
    </xf>
    <xf numFmtId="0" fontId="5" fillId="0" borderId="104" xfId="0" applyFont="1" applyBorder="1" applyAlignment="1" applyProtection="1">
      <alignment horizontal="left" vertical="center"/>
      <protection locked="0"/>
    </xf>
    <xf numFmtId="0" fontId="5" fillId="0" borderId="104" xfId="0" applyFont="1" applyBorder="1" applyAlignment="1" applyProtection="1">
      <alignment horizontal="center" vertical="center"/>
      <protection locked="0"/>
    </xf>
    <xf numFmtId="0" fontId="5" fillId="0" borderId="104" xfId="0" applyFont="1" applyBorder="1" applyAlignment="1" applyProtection="1">
      <alignment vertical="center"/>
      <protection locked="0"/>
    </xf>
    <xf numFmtId="1" fontId="131" fillId="35" borderId="0" xfId="19" applyNumberFormat="1" applyFont="1" applyFill="1"/>
    <xf numFmtId="2" fontId="131" fillId="35" borderId="0" xfId="19" applyNumberFormat="1" applyFont="1" applyFill="1"/>
    <xf numFmtId="1" fontId="131" fillId="35" borderId="0" xfId="19" applyNumberFormat="1" applyFont="1" applyFill="1" applyAlignment="1">
      <alignment horizontal="center"/>
    </xf>
    <xf numFmtId="1" fontId="10" fillId="35" borderId="0" xfId="19" applyNumberFormat="1" applyFont="1" applyFill="1"/>
    <xf numFmtId="2" fontId="10" fillId="35" borderId="0" xfId="19" applyNumberFormat="1" applyFont="1" applyFill="1"/>
    <xf numFmtId="1" fontId="10" fillId="35" borderId="0" xfId="19" applyNumberFormat="1" applyFont="1" applyFill="1" applyAlignment="1">
      <alignment horizontal="center"/>
    </xf>
    <xf numFmtId="0" fontId="10" fillId="35" borderId="0" xfId="19" applyFont="1" applyFill="1"/>
    <xf numFmtId="1" fontId="10" fillId="0" borderId="0" xfId="19" applyNumberFormat="1" applyFont="1"/>
    <xf numFmtId="2" fontId="10" fillId="0" borderId="0" xfId="19" applyNumberFormat="1" applyFont="1"/>
    <xf numFmtId="1" fontId="10" fillId="0" borderId="0" xfId="19" applyNumberFormat="1" applyFont="1" applyAlignment="1">
      <alignment horizontal="center"/>
    </xf>
    <xf numFmtId="0" fontId="10" fillId="0" borderId="0" xfId="19" applyFont="1"/>
    <xf numFmtId="0" fontId="21" fillId="0" borderId="0" xfId="0" pivotButton="1" applyFont="1"/>
    <xf numFmtId="0" fontId="5" fillId="0" borderId="0" xfId="0" pivotButton="1" applyFont="1"/>
    <xf numFmtId="0" fontId="0" fillId="6" borderId="0" xfId="0" applyFill="1"/>
    <xf numFmtId="0" fontId="198" fillId="5" borderId="0" xfId="20" applyFont="1" applyFill="1" applyAlignment="1">
      <alignment vertical="center"/>
    </xf>
    <xf numFmtId="0" fontId="199" fillId="0" borderId="0" xfId="20" applyFont="1" applyAlignment="1">
      <alignment vertical="center"/>
    </xf>
    <xf numFmtId="0" fontId="200" fillId="37" borderId="0" xfId="20" applyFont="1" applyFill="1" applyAlignment="1">
      <alignment horizontal="left"/>
    </xf>
    <xf numFmtId="0" fontId="9" fillId="0" borderId="0" xfId="20" applyAlignment="1">
      <alignment horizontal="left"/>
    </xf>
    <xf numFmtId="0" fontId="9" fillId="0" borderId="0" xfId="20"/>
    <xf numFmtId="0" fontId="201" fillId="0" borderId="0" xfId="20" applyFont="1" applyAlignment="1">
      <alignment horizontal="left"/>
    </xf>
    <xf numFmtId="0" fontId="9" fillId="0" borderId="0" xfId="20" applyAlignment="1">
      <alignment horizontal="right"/>
    </xf>
    <xf numFmtId="0" fontId="200" fillId="37" borderId="0" xfId="20" applyFont="1" applyFill="1"/>
    <xf numFmtId="182" fontId="5" fillId="0" borderId="0" xfId="0" pivotButton="1" applyNumberFormat="1" applyFont="1"/>
    <xf numFmtId="182" fontId="176" fillId="36" borderId="90" xfId="0" applyNumberFormat="1" applyFont="1" applyFill="1" applyBorder="1"/>
    <xf numFmtId="182" fontId="176" fillId="36" borderId="106" xfId="0" applyNumberFormat="1" applyFont="1" applyFill="1" applyBorder="1"/>
    <xf numFmtId="182" fontId="5" fillId="0" borderId="107" xfId="0" applyNumberFormat="1" applyFont="1" applyBorder="1"/>
    <xf numFmtId="182" fontId="5" fillId="0" borderId="105" xfId="0" applyNumberFormat="1" applyFont="1" applyBorder="1"/>
    <xf numFmtId="182" fontId="5" fillId="0" borderId="108" xfId="0" applyNumberFormat="1" applyFont="1" applyBorder="1"/>
    <xf numFmtId="182" fontId="176" fillId="36" borderId="109" xfId="0" applyNumberFormat="1" applyFont="1" applyFill="1" applyBorder="1"/>
    <xf numFmtId="182" fontId="5" fillId="0" borderId="110" xfId="0" applyNumberFormat="1" applyFont="1" applyBorder="1"/>
    <xf numFmtId="182" fontId="5" fillId="0" borderId="111" xfId="0" applyNumberFormat="1" applyFont="1" applyBorder="1"/>
    <xf numFmtId="182" fontId="5" fillId="0" borderId="112" xfId="0" applyNumberFormat="1" applyFont="1" applyBorder="1"/>
    <xf numFmtId="14" fontId="31" fillId="0" borderId="98" xfId="0" applyNumberFormat="1" applyFont="1" applyBorder="1" applyAlignment="1">
      <alignment horizontal="center"/>
    </xf>
    <xf numFmtId="0" fontId="31" fillId="0" borderId="97" xfId="0" applyFont="1" applyBorder="1"/>
    <xf numFmtId="0" fontId="188" fillId="5" borderId="113" xfId="0" applyFont="1" applyFill="1" applyBorder="1" applyAlignment="1">
      <alignment horizontal="center" textRotation="90" wrapText="1"/>
    </xf>
    <xf numFmtId="0" fontId="188" fillId="5" borderId="114" xfId="0" applyFont="1" applyFill="1" applyBorder="1" applyAlignment="1">
      <alignment horizontal="center" vertical="center" textRotation="90" wrapText="1"/>
    </xf>
    <xf numFmtId="0" fontId="188" fillId="5" borderId="114" xfId="0" applyFont="1" applyFill="1" applyBorder="1" applyAlignment="1">
      <alignment horizontal="left" vertical="center" textRotation="90" wrapText="1"/>
    </xf>
    <xf numFmtId="0" fontId="188" fillId="5" borderId="114" xfId="0" applyFont="1" applyFill="1" applyBorder="1" applyAlignment="1">
      <alignment horizontal="center" textRotation="90" wrapText="1"/>
    </xf>
    <xf numFmtId="44" fontId="188" fillId="5" borderId="114" xfId="1" applyFont="1" applyFill="1" applyBorder="1" applyAlignment="1">
      <alignment horizontal="center" textRotation="90" wrapText="1"/>
    </xf>
    <xf numFmtId="14" fontId="188" fillId="5" borderId="114" xfId="0" applyNumberFormat="1" applyFont="1" applyFill="1" applyBorder="1" applyAlignment="1">
      <alignment horizontal="center" textRotation="90" wrapText="1"/>
    </xf>
    <xf numFmtId="0" fontId="31" fillId="0" borderId="115" xfId="0" applyFont="1" applyBorder="1"/>
    <xf numFmtId="0" fontId="31" fillId="0" borderId="116" xfId="0" applyFont="1" applyBorder="1" applyAlignment="1">
      <alignment horizontal="center" vertical="center"/>
    </xf>
    <xf numFmtId="0" fontId="31" fillId="6" borderId="116" xfId="0" applyFont="1" applyFill="1" applyBorder="1" applyAlignment="1">
      <alignment horizontal="left" vertical="center"/>
    </xf>
    <xf numFmtId="0" fontId="31" fillId="0" borderId="116" xfId="0" applyFont="1" applyBorder="1"/>
    <xf numFmtId="0" fontId="31" fillId="0" borderId="116" xfId="0" applyFont="1" applyBorder="1" applyAlignment="1">
      <alignment horizontal="center"/>
    </xf>
    <xf numFmtId="44" fontId="31" fillId="0" borderId="116" xfId="1" applyFont="1" applyBorder="1" applyAlignment="1">
      <alignment horizontal="center"/>
    </xf>
    <xf numFmtId="14" fontId="31" fillId="0" borderId="116" xfId="0" applyNumberFormat="1" applyFont="1" applyBorder="1" applyAlignment="1">
      <alignment horizontal="left"/>
    </xf>
    <xf numFmtId="44" fontId="31" fillId="0" borderId="115" xfId="1" applyFont="1" applyBorder="1" applyAlignment="1">
      <alignment horizontal="center"/>
    </xf>
    <xf numFmtId="0" fontId="31" fillId="0" borderId="115" xfId="0" applyFont="1" applyBorder="1" applyAlignment="1">
      <alignment horizontal="center"/>
    </xf>
    <xf numFmtId="14" fontId="31" fillId="0" borderId="117" xfId="0" applyNumberFormat="1" applyFont="1" applyBorder="1" applyAlignment="1">
      <alignment horizontal="center"/>
    </xf>
    <xf numFmtId="0" fontId="31" fillId="6" borderId="116" xfId="0" applyFont="1" applyFill="1" applyBorder="1" applyAlignment="1">
      <alignment horizontal="center" vertical="center"/>
    </xf>
    <xf numFmtId="177" fontId="31" fillId="0" borderId="118" xfId="0" applyNumberFormat="1" applyFont="1" applyBorder="1" applyAlignment="1">
      <alignment horizontal="center"/>
    </xf>
    <xf numFmtId="0" fontId="5" fillId="0" borderId="0" xfId="0" pivotButton="1" applyFont="1" applyAlignment="1">
      <alignment horizontal="center"/>
    </xf>
    <xf numFmtId="0" fontId="2" fillId="5" borderId="0" xfId="0" applyFont="1" applyFill="1"/>
    <xf numFmtId="0" fontId="0" fillId="33" borderId="0" xfId="0" applyFill="1"/>
    <xf numFmtId="0" fontId="55" fillId="0" borderId="0" xfId="7" applyFont="1" applyAlignment="1">
      <alignment horizontal="center" vertical="center"/>
    </xf>
    <xf numFmtId="0" fontId="55" fillId="0" borderId="0" xfId="7" applyFont="1" applyAlignment="1">
      <alignment horizontal="right" vertical="center"/>
    </xf>
    <xf numFmtId="0" fontId="204" fillId="5" borderId="0" xfId="0" applyFont="1" applyFill="1" applyAlignment="1">
      <alignment horizontal="center"/>
    </xf>
    <xf numFmtId="0" fontId="204" fillId="0" borderId="0" xfId="0" applyFont="1"/>
    <xf numFmtId="0" fontId="204" fillId="0" borderId="0" xfId="0" applyFont="1" applyAlignment="1">
      <alignment horizontal="center"/>
    </xf>
    <xf numFmtId="0" fontId="202" fillId="5" borderId="0" xfId="0" applyFont="1" applyFill="1"/>
    <xf numFmtId="0" fontId="205" fillId="38" borderId="0" xfId="0" applyFont="1" applyFill="1" applyAlignment="1">
      <alignment horizontal="center" vertical="center" wrapText="1"/>
    </xf>
    <xf numFmtId="14" fontId="6" fillId="3" borderId="9" xfId="0" applyNumberFormat="1" applyFont="1" applyFill="1" applyBorder="1" applyAlignment="1">
      <alignment horizontal="center"/>
    </xf>
    <xf numFmtId="0" fontId="6" fillId="3" borderId="9" xfId="0" applyFont="1" applyFill="1" applyBorder="1" applyAlignment="1">
      <alignment horizontal="center"/>
    </xf>
    <xf numFmtId="14" fontId="2" fillId="0" borderId="0" xfId="0" applyNumberFormat="1" applyFont="1" applyAlignment="1">
      <alignment horizontal="center"/>
    </xf>
    <xf numFmtId="184" fontId="2" fillId="0" borderId="0" xfId="0" quotePrefix="1" applyNumberFormat="1" applyFont="1" applyAlignment="1">
      <alignment horizontal="center"/>
    </xf>
    <xf numFmtId="14" fontId="0" fillId="0" borderId="0" xfId="0" applyNumberFormat="1"/>
    <xf numFmtId="0" fontId="0" fillId="0" borderId="0" xfId="0" quotePrefix="1"/>
    <xf numFmtId="0" fontId="13" fillId="0" borderId="0" xfId="7" applyFont="1" applyAlignment="1">
      <alignment vertical="center"/>
    </xf>
    <xf numFmtId="0" fontId="0" fillId="39" borderId="0" xfId="0" applyFill="1"/>
    <xf numFmtId="0" fontId="0" fillId="40" borderId="0" xfId="0" applyFill="1"/>
    <xf numFmtId="0" fontId="0" fillId="19" borderId="0" xfId="0" applyFill="1"/>
    <xf numFmtId="0" fontId="0" fillId="41" borderId="0" xfId="0" applyFill="1"/>
    <xf numFmtId="0" fontId="0" fillId="42" borderId="0" xfId="0" applyFill="1"/>
    <xf numFmtId="0" fontId="0" fillId="43" borderId="0" xfId="0" applyFill="1"/>
    <xf numFmtId="0" fontId="55" fillId="0" borderId="0" xfId="7" applyFont="1" applyAlignment="1">
      <alignment horizontal="left" vertical="center"/>
    </xf>
    <xf numFmtId="0" fontId="0" fillId="0" borderId="119" xfId="0" applyBorder="1"/>
    <xf numFmtId="0" fontId="2" fillId="0" borderId="70" xfId="0" applyFont="1" applyBorder="1"/>
    <xf numFmtId="0" fontId="0" fillId="0" borderId="70" xfId="0" applyBorder="1"/>
    <xf numFmtId="0" fontId="45" fillId="0" borderId="0" xfId="7" applyFont="1" applyAlignment="1">
      <alignment vertical="center"/>
    </xf>
    <xf numFmtId="0" fontId="46" fillId="0" borderId="0" xfId="7" applyFont="1" applyAlignment="1">
      <alignment vertical="top"/>
    </xf>
    <xf numFmtId="0" fontId="47" fillId="6" borderId="100" xfId="7" applyFont="1" applyFill="1" applyBorder="1" applyAlignment="1">
      <alignment horizontal="center" vertical="center"/>
    </xf>
    <xf numFmtId="0" fontId="47" fillId="6" borderId="101" xfId="7" applyFont="1" applyFill="1" applyBorder="1" applyAlignment="1">
      <alignment horizontal="center" vertical="center"/>
    </xf>
    <xf numFmtId="0" fontId="211" fillId="6" borderId="100" xfId="0" applyFont="1" applyFill="1" applyBorder="1" applyAlignment="1">
      <alignment horizontal="center" vertical="center"/>
    </xf>
    <xf numFmtId="0" fontId="211" fillId="6" borderId="101" xfId="0" applyFont="1" applyFill="1" applyBorder="1" applyAlignment="1">
      <alignment horizontal="center" vertical="center"/>
    </xf>
    <xf numFmtId="0" fontId="211" fillId="18" borderId="100" xfId="0" applyFont="1" applyFill="1" applyBorder="1" applyAlignment="1">
      <alignment horizontal="center" vertical="center"/>
    </xf>
    <xf numFmtId="0" fontId="211" fillId="18" borderId="101" xfId="0" applyFont="1" applyFill="1" applyBorder="1" applyAlignment="1">
      <alignment horizontal="center" vertical="center"/>
    </xf>
    <xf numFmtId="0" fontId="13" fillId="18" borderId="56" xfId="7" applyFont="1" applyFill="1" applyBorder="1" applyAlignment="1">
      <alignment vertical="top"/>
    </xf>
    <xf numFmtId="0" fontId="13" fillId="18" borderId="120" xfId="7" applyFont="1" applyFill="1" applyBorder="1" applyAlignment="1">
      <alignment vertical="top"/>
    </xf>
    <xf numFmtId="0" fontId="210" fillId="5" borderId="0" xfId="0" applyFont="1" applyFill="1" applyAlignment="1">
      <alignment horizontal="center" vertical="center"/>
    </xf>
    <xf numFmtId="0" fontId="84" fillId="44" borderId="0" xfId="0" applyFont="1" applyFill="1" applyAlignment="1">
      <alignment horizontal="center" vertical="center"/>
    </xf>
    <xf numFmtId="0" fontId="84" fillId="45" borderId="0" xfId="0" applyFont="1" applyFill="1" applyAlignment="1">
      <alignment horizontal="center" vertical="center"/>
    </xf>
    <xf numFmtId="0" fontId="84" fillId="37" borderId="0" xfId="0" applyFont="1" applyFill="1" applyAlignment="1">
      <alignment horizontal="center" vertical="center"/>
    </xf>
    <xf numFmtId="0" fontId="84" fillId="18" borderId="0" xfId="0" applyFont="1" applyFill="1" applyAlignment="1">
      <alignment horizontal="center" vertical="center"/>
    </xf>
    <xf numFmtId="0" fontId="10" fillId="0" borderId="0" xfId="7" applyFont="1" applyAlignment="1">
      <alignment vertical="center"/>
    </xf>
    <xf numFmtId="0" fontId="47" fillId="0" borderId="0" xfId="7" applyFont="1" applyAlignment="1">
      <alignment vertical="center"/>
    </xf>
    <xf numFmtId="0" fontId="47" fillId="5" borderId="0" xfId="7" applyFont="1" applyFill="1" applyAlignment="1">
      <alignment vertical="center"/>
    </xf>
    <xf numFmtId="0" fontId="47" fillId="5" borderId="0" xfId="7" applyFont="1" applyFill="1" applyAlignment="1">
      <alignment horizontal="center" vertical="center"/>
    </xf>
    <xf numFmtId="0" fontId="47" fillId="18" borderId="0" xfId="7" applyFont="1" applyFill="1" applyAlignment="1">
      <alignment vertical="center"/>
    </xf>
    <xf numFmtId="0" fontId="47" fillId="18" borderId="0" xfId="7" applyFont="1" applyFill="1" applyAlignment="1">
      <alignment horizontal="center" vertical="center"/>
    </xf>
    <xf numFmtId="0" fontId="47" fillId="35" borderId="0" xfId="7" applyFont="1" applyFill="1" applyAlignment="1">
      <alignment vertical="center"/>
    </xf>
    <xf numFmtId="0" fontId="13" fillId="0" borderId="0" xfId="7" applyFont="1" applyAlignment="1">
      <alignment horizontal="center" vertical="center"/>
    </xf>
    <xf numFmtId="0" fontId="203" fillId="0" borderId="0" xfId="7" applyFont="1" applyAlignment="1">
      <alignment vertical="center"/>
    </xf>
    <xf numFmtId="0" fontId="46" fillId="0" borderId="0" xfId="7" applyFont="1" applyAlignment="1">
      <alignment vertical="center"/>
    </xf>
    <xf numFmtId="0" fontId="0" fillId="0" borderId="34" xfId="0" applyBorder="1"/>
    <xf numFmtId="0" fontId="46" fillId="0" borderId="121" xfId="7" applyFont="1" applyBorder="1" applyAlignment="1">
      <alignment vertical="center"/>
    </xf>
    <xf numFmtId="0" fontId="13" fillId="0" borderId="121" xfId="7" applyFont="1" applyBorder="1" applyAlignment="1">
      <alignment vertical="center"/>
    </xf>
    <xf numFmtId="0" fontId="39" fillId="0" borderId="121" xfId="7" applyFont="1" applyBorder="1" applyAlignment="1">
      <alignment vertical="center"/>
    </xf>
    <xf numFmtId="0" fontId="214" fillId="0" borderId="0" xfId="7" applyFont="1" applyAlignment="1">
      <alignment vertical="center"/>
    </xf>
    <xf numFmtId="0" fontId="13" fillId="5" borderId="0" xfId="7" applyFont="1" applyFill="1" applyAlignment="1">
      <alignment vertical="center"/>
    </xf>
    <xf numFmtId="0" fontId="216" fillId="0" borderId="0" xfId="7" applyFont="1" applyAlignment="1">
      <alignment vertical="center"/>
    </xf>
    <xf numFmtId="0" fontId="122" fillId="0" borderId="0" xfId="7" applyFont="1" applyAlignment="1">
      <alignment vertical="center"/>
    </xf>
    <xf numFmtId="0" fontId="51" fillId="6" borderId="0" xfId="0" applyFont="1" applyFill="1" applyAlignment="1">
      <alignment vertical="center"/>
    </xf>
    <xf numFmtId="0" fontId="50" fillId="6" borderId="0" xfId="0" applyFont="1" applyFill="1" applyAlignment="1">
      <alignment vertical="center"/>
    </xf>
    <xf numFmtId="0" fontId="67" fillId="6" borderId="0" xfId="0" applyFont="1" applyFill="1" applyAlignment="1">
      <alignment vertical="center"/>
    </xf>
    <xf numFmtId="0" fontId="5" fillId="6" borderId="0" xfId="0" applyFont="1" applyFill="1" applyAlignment="1">
      <alignment vertical="center"/>
    </xf>
    <xf numFmtId="0" fontId="84" fillId="44" borderId="0" xfId="7" applyFont="1" applyFill="1" applyAlignment="1">
      <alignment horizontal="center" vertical="center"/>
    </xf>
    <xf numFmtId="0" fontId="39" fillId="0" borderId="0" xfId="7" applyFont="1"/>
    <xf numFmtId="0" fontId="39" fillId="0" borderId="70" xfId="7" applyFont="1" applyBorder="1" applyAlignment="1">
      <alignment horizontal="right"/>
    </xf>
    <xf numFmtId="0" fontId="110" fillId="0" borderId="0" xfId="7" applyFont="1" applyAlignment="1">
      <alignment vertical="center"/>
    </xf>
    <xf numFmtId="0" fontId="84" fillId="45" borderId="0" xfId="7" applyFont="1" applyFill="1" applyAlignment="1">
      <alignment horizontal="center" vertical="center"/>
    </xf>
    <xf numFmtId="0" fontId="13" fillId="6" borderId="0" xfId="0" applyFont="1" applyFill="1" applyAlignment="1">
      <alignment horizontal="center"/>
    </xf>
    <xf numFmtId="0" fontId="218" fillId="0" borderId="0" xfId="0" applyFont="1"/>
    <xf numFmtId="0" fontId="25" fillId="5" borderId="0" xfId="0" applyFont="1" applyFill="1"/>
    <xf numFmtId="0" fontId="2" fillId="0" borderId="0" xfId="0" applyFont="1" applyAlignment="1">
      <alignment vertical="center"/>
    </xf>
    <xf numFmtId="0" fontId="0" fillId="5" borderId="0" xfId="0" applyFill="1" applyAlignment="1">
      <alignment vertical="center"/>
    </xf>
    <xf numFmtId="0" fontId="220" fillId="0" borderId="0" xfId="0" applyFont="1" applyAlignment="1">
      <alignment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40" borderId="122" xfId="0" applyFill="1" applyBorder="1" applyAlignment="1">
      <alignment horizontal="right" vertical="center"/>
    </xf>
    <xf numFmtId="0" fontId="0" fillId="0" borderId="3" xfId="0" applyBorder="1" applyAlignment="1">
      <alignment horizontal="right" vertical="center"/>
    </xf>
    <xf numFmtId="3" fontId="84" fillId="0" borderId="123" xfId="0" applyNumberFormat="1" applyFont="1" applyBorder="1" applyAlignment="1">
      <alignment vertical="center"/>
    </xf>
    <xf numFmtId="3" fontId="84" fillId="0" borderId="124" xfId="0" applyNumberFormat="1" applyFont="1" applyBorder="1" applyAlignment="1">
      <alignment vertical="center"/>
    </xf>
    <xf numFmtId="3" fontId="84" fillId="0" borderId="125" xfId="0" applyNumberFormat="1" applyFont="1" applyBorder="1" applyAlignment="1">
      <alignment vertical="center"/>
    </xf>
    <xf numFmtId="3" fontId="84" fillId="40" borderId="126" xfId="1" applyNumberFormat="1" applyFont="1" applyFill="1" applyBorder="1" applyAlignment="1">
      <alignment vertical="center"/>
    </xf>
    <xf numFmtId="3" fontId="84" fillId="0" borderId="127" xfId="0" applyNumberFormat="1" applyFont="1" applyBorder="1" applyAlignment="1">
      <alignment vertical="center"/>
    </xf>
    <xf numFmtId="3" fontId="84" fillId="0" borderId="128" xfId="0" applyNumberFormat="1" applyFont="1" applyBorder="1" applyAlignment="1">
      <alignment vertical="center"/>
    </xf>
    <xf numFmtId="3" fontId="84" fillId="0" borderId="129" xfId="0" applyNumberFormat="1" applyFont="1" applyBorder="1" applyAlignment="1">
      <alignment vertical="center"/>
    </xf>
    <xf numFmtId="3" fontId="84" fillId="0" borderId="130" xfId="0" applyNumberFormat="1" applyFont="1" applyBorder="1" applyAlignment="1">
      <alignment vertical="center"/>
    </xf>
    <xf numFmtId="3" fontId="84" fillId="0" borderId="131" xfId="0" applyNumberFormat="1" applyFont="1" applyBorder="1" applyAlignment="1">
      <alignment vertical="center"/>
    </xf>
    <xf numFmtId="3" fontId="84" fillId="0" borderId="132" xfId="0" applyNumberFormat="1" applyFont="1" applyBorder="1" applyAlignment="1">
      <alignment vertical="center"/>
    </xf>
    <xf numFmtId="3" fontId="84" fillId="40" borderId="133" xfId="1" applyNumberFormat="1" applyFont="1" applyFill="1" applyBorder="1" applyAlignment="1">
      <alignment vertical="center"/>
    </xf>
    <xf numFmtId="0" fontId="0" fillId="0" borderId="0" xfId="0" applyAlignment="1">
      <alignment vertical="top"/>
    </xf>
    <xf numFmtId="0" fontId="5" fillId="18" borderId="0" xfId="0" applyFont="1" applyFill="1" applyAlignment="1">
      <alignment horizontal="center" vertical="center"/>
    </xf>
    <xf numFmtId="0" fontId="0" fillId="0" borderId="134" xfId="0" applyBorder="1"/>
    <xf numFmtId="0" fontId="5" fillId="6" borderId="0" xfId="0" applyFont="1" applyFill="1" applyAlignment="1">
      <alignment horizontal="center" vertical="center"/>
    </xf>
    <xf numFmtId="3" fontId="0" fillId="0" borderId="134" xfId="0" applyNumberFormat="1" applyBorder="1" applyAlignment="1">
      <alignment horizontal="center" vertical="center"/>
    </xf>
    <xf numFmtId="0" fontId="84" fillId="0" borderId="0" xfId="0" applyFont="1" applyAlignment="1">
      <alignment vertical="center"/>
    </xf>
    <xf numFmtId="0" fontId="13" fillId="18" borderId="0" xfId="0" applyFont="1" applyFill="1" applyAlignment="1">
      <alignment horizontal="center" vertical="center"/>
    </xf>
    <xf numFmtId="0" fontId="222" fillId="40" borderId="0" xfId="0" applyFont="1" applyFill="1" applyAlignment="1">
      <alignment horizontal="center" vertical="center"/>
    </xf>
    <xf numFmtId="0" fontId="7" fillId="0" borderId="0" xfId="0" applyFont="1" applyAlignment="1">
      <alignment horizontal="center"/>
    </xf>
    <xf numFmtId="0" fontId="7" fillId="0" borderId="0" xfId="0" applyFont="1"/>
    <xf numFmtId="0" fontId="223" fillId="0" borderId="0" xfId="0" applyFont="1"/>
    <xf numFmtId="0" fontId="176" fillId="0" borderId="0" xfId="0" applyFont="1" applyAlignment="1">
      <alignment horizontal="center" vertical="top"/>
    </xf>
    <xf numFmtId="0" fontId="224" fillId="0" borderId="0" xfId="0" applyFont="1" applyAlignment="1">
      <alignment horizontal="center"/>
    </xf>
    <xf numFmtId="0" fontId="86" fillId="0" borderId="0" xfId="0" applyFont="1" applyAlignment="1">
      <alignment vertical="top" wrapText="1"/>
    </xf>
    <xf numFmtId="0" fontId="226" fillId="0" borderId="0" xfId="0" applyFont="1" applyAlignment="1">
      <alignment horizontal="center"/>
    </xf>
    <xf numFmtId="0" fontId="0" fillId="0" borderId="135" xfId="0" applyBorder="1" applyAlignment="1">
      <alignment horizontal="right"/>
    </xf>
    <xf numFmtId="0" fontId="86" fillId="0" borderId="0" xfId="0" applyFont="1" applyAlignment="1">
      <alignment vertical="top"/>
    </xf>
    <xf numFmtId="0" fontId="47" fillId="29" borderId="0" xfId="5" applyFont="1" applyFill="1" applyAlignment="1">
      <alignment horizontal="center"/>
    </xf>
    <xf numFmtId="0" fontId="228" fillId="0" borderId="0" xfId="0" applyFont="1" applyAlignment="1">
      <alignment horizontal="center"/>
    </xf>
    <xf numFmtId="0" fontId="5" fillId="0" borderId="135" xfId="0" applyFont="1" applyBorder="1"/>
    <xf numFmtId="0" fontId="229" fillId="7" borderId="0" xfId="0" applyFont="1" applyFill="1" applyAlignment="1">
      <alignment horizontal="left"/>
    </xf>
    <xf numFmtId="0" fontId="10" fillId="0" borderId="0" xfId="5" applyFont="1"/>
    <xf numFmtId="0" fontId="230" fillId="5" borderId="3" xfId="0" applyFont="1" applyFill="1" applyBorder="1" applyAlignment="1">
      <alignment vertical="center"/>
    </xf>
    <xf numFmtId="0" fontId="230" fillId="0" borderId="0" xfId="0" applyFont="1"/>
    <xf numFmtId="0" fontId="0" fillId="18" borderId="3" xfId="0" applyFill="1" applyBorder="1" applyAlignment="1">
      <alignment vertical="center"/>
    </xf>
    <xf numFmtId="0" fontId="231" fillId="0" borderId="0" xfId="0" applyFont="1" applyAlignment="1">
      <alignment horizontal="left"/>
    </xf>
    <xf numFmtId="0" fontId="0" fillId="0" borderId="136" xfId="0" applyBorder="1" applyAlignment="1">
      <alignment horizontal="right"/>
    </xf>
    <xf numFmtId="0" fontId="232" fillId="0" borderId="137" xfId="0" applyFont="1" applyBorder="1" applyAlignment="1">
      <alignment horizontal="right"/>
    </xf>
    <xf numFmtId="0" fontId="0" fillId="0" borderId="138" xfId="0" applyBorder="1"/>
    <xf numFmtId="0" fontId="232" fillId="0" borderId="139" xfId="0" applyFont="1" applyBorder="1" applyAlignment="1">
      <alignment horizontal="right"/>
    </xf>
    <xf numFmtId="0" fontId="0" fillId="0" borderId="140" xfId="0" applyBorder="1"/>
    <xf numFmtId="0" fontId="2" fillId="0" borderId="0" xfId="0" applyFont="1" applyAlignment="1">
      <alignment horizontal="left"/>
    </xf>
    <xf numFmtId="0" fontId="233" fillId="0" borderId="0" xfId="0" applyFont="1" applyAlignment="1">
      <alignment horizontal="left"/>
    </xf>
    <xf numFmtId="0" fontId="150" fillId="0" borderId="0" xfId="0" applyFont="1" applyAlignment="1">
      <alignment horizontal="left"/>
    </xf>
    <xf numFmtId="0" fontId="5" fillId="18" borderId="0" xfId="0" applyFont="1" applyFill="1"/>
    <xf numFmtId="0" fontId="47" fillId="6" borderId="0" xfId="5" applyFont="1" applyFill="1" applyAlignment="1">
      <alignment horizontal="center"/>
    </xf>
    <xf numFmtId="0" fontId="0" fillId="5" borderId="0" xfId="0" applyFill="1" applyAlignment="1">
      <alignment horizontal="center"/>
    </xf>
    <xf numFmtId="0" fontId="0" fillId="5" borderId="3" xfId="0" applyFill="1" applyBorder="1" applyAlignment="1">
      <alignment horizontal="center"/>
    </xf>
    <xf numFmtId="0" fontId="0" fillId="18" borderId="3" xfId="0" applyFill="1" applyBorder="1" applyAlignment="1">
      <alignment horizontal="center"/>
    </xf>
    <xf numFmtId="0" fontId="5" fillId="0" borderId="138" xfId="0" applyFont="1" applyBorder="1"/>
    <xf numFmtId="0" fontId="225" fillId="0" borderId="0" xfId="0" applyFont="1" applyAlignment="1">
      <alignment horizontal="left"/>
    </xf>
    <xf numFmtId="0" fontId="240" fillId="0" borderId="0" xfId="0" applyFont="1"/>
    <xf numFmtId="0" fontId="242" fillId="0" borderId="0" xfId="0" applyFont="1"/>
    <xf numFmtId="0" fontId="243" fillId="0" borderId="0" xfId="0" applyFont="1" applyAlignment="1">
      <alignment vertical="center"/>
    </xf>
    <xf numFmtId="0" fontId="244" fillId="0" borderId="0" xfId="0" applyFont="1" applyAlignment="1">
      <alignment vertical="center"/>
    </xf>
    <xf numFmtId="0" fontId="210" fillId="26" borderId="0" xfId="0" applyFont="1" applyFill="1" applyAlignment="1">
      <alignment horizontal="center" vertical="center"/>
    </xf>
    <xf numFmtId="0" fontId="84" fillId="44" borderId="143" xfId="0" applyFont="1" applyFill="1" applyBorder="1" applyAlignment="1">
      <alignment horizontal="center" vertical="center"/>
    </xf>
    <xf numFmtId="0" fontId="84" fillId="44" borderId="141" xfId="0" applyFont="1" applyFill="1" applyBorder="1" applyAlignment="1">
      <alignment horizontal="center" vertical="center"/>
    </xf>
    <xf numFmtId="0" fontId="84" fillId="37" borderId="144" xfId="0" applyFont="1" applyFill="1" applyBorder="1" applyAlignment="1">
      <alignment horizontal="center" vertical="center"/>
    </xf>
    <xf numFmtId="0" fontId="84" fillId="37" borderId="142" xfId="0" applyFont="1" applyFill="1" applyBorder="1" applyAlignment="1">
      <alignment horizontal="center" vertical="center"/>
    </xf>
    <xf numFmtId="0" fontId="0" fillId="5" borderId="3" xfId="0" applyFill="1" applyBorder="1" applyAlignment="1">
      <alignment horizontal="left"/>
    </xf>
    <xf numFmtId="0" fontId="0" fillId="18" borderId="3" xfId="0" applyFill="1" applyBorder="1" applyAlignment="1">
      <alignment horizontal="left" vertical="center"/>
    </xf>
    <xf numFmtId="0" fontId="3" fillId="0" borderId="0" xfId="0" applyFont="1" applyAlignment="1">
      <alignment horizontal="center" vertical="center"/>
    </xf>
    <xf numFmtId="0" fontId="36" fillId="8" borderId="0" xfId="0" applyFont="1" applyFill="1" applyAlignment="1">
      <alignment horizontal="center" vertical="center"/>
    </xf>
    <xf numFmtId="0" fontId="54" fillId="8" borderId="5" xfId="0" applyFont="1" applyFill="1" applyBorder="1" applyAlignment="1">
      <alignment horizontal="center" vertical="center"/>
    </xf>
    <xf numFmtId="0" fontId="14" fillId="0" borderId="0" xfId="7" applyFont="1" applyAlignment="1">
      <alignment horizontal="center" vertical="center" textRotation="90"/>
    </xf>
    <xf numFmtId="0" fontId="39" fillId="0" borderId="70" xfId="7" applyFont="1" applyBorder="1" applyAlignment="1">
      <alignment horizontal="right"/>
    </xf>
    <xf numFmtId="0" fontId="49" fillId="5" borderId="0" xfId="7" applyFont="1" applyFill="1" applyAlignment="1">
      <alignment horizontal="center" vertical="top"/>
    </xf>
    <xf numFmtId="0" fontId="13" fillId="18" borderId="0" xfId="7" applyFont="1" applyFill="1" applyAlignment="1">
      <alignment horizontal="center" vertical="top"/>
    </xf>
    <xf numFmtId="0" fontId="0" fillId="38" borderId="0" xfId="0" applyFill="1" applyAlignment="1">
      <alignment vertical="center" wrapText="1"/>
    </xf>
    <xf numFmtId="0" fontId="205" fillId="38" borderId="0" xfId="0" applyFont="1" applyFill="1" applyAlignment="1">
      <alignment vertical="center" wrapText="1"/>
    </xf>
    <xf numFmtId="0" fontId="205" fillId="38" borderId="0" xfId="0" applyFont="1" applyFill="1" applyAlignment="1">
      <alignment horizontal="center" vertical="center" wrapText="1"/>
    </xf>
    <xf numFmtId="0" fontId="207" fillId="38" borderId="0" xfId="0" applyFont="1" applyFill="1" applyAlignment="1">
      <alignment vertical="center" wrapText="1"/>
    </xf>
    <xf numFmtId="0" fontId="157" fillId="38" borderId="0" xfId="17" applyFill="1" applyAlignment="1">
      <alignment vertical="center" wrapText="1"/>
    </xf>
    <xf numFmtId="0" fontId="206" fillId="38" borderId="0" xfId="0" applyFont="1" applyFill="1" applyAlignment="1">
      <alignment vertical="center" wrapText="1"/>
    </xf>
    <xf numFmtId="0" fontId="204" fillId="0" borderId="0" xfId="0" applyFont="1" applyAlignment="1">
      <alignment horizontal="center"/>
    </xf>
    <xf numFmtId="0" fontId="13" fillId="0" borderId="70" xfId="7" applyFont="1" applyBorder="1" applyAlignment="1">
      <alignment horizontal="center" vertical="center"/>
    </xf>
    <xf numFmtId="0" fontId="0" fillId="0" borderId="0" xfId="0" applyAlignment="1">
      <alignment horizontal="center"/>
    </xf>
    <xf numFmtId="0" fontId="2" fillId="0" borderId="0" xfId="0" applyFont="1" applyAlignment="1">
      <alignment horizontal="center"/>
    </xf>
    <xf numFmtId="0" fontId="227" fillId="8" borderId="5" xfId="0" applyFont="1" applyFill="1" applyBorder="1" applyAlignment="1">
      <alignment horizontal="center" vertical="center"/>
    </xf>
    <xf numFmtId="0" fontId="13" fillId="0" borderId="0" xfId="0" applyFont="1" applyAlignment="1">
      <alignment horizontal="center"/>
    </xf>
    <xf numFmtId="0" fontId="55" fillId="0" borderId="0" xfId="0" applyFont="1" applyAlignment="1">
      <alignment horizontal="left" textRotation="90"/>
    </xf>
    <xf numFmtId="0" fontId="37" fillId="0" borderId="5" xfId="5" applyFont="1" applyBorder="1" applyAlignment="1">
      <alignment horizontal="center" vertical="center"/>
    </xf>
    <xf numFmtId="0" fontId="53" fillId="8" borderId="4" xfId="0" applyFont="1" applyFill="1" applyBorder="1" applyAlignment="1">
      <alignment horizontal="center" vertical="center"/>
    </xf>
    <xf numFmtId="0" fontId="16" fillId="7" borderId="0" xfId="0" applyFont="1" applyFill="1" applyAlignment="1">
      <alignment horizontal="left"/>
    </xf>
    <xf numFmtId="0" fontId="13" fillId="18" borderId="0" xfId="0" applyFont="1" applyFill="1" applyAlignment="1">
      <alignment horizontal="center"/>
    </xf>
    <xf numFmtId="0" fontId="13" fillId="6" borderId="0" xfId="0" applyFont="1" applyFill="1" applyAlignment="1">
      <alignment horizontal="center"/>
    </xf>
    <xf numFmtId="0" fontId="58" fillId="8" borderId="5" xfId="0" applyFont="1" applyFill="1" applyBorder="1" applyAlignment="1">
      <alignment horizontal="center" vertical="center"/>
    </xf>
    <xf numFmtId="0" fontId="47" fillId="0" borderId="25" xfId="8" applyFont="1" applyBorder="1" applyAlignment="1">
      <alignment horizontal="center"/>
    </xf>
    <xf numFmtId="0" fontId="47" fillId="0" borderId="26" xfId="8" applyFont="1" applyBorder="1" applyAlignment="1">
      <alignment horizontal="center"/>
    </xf>
    <xf numFmtId="0" fontId="47" fillId="0" borderId="28" xfId="8" applyFont="1" applyBorder="1" applyAlignment="1">
      <alignment horizontal="center"/>
    </xf>
    <xf numFmtId="0" fontId="24" fillId="7" borderId="0" xfId="0" applyFont="1" applyFill="1" applyAlignment="1">
      <alignment horizontal="left"/>
    </xf>
    <xf numFmtId="0" fontId="22" fillId="18" borderId="12" xfId="0" applyFont="1" applyFill="1" applyBorder="1" applyAlignment="1">
      <alignment horizontal="center" vertical="center"/>
    </xf>
    <xf numFmtId="0" fontId="22" fillId="18" borderId="13" xfId="0" applyFont="1" applyFill="1" applyBorder="1" applyAlignment="1">
      <alignment horizontal="center" vertical="center"/>
    </xf>
    <xf numFmtId="0" fontId="22" fillId="18" borderId="14" xfId="0" applyFont="1" applyFill="1" applyBorder="1" applyAlignment="1">
      <alignment horizontal="center" vertical="center"/>
    </xf>
    <xf numFmtId="0" fontId="22" fillId="5" borderId="12" xfId="0" applyFont="1" applyFill="1" applyBorder="1" applyAlignment="1">
      <alignment horizontal="center" vertical="center"/>
    </xf>
    <xf numFmtId="0" fontId="22" fillId="5" borderId="13" xfId="0" applyFont="1" applyFill="1" applyBorder="1" applyAlignment="1">
      <alignment horizontal="center" vertical="center"/>
    </xf>
    <xf numFmtId="0" fontId="22" fillId="5" borderId="14" xfId="0" applyFont="1" applyFill="1" applyBorder="1" applyAlignment="1">
      <alignment horizontal="center" vertical="center"/>
    </xf>
    <xf numFmtId="0" fontId="37" fillId="0" borderId="23" xfId="5" applyFont="1" applyBorder="1" applyAlignment="1">
      <alignment horizontal="center" vertical="center"/>
    </xf>
    <xf numFmtId="0" fontId="63" fillId="0" borderId="24" xfId="0" applyFont="1" applyBorder="1" applyAlignment="1">
      <alignment horizontal="center" vertical="center"/>
    </xf>
    <xf numFmtId="0" fontId="4" fillId="0" borderId="29" xfId="0" applyFont="1" applyBorder="1" applyAlignment="1">
      <alignment horizontal="center"/>
    </xf>
    <xf numFmtId="0" fontId="4" fillId="0" borderId="0" xfId="0" applyFont="1" applyAlignment="1">
      <alignment horizontal="center"/>
    </xf>
    <xf numFmtId="0" fontId="4" fillId="0" borderId="30" xfId="0" applyFont="1" applyBorder="1" applyAlignment="1">
      <alignment horizontal="center"/>
    </xf>
    <xf numFmtId="0" fontId="78" fillId="0" borderId="4" xfId="0" applyFont="1" applyBorder="1" applyAlignment="1">
      <alignment horizontal="center" vertical="center"/>
    </xf>
    <xf numFmtId="0" fontId="81" fillId="0" borderId="0" xfId="0" applyFont="1" applyAlignment="1">
      <alignment horizontal="left" vertical="center"/>
    </xf>
    <xf numFmtId="0" fontId="4" fillId="0" borderId="42" xfId="0" applyFont="1" applyBorder="1" applyAlignment="1">
      <alignment horizontal="center"/>
    </xf>
    <xf numFmtId="0" fontId="4" fillId="0" borderId="43" xfId="0" applyFont="1" applyBorder="1" applyAlignment="1">
      <alignment horizontal="center"/>
    </xf>
    <xf numFmtId="0" fontId="4" fillId="0" borderId="44" xfId="0" applyFont="1" applyBorder="1" applyAlignment="1">
      <alignment horizontal="center"/>
    </xf>
    <xf numFmtId="0" fontId="4" fillId="0" borderId="45" xfId="0" applyFont="1" applyBorder="1" applyAlignment="1">
      <alignment horizontal="center"/>
    </xf>
    <xf numFmtId="0" fontId="4" fillId="0" borderId="46" xfId="0" applyFont="1" applyBorder="1" applyAlignment="1">
      <alignment horizontal="center"/>
    </xf>
    <xf numFmtId="0" fontId="4" fillId="0" borderId="47" xfId="0" applyFont="1" applyBorder="1" applyAlignment="1">
      <alignment horizontal="center"/>
    </xf>
    <xf numFmtId="0" fontId="96" fillId="0" borderId="4" xfId="0" applyFont="1" applyBorder="1" applyAlignment="1">
      <alignment horizontal="center" vertical="center"/>
    </xf>
    <xf numFmtId="0" fontId="99" fillId="0" borderId="34" xfId="0" applyFont="1" applyBorder="1" applyAlignment="1">
      <alignment horizontal="center" vertical="center"/>
    </xf>
    <xf numFmtId="2" fontId="5" fillId="0" borderId="0" xfId="0" applyNumberFormat="1" applyFont="1" applyAlignment="1">
      <alignment horizontal="center" vertical="center"/>
    </xf>
    <xf numFmtId="0" fontId="101" fillId="0" borderId="34" xfId="0" applyFont="1" applyBorder="1" applyAlignment="1">
      <alignment horizontal="center" vertical="center"/>
    </xf>
    <xf numFmtId="0" fontId="104" fillId="8" borderId="5" xfId="0" applyFont="1" applyFill="1" applyBorder="1" applyAlignment="1">
      <alignment horizontal="center" vertical="center"/>
    </xf>
    <xf numFmtId="0" fontId="96" fillId="0" borderId="4" xfId="4" applyFont="1" applyBorder="1" applyAlignment="1">
      <alignment horizontal="center" vertical="center"/>
    </xf>
    <xf numFmtId="2" fontId="111" fillId="7" borderId="51" xfId="10" applyNumberFormat="1" applyFont="1" applyFill="1" applyBorder="1" applyAlignment="1">
      <alignment horizontal="left" vertical="center"/>
    </xf>
    <xf numFmtId="2" fontId="111" fillId="7" borderId="0" xfId="10" applyNumberFormat="1" applyFont="1" applyFill="1" applyAlignment="1">
      <alignment horizontal="left" vertical="center"/>
    </xf>
    <xf numFmtId="2" fontId="47" fillId="18" borderId="52" xfId="10" applyNumberFormat="1" applyFont="1" applyFill="1" applyBorder="1" applyAlignment="1">
      <alignment horizontal="center" vertical="center"/>
    </xf>
    <xf numFmtId="2" fontId="47" fillId="18" borderId="53" xfId="10" applyNumberFormat="1" applyFont="1" applyFill="1" applyBorder="1" applyAlignment="1">
      <alignment horizontal="center" vertical="center"/>
    </xf>
    <xf numFmtId="2" fontId="47" fillId="18" borderId="56" xfId="10" applyNumberFormat="1" applyFont="1" applyFill="1" applyBorder="1" applyAlignment="1">
      <alignment horizontal="center" vertical="center"/>
    </xf>
    <xf numFmtId="2" fontId="47" fillId="18" borderId="38" xfId="10" applyNumberFormat="1" applyFont="1" applyFill="1" applyBorder="1" applyAlignment="1">
      <alignment horizontal="center" vertical="center"/>
    </xf>
    <xf numFmtId="2" fontId="47" fillId="18" borderId="55" xfId="10" applyNumberFormat="1" applyFont="1" applyFill="1" applyBorder="1" applyAlignment="1">
      <alignment horizontal="center" vertical="center"/>
    </xf>
    <xf numFmtId="2" fontId="47" fillId="18" borderId="37" xfId="10" applyNumberFormat="1" applyFont="1" applyFill="1" applyBorder="1" applyAlignment="1">
      <alignment horizontal="center" vertical="center"/>
    </xf>
    <xf numFmtId="2" fontId="47" fillId="22" borderId="0" xfId="10" applyNumberFormat="1" applyFont="1" applyFill="1" applyAlignment="1">
      <alignment horizontal="center" vertical="center"/>
    </xf>
    <xf numFmtId="170" fontId="13" fillId="0" borderId="18" xfId="10" applyNumberFormat="1" applyFont="1" applyBorder="1" applyAlignment="1" applyProtection="1">
      <alignment horizontal="center" vertical="center"/>
      <protection locked="0"/>
    </xf>
    <xf numFmtId="170" fontId="13" fillId="0" borderId="1" xfId="10" applyNumberFormat="1" applyFont="1" applyBorder="1" applyAlignment="1" applyProtection="1">
      <alignment horizontal="center" vertical="center"/>
      <protection locked="0"/>
    </xf>
    <xf numFmtId="170" fontId="13" fillId="0" borderId="59" xfId="10" applyNumberFormat="1" applyFont="1" applyBorder="1" applyAlignment="1" applyProtection="1">
      <alignment horizontal="center" vertical="center"/>
      <protection locked="0"/>
    </xf>
    <xf numFmtId="170" fontId="13" fillId="0" borderId="60" xfId="10" applyNumberFormat="1" applyFont="1" applyBorder="1" applyAlignment="1" applyProtection="1">
      <alignment horizontal="center" vertical="center"/>
      <protection locked="0"/>
    </xf>
    <xf numFmtId="2" fontId="111" fillId="23" borderId="51" xfId="10" applyNumberFormat="1" applyFont="1" applyFill="1" applyBorder="1" applyAlignment="1">
      <alignment horizontal="left" vertical="center"/>
    </xf>
    <xf numFmtId="2" fontId="111" fillId="23" borderId="0" xfId="10" applyNumberFormat="1" applyFont="1" applyFill="1" applyAlignment="1">
      <alignment horizontal="left" vertical="center"/>
    </xf>
    <xf numFmtId="2" fontId="47" fillId="22" borderId="52" xfId="10" applyNumberFormat="1" applyFont="1" applyFill="1" applyBorder="1" applyAlignment="1">
      <alignment horizontal="center" vertical="center"/>
    </xf>
    <xf numFmtId="2" fontId="47" fillId="22" borderId="53" xfId="10" applyNumberFormat="1" applyFont="1" applyFill="1" applyBorder="1" applyAlignment="1">
      <alignment horizontal="center" vertical="center"/>
    </xf>
    <xf numFmtId="2" fontId="47" fillId="22" borderId="56" xfId="10" applyNumberFormat="1" applyFont="1" applyFill="1" applyBorder="1" applyAlignment="1">
      <alignment horizontal="center" vertical="center"/>
    </xf>
    <xf numFmtId="2" fontId="47" fillId="22" borderId="38" xfId="10" applyNumberFormat="1" applyFont="1" applyFill="1" applyBorder="1" applyAlignment="1">
      <alignment horizontal="center" vertical="center"/>
    </xf>
    <xf numFmtId="2" fontId="47" fillId="22" borderId="55" xfId="10" applyNumberFormat="1" applyFont="1" applyFill="1" applyBorder="1" applyAlignment="1">
      <alignment horizontal="center" vertical="center"/>
    </xf>
    <xf numFmtId="2" fontId="47" fillId="22" borderId="37" xfId="10" applyNumberFormat="1" applyFont="1" applyFill="1" applyBorder="1" applyAlignment="1">
      <alignment horizontal="center" vertical="center"/>
    </xf>
    <xf numFmtId="0" fontId="54" fillId="8" borderId="23" xfId="0" applyFont="1" applyFill="1" applyBorder="1" applyAlignment="1">
      <alignment horizontal="center" vertical="center"/>
    </xf>
    <xf numFmtId="0" fontId="53" fillId="8" borderId="24" xfId="0" applyFont="1" applyFill="1" applyBorder="1" applyAlignment="1">
      <alignment horizontal="center" vertical="center"/>
    </xf>
    <xf numFmtId="173" fontId="5" fillId="0" borderId="70" xfId="0" applyNumberFormat="1" applyFont="1" applyBorder="1" applyAlignment="1">
      <alignment horizontal="right"/>
    </xf>
    <xf numFmtId="0" fontId="36" fillId="8" borderId="5" xfId="0" applyFont="1" applyFill="1" applyBorder="1" applyAlignment="1">
      <alignment horizontal="left" vertical="center"/>
    </xf>
    <xf numFmtId="0" fontId="54" fillId="8" borderId="74" xfId="0" applyFont="1" applyFill="1" applyBorder="1" applyAlignment="1">
      <alignment horizontal="center" vertical="center"/>
    </xf>
    <xf numFmtId="0" fontId="53" fillId="8" borderId="75" xfId="0" applyFont="1" applyFill="1" applyBorder="1" applyAlignment="1">
      <alignment horizontal="center" vertical="center"/>
    </xf>
    <xf numFmtId="0" fontId="64" fillId="7" borderId="0" xfId="5" applyFont="1" applyFill="1" applyAlignment="1">
      <alignment horizontal="left" vertical="center"/>
    </xf>
    <xf numFmtId="0" fontId="152" fillId="27" borderId="51" xfId="5" applyFont="1" applyFill="1" applyBorder="1" applyAlignment="1">
      <alignment horizontal="center"/>
    </xf>
    <xf numFmtId="0" fontId="152" fillId="27" borderId="0" xfId="5" applyFont="1" applyFill="1" applyAlignment="1">
      <alignment horizontal="center"/>
    </xf>
    <xf numFmtId="0" fontId="9" fillId="0" borderId="10" xfId="18" applyBorder="1" applyAlignment="1">
      <alignment horizontal="center" vertical="center"/>
    </xf>
    <xf numFmtId="0" fontId="9" fillId="0" borderId="40" xfId="18" applyBorder="1" applyAlignment="1">
      <alignment horizontal="center" vertical="center"/>
    </xf>
    <xf numFmtId="0" fontId="9" fillId="0" borderId="10" xfId="18" applyBorder="1" applyAlignment="1">
      <alignment horizontal="center" vertical="center" wrapText="1"/>
    </xf>
    <xf numFmtId="0" fontId="9" fillId="0" borderId="40" xfId="18" applyBorder="1" applyAlignment="1">
      <alignment horizontal="center" vertical="center" wrapText="1"/>
    </xf>
    <xf numFmtId="0" fontId="9" fillId="0" borderId="0" xfId="18" applyAlignment="1">
      <alignment horizontal="center" vertical="center"/>
    </xf>
    <xf numFmtId="0" fontId="58" fillId="8" borderId="74" xfId="0" applyFont="1" applyFill="1" applyBorder="1" applyAlignment="1">
      <alignment horizontal="center" vertical="center"/>
    </xf>
    <xf numFmtId="0" fontId="36" fillId="8" borderId="75" xfId="0" applyFont="1" applyFill="1" applyBorder="1" applyAlignment="1">
      <alignment horizontal="left" vertical="center"/>
    </xf>
    <xf numFmtId="0" fontId="163" fillId="18" borderId="13" xfId="18" applyFont="1" applyFill="1" applyBorder="1" applyAlignment="1">
      <alignment horizontal="center" vertical="center"/>
    </xf>
    <xf numFmtId="0" fontId="163" fillId="18" borderId="14" xfId="18" applyFont="1" applyFill="1" applyBorder="1" applyAlignment="1">
      <alignment horizontal="center" vertical="center"/>
    </xf>
    <xf numFmtId="0" fontId="47" fillId="0" borderId="12" xfId="18" applyFont="1" applyBorder="1" applyAlignment="1">
      <alignment horizontal="center" vertical="top" wrapText="1"/>
    </xf>
    <xf numFmtId="0" fontId="47" fillId="0" borderId="13" xfId="18" applyFont="1" applyBorder="1" applyAlignment="1">
      <alignment horizontal="center" vertical="top" wrapText="1"/>
    </xf>
    <xf numFmtId="0" fontId="47" fillId="0" borderId="14" xfId="18" applyFont="1" applyBorder="1" applyAlignment="1">
      <alignment horizontal="center" vertical="top" wrapText="1"/>
    </xf>
    <xf numFmtId="0" fontId="107" fillId="0" borderId="0" xfId="18" applyFont="1" applyAlignment="1">
      <alignment horizontal="center" vertical="center"/>
    </xf>
    <xf numFmtId="0" fontId="9" fillId="0" borderId="0" xfId="18" applyAlignment="1">
      <alignment horizontal="left" vertical="center"/>
    </xf>
    <xf numFmtId="0" fontId="36" fillId="8" borderId="4" xfId="0" applyFont="1" applyFill="1" applyBorder="1" applyAlignment="1">
      <alignment horizontal="center" vertical="center"/>
    </xf>
    <xf numFmtId="0" fontId="21" fillId="5" borderId="0" xfId="0" applyFont="1" applyFill="1" applyAlignment="1">
      <alignment horizontal="center"/>
    </xf>
    <xf numFmtId="0" fontId="21" fillId="18" borderId="0" xfId="0" applyFont="1" applyFill="1" applyAlignment="1">
      <alignment horizontal="center"/>
    </xf>
    <xf numFmtId="0" fontId="96" fillId="0" borderId="4" xfId="4" applyFont="1" applyBorder="1" applyAlignment="1">
      <alignment horizontal="left" vertical="center"/>
    </xf>
    <xf numFmtId="0" fontId="36" fillId="8" borderId="75" xfId="0" applyFont="1" applyFill="1" applyBorder="1" applyAlignment="1">
      <alignment horizontal="center" vertical="center"/>
    </xf>
    <xf numFmtId="0" fontId="5" fillId="5" borderId="0" xfId="0" applyFont="1" applyFill="1" applyAlignment="1">
      <alignment horizontal="center"/>
    </xf>
    <xf numFmtId="0" fontId="23" fillId="7" borderId="0" xfId="4" applyFont="1" applyFill="1" applyAlignment="1">
      <alignment horizontal="left" vertical="center"/>
    </xf>
    <xf numFmtId="183" fontId="9" fillId="0" borderId="100" xfId="5" applyNumberFormat="1" applyBorder="1" applyAlignment="1">
      <alignment horizontal="left" vertical="center"/>
    </xf>
    <xf numFmtId="183" fontId="9" fillId="0" borderId="101" xfId="5" applyNumberFormat="1" applyBorder="1" applyAlignment="1">
      <alignment horizontal="left" vertical="center"/>
    </xf>
    <xf numFmtId="0" fontId="37" fillId="0" borderId="5" xfId="5" applyFont="1" applyBorder="1" applyAlignment="1" applyProtection="1">
      <alignment horizontal="center" vertical="center"/>
      <protection locked="0"/>
    </xf>
    <xf numFmtId="0" fontId="19" fillId="0" borderId="4" xfId="4" applyFont="1" applyBorder="1" applyAlignment="1" applyProtection="1">
      <alignment horizontal="center" vertical="center"/>
      <protection locked="0"/>
    </xf>
    <xf numFmtId="0" fontId="194" fillId="0" borderId="0" xfId="0" applyFont="1" applyAlignment="1" applyProtection="1">
      <alignment horizontal="center" vertical="center"/>
      <protection locked="0"/>
    </xf>
    <xf numFmtId="0" fontId="219" fillId="0" borderId="0" xfId="4" applyFont="1" applyAlignment="1">
      <alignment horizontal="center" vertical="center"/>
    </xf>
    <xf numFmtId="0" fontId="96" fillId="0" borderId="0" xfId="0" applyFont="1" applyAlignment="1">
      <alignment horizontal="center" vertical="center"/>
    </xf>
    <xf numFmtId="0" fontId="221" fillId="0" borderId="0" xfId="0" applyFont="1" applyAlignment="1">
      <alignment horizontal="center"/>
    </xf>
    <xf numFmtId="0" fontId="210" fillId="18" borderId="0" xfId="0" applyFont="1" applyFill="1" applyAlignment="1">
      <alignment horizontal="center" vertical="center"/>
    </xf>
    <xf numFmtId="0" fontId="84" fillId="44" borderId="145" xfId="0" applyFont="1" applyFill="1" applyBorder="1" applyAlignment="1">
      <alignment horizontal="center" vertical="center"/>
    </xf>
    <xf numFmtId="0" fontId="84" fillId="37" borderId="146" xfId="0" applyFont="1" applyFill="1" applyBorder="1" applyAlignment="1">
      <alignment horizontal="center" vertical="center"/>
    </xf>
    <xf numFmtId="0" fontId="131" fillId="18" borderId="3" xfId="0" applyFont="1" applyFill="1" applyBorder="1" applyAlignment="1">
      <alignment horizontal="center" vertical="center"/>
    </xf>
    <xf numFmtId="0" fontId="210" fillId="18" borderId="3" xfId="0" applyFont="1" applyFill="1" applyBorder="1" applyAlignment="1">
      <alignment horizontal="center" vertical="center"/>
    </xf>
    <xf numFmtId="0" fontId="86" fillId="0" borderId="0" xfId="0" applyFont="1" applyAlignment="1">
      <alignment vertical="center"/>
    </xf>
    <xf numFmtId="0" fontId="86" fillId="0" borderId="0" xfId="0" applyFont="1" applyAlignment="1">
      <alignment horizontal="center" vertical="center"/>
    </xf>
    <xf numFmtId="2" fontId="13" fillId="4" borderId="105" xfId="0" applyNumberFormat="1" applyFont="1" applyFill="1" applyBorder="1" applyAlignment="1">
      <alignment horizontal="center" vertical="center"/>
    </xf>
    <xf numFmtId="0" fontId="58" fillId="8" borderId="0" xfId="0" applyFont="1" applyFill="1" applyAlignment="1">
      <alignment horizontal="center" vertical="center"/>
    </xf>
  </cellXfs>
  <cellStyles count="21">
    <cellStyle name="Comma_Sheet1" xfId="9" xr:uid="{10D3C9E8-FEE5-4B88-808C-D0A09F408667}"/>
    <cellStyle name="Hyperlink" xfId="17" builtinId="8"/>
    <cellStyle name="Normaal 2" xfId="16" xr:uid="{A1040172-8A86-4699-B46B-4158BCA5C888}"/>
    <cellStyle name="Normal_Boekwerk excel 2003 gevorderden nieuw_Frank" xfId="4" xr:uid="{1FDF3DE1-98E4-4B49-8D25-19385F4223C0}"/>
    <cellStyle name="Normal_Sheet1" xfId="8" xr:uid="{3C0A563D-3F6B-42AC-9364-E0A3AC407FD0}"/>
    <cellStyle name="Procent" xfId="2" builtinId="5"/>
    <cellStyle name="Procent 3" xfId="11" xr:uid="{7EA5AEBD-ABB9-4444-94FE-FA287F1813B9}"/>
    <cellStyle name="Standaard" xfId="0" builtinId="0"/>
    <cellStyle name="Standaard 2" xfId="5" xr:uid="{36E01E82-AB82-4321-8CD5-DB1BCCC8740A}"/>
    <cellStyle name="Standaard 3" xfId="20" xr:uid="{A636BA8E-8FEA-4EF9-80A0-07AD0CA61B22}"/>
    <cellStyle name="Standaard 4" xfId="13" xr:uid="{72E96905-41AC-495C-8F03-EC284464738C}"/>
    <cellStyle name="Standaard 5" xfId="19" xr:uid="{C8C29D17-47DE-41EA-BC70-DACF02B676DC}"/>
    <cellStyle name="Standaard_Formulieren knoppen 2" xfId="18" xr:uid="{59615CB3-A444-41AB-8AA2-1C1C56B272D5}"/>
    <cellStyle name="Standaard_Opdr. 2 Draaitabellen 2" xfId="15" xr:uid="{EA9A39F7-CB53-4BD9-ABC6-33C48EE5EC5C}"/>
    <cellStyle name="Standaard_Opdr. 2 Urenoptelling 2" xfId="3" xr:uid="{822EFAAC-01BE-4C7E-BEF5-784108F426B4}"/>
    <cellStyle name="Standaard_Opdr. 3 uitgebreide urenberekening" xfId="10" xr:uid="{64A9C3CA-1E86-43AE-B76E-EFFE56CAD48B}"/>
    <cellStyle name="Standaard_Valideren" xfId="7" xr:uid="{2AD25B43-0C82-4EF5-9D68-F26F3B4551FB}"/>
    <cellStyle name="Standaard_Verticaal Zoeken op naam" xfId="12" xr:uid="{0D21FCF0-8847-4A0F-AA9C-865481ABE496}"/>
    <cellStyle name="Valuta" xfId="1" builtinId="4"/>
    <cellStyle name="Valuta 2" xfId="6" xr:uid="{FE54EFF2-9F79-4BBF-9EC3-65BD6336404B}"/>
    <cellStyle name="Valuta_Opdr. 2 Draaitabellen 2" xfId="14" xr:uid="{012717DD-F1DD-40BE-B679-8BF533611D0C}"/>
  </cellStyles>
  <dxfs count="263">
    <dxf>
      <font>
        <color rgb="FF9C0006"/>
      </font>
    </dxf>
    <dxf>
      <font>
        <color rgb="FF9C0006"/>
      </font>
      <fill>
        <patternFill>
          <bgColor rgb="FFFFC7CE"/>
        </patternFill>
      </fill>
    </dxf>
    <dxf>
      <font>
        <color rgb="FF9C0006"/>
      </font>
      <fill>
        <patternFill>
          <bgColor rgb="FFFFC7CE"/>
        </patternFill>
      </fill>
    </dxf>
    <dxf>
      <fill>
        <patternFill>
          <bgColor rgb="FFFFC000"/>
        </patternFill>
      </fill>
    </dxf>
    <dxf>
      <font>
        <color rgb="FF9C6500"/>
      </font>
      <fill>
        <patternFill>
          <bgColor rgb="FFFFEB9C"/>
        </patternFill>
      </fill>
    </dxf>
    <dxf>
      <font>
        <color rgb="FF006100"/>
      </font>
      <fill>
        <patternFill>
          <bgColor rgb="FFC6EFCE"/>
        </patternFill>
      </fill>
    </dxf>
    <dxf>
      <fill>
        <patternFill>
          <bgColor rgb="FFFF0000"/>
        </patternFill>
      </fill>
    </dxf>
    <dxf>
      <font>
        <color rgb="FFFFFF00"/>
      </font>
      <fill>
        <patternFill>
          <bgColor rgb="FF00B050"/>
        </patternFill>
      </fill>
    </dxf>
    <dxf>
      <font>
        <color rgb="FF9C0006"/>
      </font>
      <fill>
        <patternFill>
          <bgColor rgb="FFFFC7CE"/>
        </patternFill>
      </fill>
    </dxf>
    <dxf>
      <font>
        <color rgb="FFFFFF00"/>
      </font>
      <fill>
        <patternFill>
          <bgColor rgb="FF00B050"/>
        </patternFill>
      </fill>
    </dxf>
    <dxf>
      <font>
        <color rgb="FF9C0006"/>
      </font>
      <fill>
        <patternFill>
          <bgColor rgb="FFFFC7CE"/>
        </patternFill>
      </fill>
    </dxf>
    <dxf>
      <font>
        <color rgb="FF0070C0"/>
      </font>
      <fill>
        <patternFill patternType="none">
          <bgColor auto="1"/>
        </patternFill>
      </fill>
    </dxf>
    <dxf>
      <font>
        <color rgb="FFFF0000"/>
      </font>
    </dxf>
    <dxf>
      <font>
        <color rgb="FFFF0000"/>
      </font>
      <fill>
        <patternFill>
          <bgColor rgb="FFFFFF00"/>
        </patternFill>
      </fill>
    </dxf>
    <dxf>
      <font>
        <color theme="4"/>
      </font>
      <fill>
        <patternFill patternType="none">
          <bgColor auto="1"/>
        </patternFill>
      </fill>
    </dxf>
    <dxf>
      <font>
        <color rgb="FFFFC000"/>
      </font>
      <fill>
        <patternFill patternType="none">
          <bgColor auto="1"/>
        </patternFill>
      </fill>
    </dxf>
    <dxf>
      <font>
        <color rgb="FF00B050"/>
      </font>
      <fill>
        <patternFill patternType="none">
          <bgColor auto="1"/>
        </patternFill>
      </fill>
    </dxf>
    <dxf>
      <font>
        <b/>
        <i val="0"/>
        <color rgb="FF00B050"/>
      </font>
    </dxf>
    <dxf>
      <font>
        <color rgb="FFFFC000"/>
      </font>
    </dxf>
    <dxf>
      <font>
        <color rgb="FF00B0F0"/>
      </font>
    </dxf>
    <dxf>
      <font>
        <b/>
        <i val="0"/>
        <color rgb="FF00B050"/>
      </font>
    </dxf>
    <dxf>
      <font>
        <color rgb="FFFFC000"/>
      </font>
    </dxf>
    <dxf>
      <font>
        <color rgb="FF00B0F0"/>
      </font>
    </dxf>
    <dxf>
      <font>
        <color rgb="FF92D050"/>
      </font>
    </dxf>
    <dxf>
      <font>
        <color rgb="FFFFC000"/>
      </font>
    </dxf>
    <dxf>
      <font>
        <color rgb="FF00B0F0"/>
      </font>
    </dxf>
    <dxf>
      <font>
        <b/>
        <i val="0"/>
        <color rgb="FF00B050"/>
      </font>
    </dxf>
    <dxf>
      <font>
        <color rgb="FFFFC000"/>
      </font>
    </dxf>
    <dxf>
      <font>
        <color rgb="FF00B0F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ill>
        <patternFill>
          <bgColor rgb="FF92D05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00B0F0"/>
        </patternFill>
      </fill>
    </dxf>
    <dxf>
      <border>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2"/>
        <color indexed="10"/>
        <name val="Arial"/>
        <family val="2"/>
        <scheme val="none"/>
      </font>
      <numFmt numFmtId="178"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numFmt numFmtId="178" formatCode="0.0"/>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numFmt numFmtId="178" formatCode="0.0"/>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numFmt numFmtId="178" formatCode="0.0"/>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numFmt numFmtId="178" formatCode="0.0"/>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numFmt numFmtId="178" formatCode="0.0"/>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numFmt numFmtId="178" formatCode="0.0"/>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auto="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4"/>
        <color auto="1"/>
        <name val="Calibri"/>
        <family val="2"/>
        <scheme val="minor"/>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sz val="12"/>
      </font>
    </dxf>
    <dxf>
      <fill>
        <patternFill patternType="solid">
          <bgColor theme="5" tint="0.79998168889431442"/>
        </patternFill>
      </fill>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alignment horizontal="right" readingOrder="0"/>
    </dxf>
    <dxf>
      <numFmt numFmtId="34" formatCode="_ &quot;€&quot;\ * #,##0.00_ ;_ &quot;€&quot;\ * \-#,##0.00_ ;_ &quot;€&quot;\ * &quot;-&quot;??_ ;_ @_ "/>
    </dxf>
    <dxf>
      <font>
        <b val="0"/>
        <i val="0"/>
        <strike val="0"/>
        <condense val="0"/>
        <extend val="0"/>
        <outline val="0"/>
        <shadow val="0"/>
        <u val="none"/>
        <vertAlign val="baseline"/>
        <sz val="12"/>
        <color indexed="8"/>
        <name val="Calibri"/>
        <family val="2"/>
        <scheme val="none"/>
      </font>
      <numFmt numFmtId="177" formatCode="0#########"/>
      <alignment horizontal="center" vertical="bottom" textRotation="0" wrapText="0" indent="0" justifyLastLine="0" shrinkToFit="0" readingOrder="0"/>
      <border diagonalUp="0" diagonalDown="0">
        <left style="thin">
          <color indexed="22"/>
        </left>
        <right style="thin">
          <color indexed="64"/>
        </right>
        <top style="thin">
          <color indexed="22"/>
        </top>
        <bottom style="thin">
          <color indexed="22"/>
        </bottom>
        <vertical/>
        <horizontal/>
      </border>
    </dxf>
    <dxf>
      <font>
        <b val="0"/>
        <i val="0"/>
        <strike val="0"/>
        <condense val="0"/>
        <extend val="0"/>
        <outline val="0"/>
        <shadow val="0"/>
        <u val="none"/>
        <vertAlign val="baseline"/>
        <sz val="12"/>
        <color indexed="8"/>
        <name val="Calibri"/>
        <family val="2"/>
        <scheme val="none"/>
      </font>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2"/>
        <color indexed="8"/>
        <name val="Calibri"/>
        <family val="2"/>
        <scheme val="none"/>
      </font>
      <numFmt numFmtId="19" formatCode="d/m/yyyy"/>
      <alignment horizontal="center" vertical="bottom" textRotation="0" wrapText="0" indent="0" justifyLastLine="0" shrinkToFit="0" readingOrder="0"/>
      <border diagonalUp="0" diagonalDown="0">
        <left style="thin">
          <color indexed="64"/>
        </left>
        <right style="thin">
          <color indexed="22"/>
        </right>
        <top style="thin">
          <color indexed="22"/>
        </top>
        <bottom style="thin">
          <color indexed="22"/>
        </bottom>
        <vertical/>
        <horizontal/>
      </border>
    </dxf>
    <dxf>
      <font>
        <b val="0"/>
        <i val="0"/>
        <strike val="0"/>
        <condense val="0"/>
        <extend val="0"/>
        <outline val="0"/>
        <shadow val="0"/>
        <u val="none"/>
        <vertAlign val="baseline"/>
        <sz val="12"/>
        <color indexed="8"/>
        <name val="Calibri"/>
        <family val="2"/>
        <scheme val="none"/>
      </font>
      <alignment horizontal="center" vertical="bottom" textRotation="0" wrapText="0" indent="0" justifyLastLine="0" shrinkToFit="0" readingOrder="0"/>
      <border diagonalUp="0" diagonalDown="0">
        <left/>
        <right style="thin">
          <color indexed="22"/>
        </right>
        <top style="thin">
          <color indexed="22"/>
        </top>
        <bottom style="thin">
          <color indexed="22"/>
        </bottom>
        <vertical/>
        <horizontal/>
      </border>
    </dxf>
    <dxf>
      <font>
        <b val="0"/>
        <i val="0"/>
        <strike val="0"/>
        <condense val="0"/>
        <extend val="0"/>
        <outline val="0"/>
        <shadow val="0"/>
        <u val="none"/>
        <vertAlign val="baseline"/>
        <sz val="12"/>
        <color indexed="8"/>
        <name val="Calibri"/>
        <family val="2"/>
        <scheme val="none"/>
      </font>
      <alignment horizontal="center" vertical="bottom" textRotation="0" wrapText="0" indent="0" justifyLastLine="0" shrinkToFit="0" readingOrder="0"/>
      <border diagonalUp="0" diagonalDown="0">
        <left/>
        <right style="thin">
          <color indexed="22"/>
        </right>
        <top style="thin">
          <color indexed="22"/>
        </top>
        <bottom style="thin">
          <color indexed="22"/>
        </bottom>
        <vertical/>
        <horizontal/>
      </border>
    </dxf>
    <dxf>
      <font>
        <b val="0"/>
        <i val="0"/>
        <strike val="0"/>
        <condense val="0"/>
        <extend val="0"/>
        <outline val="0"/>
        <shadow val="0"/>
        <u val="none"/>
        <vertAlign val="baseline"/>
        <sz val="12"/>
        <color indexed="8"/>
        <name val="Calibri"/>
        <family val="2"/>
        <scheme val="none"/>
      </font>
      <numFmt numFmtId="19" formatCode="d/m/yyyy"/>
      <alignment horizontal="left"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2"/>
        <color indexed="8"/>
        <name val="Calibri"/>
        <family val="2"/>
        <scheme val="none"/>
      </font>
      <alignment horizontal="center"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2"/>
        <color indexed="8"/>
        <name val="Calibri"/>
        <family val="2"/>
        <scheme val="none"/>
      </font>
      <alignment horizontal="center"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2"/>
        <color indexed="8"/>
        <name val="Calibri"/>
        <family val="2"/>
        <scheme val="none"/>
      </font>
      <alignment horizontal="center"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2"/>
        <color indexed="8"/>
        <name val="Calibri"/>
        <family val="2"/>
        <scheme val="none"/>
      </font>
      <alignment horizontal="center"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2"/>
        <color indexed="8"/>
        <name val="Calibri"/>
        <family val="2"/>
        <scheme val="none"/>
      </font>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2"/>
        <color indexed="8"/>
        <name val="Calibri"/>
        <family val="2"/>
        <scheme val="none"/>
      </font>
      <fill>
        <patternFill patternType="solid">
          <fgColor indexed="64"/>
          <bgColor theme="0" tint="-0.14999847407452621"/>
        </patternFill>
      </fill>
      <alignment horizontal="left" vertical="center"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2"/>
        <color indexed="8"/>
        <name val="Calibri"/>
        <family val="2"/>
        <scheme val="none"/>
      </font>
      <alignment horizontal="center" vertical="center"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2"/>
        <color indexed="8"/>
        <name val="Calibri"/>
        <family val="2"/>
        <scheme val="none"/>
      </font>
      <border diagonalUp="0" diagonalDown="0">
        <left/>
        <right style="thin">
          <color indexed="22"/>
        </right>
        <top style="thin">
          <color indexed="22"/>
        </top>
        <bottom style="thin">
          <color indexed="22"/>
        </bottom>
        <vertical/>
        <horizontal/>
      </border>
    </dxf>
    <dxf>
      <border outline="0">
        <top style="thin">
          <color indexed="22"/>
        </top>
      </border>
    </dxf>
    <dxf>
      <border outline="0">
        <left style="medium">
          <color indexed="64"/>
        </left>
        <top style="double">
          <color indexed="64"/>
        </top>
        <bottom style="thin">
          <color indexed="22"/>
        </bottom>
      </border>
    </dxf>
    <dxf>
      <border outline="0">
        <bottom style="thin">
          <color indexed="22"/>
        </bottom>
      </border>
    </dxf>
    <dxf>
      <font>
        <b/>
        <i val="0"/>
        <strike val="0"/>
        <condense val="0"/>
        <extend val="0"/>
        <outline val="0"/>
        <shadow val="0"/>
        <u val="none"/>
        <vertAlign val="baseline"/>
        <sz val="14"/>
        <color auto="1"/>
        <name val="Calibri"/>
        <family val="2"/>
        <scheme val="none"/>
      </font>
      <fill>
        <patternFill patternType="solid">
          <fgColor indexed="64"/>
          <bgColor theme="0" tint="-4.9989318521683403E-2"/>
        </patternFill>
      </fill>
      <alignment horizontal="center" vertical="bottom" textRotation="90" wrapText="1" indent="0" justifyLastLine="0" shrinkToFit="0" readingOrder="0"/>
      <border diagonalUp="0" diagonalDown="0" outline="0">
        <left style="thin">
          <color indexed="22"/>
        </left>
        <right style="thin">
          <color indexed="22"/>
        </right>
        <top/>
        <bottom/>
      </border>
    </dxf>
    <dxf>
      <numFmt numFmtId="175" formatCode="_-&quot;€&quot;\ * #,##0_-;_-&quot;€&quot;\ * #,##0\-;_-&quot;€&quot;\ * &quot;-&quot;??_-;_-@_-"/>
    </dxf>
    <dxf>
      <numFmt numFmtId="175" formatCode="_-&quot;€&quot;\ * #,##0_-;_-&quot;€&quot;\ * #,##0\-;_-&quot;€&quot;\ * &quot;-&quot;??_-;_-@_-"/>
    </dxf>
    <dxf>
      <font>
        <b/>
        <i val="0"/>
        <strike val="0"/>
        <condense val="0"/>
        <extend val="0"/>
        <outline val="0"/>
        <shadow val="0"/>
        <u val="none"/>
        <vertAlign val="baseline"/>
        <sz val="10"/>
        <color indexed="18"/>
        <name val="Arial"/>
        <scheme val="none"/>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numFmt numFmtId="176" formatCode="_ [$€-413]\ * #,##0.00_ ;_ [$€-413]\ * \-#,##0.00_ ;_ [$€-413]\ * &quot;-&quot;??_ ;_ @_ "/>
    </dxf>
    <dxf>
      <numFmt numFmtId="34" formatCode="_ &quot;€&quot;\ * #,##0.00_ ;_ &quot;€&quot;\ * \-#,##0.00_ ;_ &quot;€&quot;\ * &quot;-&quot;??_ ;_ @_ "/>
    </dxf>
    <dxf>
      <font>
        <b val="0"/>
        <i val="0"/>
        <strike val="0"/>
        <condense val="0"/>
        <extend val="0"/>
        <outline val="0"/>
        <shadow val="0"/>
        <u val="none"/>
        <vertAlign val="baseline"/>
        <sz val="10"/>
        <color auto="1"/>
        <name val="Calibri"/>
        <scheme val="minor"/>
      </font>
      <numFmt numFmtId="2" formatCode="0.00"/>
    </dxf>
    <dxf>
      <font>
        <b val="0"/>
        <i val="0"/>
        <strike val="0"/>
        <condense val="0"/>
        <extend val="0"/>
        <outline val="0"/>
        <shadow val="0"/>
        <u val="none"/>
        <vertAlign val="baseline"/>
        <sz val="10"/>
        <color auto="1"/>
        <name val="Calibri"/>
        <scheme val="minor"/>
      </font>
      <numFmt numFmtId="1" formatCode="0"/>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numFmt numFmtId="1" formatCode="0"/>
    </dxf>
    <dxf>
      <font>
        <b val="0"/>
        <i val="0"/>
        <strike val="0"/>
        <condense val="0"/>
        <extend val="0"/>
        <outline val="0"/>
        <shadow val="0"/>
        <u val="none"/>
        <vertAlign val="baseline"/>
        <sz val="10"/>
        <color auto="1"/>
        <name val="Calibri"/>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2" formatCode="0.00"/>
    </dxf>
    <dxf>
      <font>
        <b val="0"/>
        <i val="0"/>
        <strike val="0"/>
        <condense val="0"/>
        <extend val="0"/>
        <outline val="0"/>
        <shadow val="0"/>
        <u val="none"/>
        <vertAlign val="baseline"/>
        <sz val="10"/>
        <color auto="1"/>
        <name val="Calibri"/>
        <scheme val="minor"/>
      </font>
      <numFmt numFmtId="1" formatCode="0"/>
    </dxf>
    <dxf>
      <font>
        <b val="0"/>
        <i val="0"/>
        <strike val="0"/>
        <condense val="0"/>
        <extend val="0"/>
        <outline val="0"/>
        <shadow val="0"/>
        <u val="none"/>
        <vertAlign val="baseline"/>
        <sz val="10"/>
        <color auto="1"/>
        <name val="Calibri"/>
        <scheme val="minor"/>
      </font>
    </dxf>
    <dxf>
      <font>
        <b/>
        <i val="0"/>
        <strike val="0"/>
        <condense val="0"/>
        <extend val="0"/>
        <outline val="0"/>
        <shadow val="0"/>
        <u val="none"/>
        <vertAlign val="baseline"/>
        <sz val="10"/>
        <color auto="1"/>
        <name val="Calibri"/>
        <scheme val="minor"/>
      </font>
      <numFmt numFmtId="1" formatCode="0"/>
      <fill>
        <patternFill patternType="solid">
          <fgColor indexed="64"/>
          <bgColor theme="0"/>
        </patternFill>
      </fill>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numFmt numFmtId="0" formatCode="General"/>
    </dxf>
    <dxf>
      <numFmt numFmtId="0" formatCode="General"/>
    </dxf>
    <dxf>
      <numFmt numFmtId="0" formatCode="General"/>
    </dxf>
    <dxf>
      <numFmt numFmtId="0" formatCode="General"/>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font>
        <b val="0"/>
        <i val="0"/>
        <strike val="0"/>
        <condense val="0"/>
        <extend val="0"/>
        <outline val="0"/>
        <shadow val="0"/>
        <u val="none"/>
        <vertAlign val="baseline"/>
        <sz val="10"/>
        <color theme="5"/>
        <name val="Arial"/>
        <scheme val="none"/>
      </font>
      <numFmt numFmtId="0" formatCode="General"/>
      <fill>
        <patternFill patternType="solid">
          <fgColor indexed="64"/>
          <bgColor theme="5" tint="0.79998168889431442"/>
        </patternFill>
      </fill>
      <alignment horizontal="left" vertical="bottom" textRotation="0" wrapText="0" indent="0" justifyLastLine="0" shrinkToFit="0" readingOrder="0"/>
    </dxf>
    <dxf>
      <font>
        <b/>
        <i val="0"/>
        <strike val="0"/>
        <condense val="0"/>
        <extend val="0"/>
        <outline val="0"/>
        <shadow val="0"/>
        <u val="none"/>
        <vertAlign val="baseline"/>
        <sz val="11"/>
        <color theme="5"/>
        <name val="Helv"/>
        <scheme val="none"/>
      </font>
      <numFmt numFmtId="0" formatCode="General"/>
      <fill>
        <patternFill patternType="solid">
          <fgColor indexed="64"/>
          <bgColor theme="0" tint="-4.9989318521683403E-2"/>
        </patternFill>
      </fill>
      <alignment horizontal="general" vertical="center" textRotation="0" wrapText="0" indent="0" justifyLastLine="0" shrinkToFit="0" readingOrder="0"/>
    </dxf>
    <dxf>
      <font>
        <sz val="12"/>
      </font>
    </dxf>
    <dxf>
      <font>
        <sz val="12"/>
      </font>
    </dxf>
    <dxf>
      <font>
        <sz val="12"/>
      </font>
    </dxf>
    <dxf>
      <font>
        <sz val="12"/>
      </font>
    </dxf>
    <dxf>
      <font>
        <sz val="12"/>
      </font>
    </dxf>
    <dxf>
      <font>
        <sz val="12"/>
      </font>
    </dxf>
    <dxf>
      <numFmt numFmtId="34" formatCode="_ &quot;€&quot;\ * #,##0.00_ ;_ &quot;€&quot;\ * \-#,##0.00_ ;_ &quot;€&quot;\ * &quot;-&quot;??_ ;_ @_ "/>
    </dxf>
    <dxf>
      <font>
        <sz val="12"/>
      </font>
    </dxf>
    <dxf>
      <alignment horizontal="center" readingOrder="0"/>
    </dxf>
    <dxf>
      <font>
        <color theme="0"/>
      </font>
    </dxf>
    <dxf>
      <fill>
        <patternFill>
          <bgColor rgb="FF002060"/>
        </patternFill>
      </fill>
    </dxf>
    <dxf>
      <fill>
        <patternFill patternType="solid">
          <bgColor theme="0" tint="-0.14999847407452621"/>
        </patternFill>
      </fill>
    </dxf>
    <dxf>
      <alignment horizontal="general" vertical="bottom" textRotation="0" wrapText="0" indent="0" justifyLastLine="0" shrinkToFit="0" readingOrder="0"/>
    </dxf>
    <dxf>
      <numFmt numFmtId="0" formatCode="General"/>
    </dxf>
    <dxf>
      <border>
        <left style="thick">
          <color auto="1"/>
        </left>
        <right style="thick">
          <color auto="1"/>
        </right>
        <top style="thick">
          <color auto="1"/>
        </top>
        <bottom style="thick">
          <color auto="1"/>
        </bottom>
        <vertical style="thin">
          <color auto="1"/>
        </vertical>
        <horizontal style="hair">
          <color auto="1"/>
        </horizontal>
      </border>
    </dxf>
    <dxf>
      <numFmt numFmtId="0" formatCode="General"/>
    </dxf>
    <dxf>
      <numFmt numFmtId="182" formatCode="&quot;€&quot;\ #,##0.00"/>
    </dxf>
    <dxf>
      <numFmt numFmtId="182" formatCode="&quot;€&quot;\ #,##0.00"/>
    </dxf>
    <dxf>
      <numFmt numFmtId="182" formatCode="&quot;€&quot;\ #,##0.00"/>
    </dxf>
    <dxf>
      <numFmt numFmtId="182" formatCode="&quot;€&quot;\ #,##0.00"/>
    </dxf>
    <dxf>
      <numFmt numFmtId="182" formatCode="&quot;€&quot;\ #,##0.00"/>
    </dxf>
    <dxf>
      <font>
        <b val="0"/>
        <i val="0"/>
        <strike val="0"/>
        <condense val="0"/>
        <extend val="0"/>
        <outline val="0"/>
        <shadow val="0"/>
        <u val="none"/>
        <vertAlign val="baseline"/>
        <sz val="11"/>
        <color theme="1"/>
        <name val="Calibri"/>
        <scheme val="minor"/>
      </font>
      <numFmt numFmtId="34" formatCode="_ &quot;€&quot;\ * #,##0.00_ ;_ &quot;€&quot;\ * \-#,##0.00_ ;_ &quot;€&quot;\ * &quot;-&quot;??_ ;_ @_ "/>
      <fill>
        <patternFill patternType="solid">
          <fgColor theme="0" tint="-0.14999847407452621"/>
          <bgColor theme="0"/>
        </patternFill>
      </fill>
      <border diagonalUp="0" diagonalDown="0" outline="0">
        <left/>
        <right/>
        <top style="hair">
          <color theme="1"/>
        </top>
        <bottom style="hair">
          <color theme="1"/>
        </bottom>
      </border>
    </dxf>
    <dxf>
      <font>
        <b val="0"/>
        <i val="0"/>
        <strike val="0"/>
        <condense val="0"/>
        <extend val="0"/>
        <outline val="0"/>
        <shadow val="0"/>
        <u val="none"/>
        <vertAlign val="baseline"/>
        <sz val="11"/>
        <color theme="1"/>
        <name val="Calibri"/>
        <scheme val="minor"/>
      </font>
      <numFmt numFmtId="168" formatCode="dd/mm/yyyy"/>
      <fill>
        <patternFill patternType="solid">
          <fgColor theme="0" tint="-0.14999847407452621"/>
          <bgColor theme="0"/>
        </patternFill>
      </fill>
      <border diagonalUp="0" diagonalDown="0" outline="0">
        <left/>
        <right/>
        <top style="hair">
          <color theme="1"/>
        </top>
        <bottom style="hair">
          <color theme="1"/>
        </bottom>
      </border>
    </dxf>
    <dxf>
      <font>
        <b val="0"/>
        <i val="0"/>
        <strike val="0"/>
        <condense val="0"/>
        <extend val="0"/>
        <outline val="0"/>
        <shadow val="0"/>
        <u val="none"/>
        <vertAlign val="baseline"/>
        <sz val="11"/>
        <color theme="1"/>
        <name val="Calibri"/>
        <scheme val="minor"/>
      </font>
      <fill>
        <patternFill patternType="solid">
          <fgColor theme="0" tint="-0.14999847407452621"/>
          <bgColor theme="0"/>
        </patternFill>
      </fill>
      <border diagonalUp="0" diagonalDown="0" outline="0">
        <left/>
        <right/>
        <top style="hair">
          <color theme="1"/>
        </top>
        <bottom style="hair">
          <color theme="1"/>
        </bottom>
      </border>
    </dxf>
    <dxf>
      <font>
        <b val="0"/>
        <i val="0"/>
        <strike val="0"/>
        <condense val="0"/>
        <extend val="0"/>
        <outline val="0"/>
        <shadow val="0"/>
        <u val="none"/>
        <vertAlign val="baseline"/>
        <sz val="11"/>
        <color theme="1"/>
        <name val="Calibri"/>
        <scheme val="minor"/>
      </font>
      <fill>
        <patternFill patternType="solid">
          <fgColor theme="0" tint="-0.14999847407452621"/>
          <bgColor theme="0"/>
        </patternFill>
      </fill>
      <border diagonalUp="0" diagonalDown="0" outline="0">
        <left/>
        <right/>
        <top style="hair">
          <color theme="1"/>
        </top>
        <bottom style="hair">
          <color theme="1"/>
        </bottom>
      </border>
    </dxf>
    <dxf>
      <font>
        <b val="0"/>
        <i val="0"/>
        <strike val="0"/>
        <condense val="0"/>
        <extend val="0"/>
        <outline val="0"/>
        <shadow val="0"/>
        <u val="none"/>
        <vertAlign val="baseline"/>
        <sz val="11"/>
        <color theme="1"/>
        <name val="Calibri"/>
        <scheme val="minor"/>
      </font>
      <fill>
        <patternFill patternType="solid">
          <fgColor theme="0" tint="-0.14999847407452621"/>
          <bgColor theme="0"/>
        </patternFill>
      </fill>
      <border diagonalUp="0" diagonalDown="0" outline="0">
        <left/>
        <right/>
        <top style="hair">
          <color theme="1"/>
        </top>
        <bottom style="hair">
          <color theme="1"/>
        </bottom>
      </border>
    </dxf>
    <dxf>
      <border outline="0">
        <left style="thin">
          <color rgb="FF000000"/>
        </left>
        <right style="thin">
          <color rgb="FF000000"/>
        </right>
        <top style="medium">
          <color rgb="FF000000"/>
        </top>
        <bottom style="medium">
          <color rgb="FF000000"/>
        </bottom>
      </border>
    </dxf>
    <dxf>
      <fill>
        <patternFill>
          <bgColor theme="0"/>
        </patternFill>
      </fill>
    </dxf>
    <dxf>
      <font>
        <b/>
        <i val="0"/>
        <strike val="0"/>
        <condense val="0"/>
        <extend val="0"/>
        <outline val="0"/>
        <shadow val="0"/>
        <u val="none"/>
        <vertAlign val="baseline"/>
        <sz val="11"/>
        <color theme="0"/>
        <name val="Calibri"/>
        <scheme val="minor"/>
      </font>
      <fill>
        <patternFill patternType="solid">
          <fgColor theme="1"/>
          <bgColor theme="1"/>
        </patternFill>
      </fill>
    </dxf>
    <dxf>
      <numFmt numFmtId="0" formatCode="General"/>
    </dxf>
    <dxf>
      <alignment horizontal="center" readingOrder="0"/>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b val="0"/>
        <i val="0"/>
        <strike val="0"/>
        <condense val="0"/>
        <extend val="0"/>
        <outline val="0"/>
        <shadow val="0"/>
        <u val="none"/>
        <vertAlign val="baseline"/>
        <sz val="12"/>
        <color theme="1"/>
        <name val="Calibri"/>
        <family val="2"/>
        <scheme val="none"/>
      </font>
      <numFmt numFmtId="34" formatCode="_ &quot;€&quot;\ * #,##0.00_ ;_ &quot;€&quot;\ * \-#,##0.00_ ;_ &quot;€&quot;\ * &quot;-&quot;??_ ;_ @_ "/>
      <fill>
        <patternFill patternType="solid">
          <fgColor theme="0" tint="-0.14999847407452621"/>
          <bgColor theme="0" tint="-0.14999847407452621"/>
        </patternFill>
      </fill>
      <border diagonalUp="0" diagonalDown="0" outline="0">
        <left style="thin">
          <color theme="1"/>
        </left>
        <right/>
        <top style="thin">
          <color theme="1"/>
        </top>
        <bottom/>
      </border>
    </dxf>
    <dxf>
      <font>
        <b val="0"/>
        <i val="0"/>
        <strike val="0"/>
        <condense val="0"/>
        <extend val="0"/>
        <outline val="0"/>
        <shadow val="0"/>
        <u val="none"/>
        <vertAlign val="baseline"/>
        <sz val="12"/>
        <color theme="1"/>
        <name val="Calibri"/>
        <family val="2"/>
        <scheme val="none"/>
      </font>
      <numFmt numFmtId="168" formatCode="dd/mm/yyyy"/>
      <fill>
        <patternFill patternType="solid">
          <fgColor theme="0" tint="-0.14999847407452621"/>
          <bgColor theme="0" tint="-0.14999847407452621"/>
        </patternFill>
      </fill>
      <border diagonalUp="0" diagonalDown="0" outline="0">
        <left style="thin">
          <color theme="1"/>
        </left>
        <right/>
        <top style="thin">
          <color theme="1"/>
        </top>
        <bottom/>
      </border>
    </dxf>
    <dxf>
      <font>
        <b val="0"/>
        <i val="0"/>
        <strike val="0"/>
        <condense val="0"/>
        <extend val="0"/>
        <outline val="0"/>
        <shadow val="0"/>
        <u val="none"/>
        <vertAlign val="baseline"/>
        <sz val="12"/>
        <color theme="1"/>
        <name val="Calibri"/>
        <family val="2"/>
        <scheme val="none"/>
      </font>
      <fill>
        <patternFill patternType="solid">
          <fgColor theme="0" tint="-0.14999847407452621"/>
          <bgColor theme="0" tint="-0.14999847407452621"/>
        </patternFill>
      </fill>
      <border diagonalUp="0" diagonalDown="0" outline="0">
        <left style="thin">
          <color theme="1"/>
        </left>
        <right/>
        <top style="thin">
          <color theme="1"/>
        </top>
        <bottom/>
      </border>
    </dxf>
    <dxf>
      <font>
        <b val="0"/>
        <i val="0"/>
        <strike val="0"/>
        <condense val="0"/>
        <extend val="0"/>
        <outline val="0"/>
        <shadow val="0"/>
        <u val="none"/>
        <vertAlign val="baseline"/>
        <sz val="12"/>
        <color theme="1"/>
        <name val="Calibri"/>
        <family val="2"/>
        <scheme val="none"/>
      </font>
      <fill>
        <patternFill patternType="solid">
          <fgColor theme="0" tint="-0.14999847407452621"/>
          <bgColor theme="0" tint="-0.14999847407452621"/>
        </patternFill>
      </fill>
      <border diagonalUp="0" diagonalDown="0" outline="0">
        <left style="thin">
          <color theme="1"/>
        </left>
        <right/>
        <top style="thin">
          <color theme="1"/>
        </top>
        <bottom/>
      </border>
    </dxf>
    <dxf>
      <font>
        <b val="0"/>
        <i val="0"/>
        <strike val="0"/>
        <condense val="0"/>
        <extend val="0"/>
        <outline val="0"/>
        <shadow val="0"/>
        <u val="none"/>
        <vertAlign val="baseline"/>
        <sz val="12"/>
        <color theme="1"/>
        <name val="Calibri"/>
        <family val="2"/>
        <scheme val="none"/>
      </font>
      <fill>
        <patternFill patternType="solid">
          <fgColor theme="0" tint="-0.14999847407452621"/>
          <bgColor theme="0" tint="-0.14999847407452621"/>
        </patternFill>
      </fill>
      <border diagonalUp="0" diagonalDown="0" outline="0">
        <left/>
        <right/>
        <top style="thin">
          <color theme="1"/>
        </top>
        <bottom/>
      </border>
    </dxf>
    <dxf>
      <border outline="0">
        <left style="thin">
          <color theme="1"/>
        </left>
        <right style="thin">
          <color theme="1"/>
        </right>
        <top style="medium">
          <color theme="1"/>
        </top>
        <bottom style="medium">
          <color theme="1"/>
        </bottom>
      </border>
    </dxf>
    <dxf>
      <font>
        <strike val="0"/>
        <outline val="0"/>
        <shadow val="0"/>
        <u val="none"/>
        <vertAlign val="baseline"/>
        <sz val="12"/>
        <name val="Calibri"/>
        <family val="2"/>
        <scheme val="none"/>
      </font>
    </dxf>
    <dxf>
      <font>
        <b/>
        <i val="0"/>
        <strike val="0"/>
        <condense val="0"/>
        <extend val="0"/>
        <outline val="0"/>
        <shadow val="0"/>
        <u val="none"/>
        <vertAlign val="baseline"/>
        <sz val="12"/>
        <color theme="0"/>
        <name val="Calibri"/>
        <family val="2"/>
        <scheme val="none"/>
      </font>
      <fill>
        <patternFill patternType="solid">
          <fgColor theme="1"/>
          <bgColor theme="1"/>
        </patternFill>
      </fill>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alignment horizontal="center" readingOrder="0"/>
    </dxf>
    <dxf>
      <alignment horizontal="center" readingOrder="0"/>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alignment horizontal="center" readingOrder="0"/>
    </dxf>
    <dxf>
      <alignment horizontal="center" readingOrder="0"/>
    </dxf>
    <dxf>
      <alignment horizontal="center" readingOrder="0"/>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b val="0"/>
        <i val="0"/>
        <strike val="0"/>
        <condense val="0"/>
        <extend val="0"/>
        <outline val="0"/>
        <shadow val="0"/>
        <u val="none"/>
        <vertAlign val="baseline"/>
        <sz val="11"/>
        <color theme="1"/>
        <name val="Calibri"/>
        <family val="2"/>
        <scheme val="minor"/>
      </font>
    </dxf>
    <dxf>
      <border outline="0">
        <top style="thin">
          <color theme="1"/>
        </top>
      </border>
    </dxf>
    <dxf>
      <font>
        <b val="0"/>
        <i val="0"/>
        <strike val="0"/>
        <condense val="0"/>
        <extend val="0"/>
        <outline val="0"/>
        <shadow val="0"/>
        <u val="none"/>
        <vertAlign val="baseline"/>
        <sz val="11"/>
        <color theme="1"/>
        <name val="Calibri"/>
        <family val="2"/>
        <scheme val="minor"/>
      </font>
    </dxf>
    <dxf>
      <border outline="0">
        <bottom style="medium">
          <color indexed="64"/>
        </bottom>
      </border>
    </dxf>
    <dxf>
      <font>
        <b/>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border outline="0">
        <top style="thin">
          <color theme="1"/>
        </top>
      </border>
    </dxf>
    <dxf>
      <font>
        <b val="0"/>
        <i val="0"/>
        <strike val="0"/>
        <condense val="0"/>
        <extend val="0"/>
        <outline val="0"/>
        <shadow val="0"/>
        <u val="none"/>
        <vertAlign val="baseline"/>
        <sz val="11"/>
        <color theme="1"/>
        <name val="Calibri"/>
        <family val="2"/>
        <scheme val="minor"/>
      </font>
    </dxf>
    <dxf>
      <border outline="0">
        <bottom style="medium">
          <color indexed="64"/>
        </bottom>
      </border>
    </dxf>
    <dxf>
      <font>
        <b/>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0"/>
        <color theme="1"/>
        <name val="Calibri"/>
        <family val="2"/>
        <scheme val="minor"/>
      </font>
      <fill>
        <patternFill patternType="solid">
          <fgColor indexed="64"/>
          <bgColor theme="5"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fill>
        <patternFill patternType="solid">
          <fgColor indexed="64"/>
          <bgColor theme="5" tint="0.79998168889431442"/>
        </patternFill>
      </fill>
      <alignment horizontal="center" vertical="center" textRotation="0" wrapText="0" indent="0" justifyLastLine="0" shrinkToFit="0" readingOrder="0"/>
    </dxf>
    <dxf>
      <font>
        <b/>
        <i val="0"/>
        <strike val="0"/>
        <condense val="0"/>
        <extend val="0"/>
        <outline val="0"/>
        <shadow val="0"/>
        <u val="none"/>
        <vertAlign val="baseline"/>
        <sz val="10"/>
        <color theme="1"/>
        <name val="Calibri"/>
        <family val="2"/>
        <scheme val="minor"/>
      </font>
      <fill>
        <patternFill patternType="solid">
          <fgColor indexed="64"/>
          <bgColor theme="0" tint="-0.34998626667073579"/>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fill>
        <patternFill patternType="solid">
          <fgColor indexed="64"/>
          <bgColor theme="9"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fill>
        <patternFill patternType="solid">
          <fgColor indexed="64"/>
          <bgColor theme="9" tint="0.79998168889431442"/>
        </patternFill>
      </fill>
      <alignment horizontal="center" vertical="center" textRotation="0" wrapText="0" indent="0" justifyLastLine="0" shrinkToFit="0" readingOrder="0"/>
    </dxf>
    <dxf>
      <font>
        <b/>
        <i val="0"/>
        <strike val="0"/>
        <condense val="0"/>
        <extend val="0"/>
        <outline val="0"/>
        <shadow val="0"/>
        <u val="none"/>
        <vertAlign val="baseline"/>
        <sz val="10"/>
        <color theme="1"/>
        <name val="Calibri"/>
        <family val="2"/>
        <scheme val="minor"/>
      </font>
      <fill>
        <patternFill patternType="solid">
          <fgColor indexed="64"/>
          <bgColor theme="0" tint="-0.34998626667073579"/>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fill>
        <patternFill patternType="solid">
          <fgColor indexed="64"/>
          <bgColor rgb="FFFFFFCC"/>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fill>
        <patternFill patternType="solid">
          <fgColor indexed="64"/>
          <bgColor rgb="FFFFFFCC"/>
        </patternFill>
      </fill>
      <alignment horizontal="center" vertical="center" textRotation="0" wrapText="0" indent="0" justifyLastLine="0" shrinkToFit="0" readingOrder="0"/>
    </dxf>
    <dxf>
      <font>
        <b/>
        <i val="0"/>
        <strike val="0"/>
        <condense val="0"/>
        <extend val="0"/>
        <outline val="0"/>
        <shadow val="0"/>
        <u val="none"/>
        <vertAlign val="baseline"/>
        <sz val="10"/>
        <color theme="1"/>
        <name val="Calibri"/>
        <family val="2"/>
        <scheme val="minor"/>
      </font>
      <fill>
        <patternFill patternType="solid">
          <fgColor indexed="64"/>
          <bgColor theme="0" tint="-0.34998626667073579"/>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fill>
        <patternFill patternType="solid">
          <fgColor indexed="64"/>
          <bgColor theme="3"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fill>
        <patternFill patternType="solid">
          <fgColor indexed="64"/>
          <bgColor theme="3" tint="0.79998168889431442"/>
        </patternFill>
      </fill>
      <alignment horizontal="center" vertical="center" textRotation="0" wrapText="0" indent="0" justifyLastLine="0" shrinkToFit="0" readingOrder="0"/>
    </dxf>
    <dxf>
      <font>
        <b/>
        <i val="0"/>
        <strike val="0"/>
        <condense val="0"/>
        <extend val="0"/>
        <outline val="0"/>
        <shadow val="0"/>
        <u val="none"/>
        <vertAlign val="baseline"/>
        <sz val="10"/>
        <color theme="1"/>
        <name val="Calibri"/>
        <family val="2"/>
        <scheme val="minor"/>
      </font>
      <fill>
        <patternFill patternType="solid">
          <fgColor indexed="64"/>
          <bgColor theme="0" tint="-0.34998626667073579"/>
        </patternFill>
      </fill>
      <alignment horizontal="center" vertical="center" textRotation="0" wrapText="0" indent="0" justifyLastLine="0" shrinkToFit="0" readingOrder="0"/>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pivotCacheDefinition" Target="pivotCache/pivotCacheDefinition3.xml"/><Relationship Id="rId55" Type="http://schemas.microsoft.com/office/2007/relationships/slicerCache" Target="slicerCaches/slicerCache1.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pivotCacheDefinition" Target="pivotCache/pivotCacheDefinition7.xml"/><Relationship Id="rId62"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pivotCacheDefinition" Target="pivotCache/pivotCacheDefinition6.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pivotCacheDefinition" Target="pivotCache/pivotCacheDefinition2.xml"/><Relationship Id="rId57" Type="http://schemas.microsoft.com/office/2007/relationships/slicerCache" Target="slicerCaches/slicerCache3.xml"/><Relationship Id="rId61"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pivotCacheDefinition" Target="pivotCache/pivotCacheDefinition5.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pivotCacheDefinition" Target="pivotCache/pivotCacheDefinition1.xml"/><Relationship Id="rId56" Type="http://schemas.microsoft.com/office/2007/relationships/slicerCache" Target="slicerCaches/slicerCache2.xml"/><Relationship Id="rId8" Type="http://schemas.openxmlformats.org/officeDocument/2006/relationships/worksheet" Target="worksheets/sheet8.xml"/><Relationship Id="rId51" Type="http://schemas.openxmlformats.org/officeDocument/2006/relationships/pivotCacheDefinition" Target="pivotCache/pivotCacheDefinition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5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[2. Werkboek Excel gevorderd deel 2.xlsx]19. Omzetten Vergelijken!Draaitabel1</c:name>
    <c:fmtId val="18"/>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'19. Omzetten Vergelijken'!$I$17:$I$18</c:f>
              <c:strCache>
                <c:ptCount val="1"/>
                <c:pt idx="0">
                  <c:v>TV</c:v>
                </c:pt>
              </c:strCache>
            </c:strRef>
          </c:tx>
          <c:spPr>
            <a:solidFill>
              <a:schemeClr val="accent1"/>
            </a:solidFill>
            <a:ln>
              <a:noFill/>
            </a:ln>
            <a:effectLst/>
          </c:spPr>
          <c:invertIfNegative val="0"/>
          <c:cat>
            <c:multiLvlStrRef>
              <c:f>'19. Omzetten Vergelijken'!$G$19:$H$30</c:f>
              <c:multiLvlStrCache>
                <c:ptCount val="9"/>
                <c:lvl>
                  <c:pt idx="0">
                    <c:v>Assen</c:v>
                  </c:pt>
                  <c:pt idx="1">
                    <c:v>Eindhoven</c:v>
                  </c:pt>
                  <c:pt idx="2">
                    <c:v>Maastricht</c:v>
                  </c:pt>
                  <c:pt idx="3">
                    <c:v>Utrecht</c:v>
                  </c:pt>
                  <c:pt idx="4">
                    <c:v>Assen</c:v>
                  </c:pt>
                  <c:pt idx="5">
                    <c:v>Eindhoven</c:v>
                  </c:pt>
                  <c:pt idx="6">
                    <c:v>Maastricht</c:v>
                  </c:pt>
                  <c:pt idx="7">
                    <c:v>Utrecht</c:v>
                  </c:pt>
                  <c:pt idx="8">
                    <c:v>Weert</c:v>
                  </c:pt>
                </c:lvl>
                <c:lvl>
                  <c:pt idx="0">
                    <c:v>Bertha</c:v>
                  </c:pt>
                  <c:pt idx="4">
                    <c:v>Ria</c:v>
                  </c:pt>
                </c:lvl>
              </c:multiLvlStrCache>
            </c:multiLvlStrRef>
          </c:cat>
          <c:val>
            <c:numRef>
              <c:f>'19. Omzetten Vergelijken'!$I$19:$I$30</c:f>
              <c:numCache>
                <c:formatCode>General</c:formatCode>
                <c:ptCount val="9"/>
                <c:pt idx="0">
                  <c:v>199000</c:v>
                </c:pt>
                <c:pt idx="1">
                  <c:v>151750</c:v>
                </c:pt>
                <c:pt idx="2">
                  <c:v>57250</c:v>
                </c:pt>
                <c:pt idx="3">
                  <c:v>104500</c:v>
                </c:pt>
                <c:pt idx="4">
                  <c:v>165250</c:v>
                </c:pt>
                <c:pt idx="5">
                  <c:v>118000</c:v>
                </c:pt>
                <c:pt idx="6">
                  <c:v>23500</c:v>
                </c:pt>
                <c:pt idx="7">
                  <c:v>70750</c:v>
                </c:pt>
                <c:pt idx="8">
                  <c:v>212500</c:v>
                </c:pt>
              </c:numCache>
            </c:numRef>
          </c:val>
          <c:extLst>
            <c:ext xmlns:c16="http://schemas.microsoft.com/office/drawing/2014/chart" uri="{C3380CC4-5D6E-409C-BE32-E72D297353CC}">
              <c16:uniqueId val="{00000000-0BFE-4215-AB06-7EC0AA50C854}"/>
            </c:ext>
          </c:extLst>
        </c:ser>
        <c:dLbls>
          <c:showLegendKey val="0"/>
          <c:showVal val="0"/>
          <c:showCatName val="0"/>
          <c:showSerName val="0"/>
          <c:showPercent val="0"/>
          <c:showBubbleSize val="0"/>
        </c:dLbls>
        <c:gapWidth val="219"/>
        <c:overlap val="-27"/>
        <c:axId val="546903640"/>
        <c:axId val="546902464"/>
      </c:barChart>
      <c:catAx>
        <c:axId val="546903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46902464"/>
        <c:crosses val="autoZero"/>
        <c:auto val="1"/>
        <c:lblAlgn val="ctr"/>
        <c:lblOffset val="100"/>
        <c:noMultiLvlLbl val="0"/>
      </c:catAx>
      <c:valAx>
        <c:axId val="546902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469036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[2. Werkboek Excel gevorderd deel 2.xlsx]19. Omzetten Vergelijken!Draaitabel3</c:name>
    <c:fmtId val="3"/>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'19. Omzetten Vergelijken'!$N$17:$N$18</c:f>
              <c:strCache>
                <c:ptCount val="1"/>
                <c:pt idx="0">
                  <c:v>TV</c:v>
                </c:pt>
              </c:strCache>
            </c:strRef>
          </c:tx>
          <c:spPr>
            <a:solidFill>
              <a:schemeClr val="accent1"/>
            </a:solidFill>
            <a:ln>
              <a:noFill/>
            </a:ln>
            <a:effectLst/>
          </c:spPr>
          <c:invertIfNegative val="0"/>
          <c:cat>
            <c:multiLvlStrRef>
              <c:f>'19. Omzetten Vergelijken'!$L$19:$M$31</c:f>
              <c:multiLvlStrCache>
                <c:ptCount val="10"/>
                <c:lvl>
                  <c:pt idx="0">
                    <c:v>Assen</c:v>
                  </c:pt>
                  <c:pt idx="1">
                    <c:v>Eindhoven</c:v>
                  </c:pt>
                  <c:pt idx="2">
                    <c:v>Maastricht</c:v>
                  </c:pt>
                  <c:pt idx="3">
                    <c:v>Utrecht</c:v>
                  </c:pt>
                  <c:pt idx="4">
                    <c:v>Weert</c:v>
                  </c:pt>
                  <c:pt idx="5">
                    <c:v>Assen</c:v>
                  </c:pt>
                  <c:pt idx="6">
                    <c:v>Eindhoven</c:v>
                  </c:pt>
                  <c:pt idx="7">
                    <c:v>Maastricht</c:v>
                  </c:pt>
                  <c:pt idx="8">
                    <c:v>Utrecht</c:v>
                  </c:pt>
                  <c:pt idx="9">
                    <c:v>Weert</c:v>
                  </c:pt>
                </c:lvl>
                <c:lvl>
                  <c:pt idx="0">
                    <c:v>Peter</c:v>
                  </c:pt>
                  <c:pt idx="5">
                    <c:v>Rob</c:v>
                  </c:pt>
                </c:lvl>
              </c:multiLvlStrCache>
            </c:multiLvlStrRef>
          </c:cat>
          <c:val>
            <c:numRef>
              <c:f>'19. Omzetten Vergelijken'!$N$19:$N$31</c:f>
              <c:numCache>
                <c:formatCode>General</c:formatCode>
                <c:ptCount val="10"/>
                <c:pt idx="0">
                  <c:v>131500</c:v>
                </c:pt>
                <c:pt idx="1">
                  <c:v>84250</c:v>
                </c:pt>
                <c:pt idx="2">
                  <c:v>226000</c:v>
                </c:pt>
                <c:pt idx="3">
                  <c:v>37000</c:v>
                </c:pt>
                <c:pt idx="4">
                  <c:v>178750</c:v>
                </c:pt>
                <c:pt idx="5">
                  <c:v>232750</c:v>
                </c:pt>
                <c:pt idx="6">
                  <c:v>185500</c:v>
                </c:pt>
                <c:pt idx="7">
                  <c:v>91000</c:v>
                </c:pt>
                <c:pt idx="8">
                  <c:v>138250</c:v>
                </c:pt>
                <c:pt idx="9">
                  <c:v>43750</c:v>
                </c:pt>
              </c:numCache>
            </c:numRef>
          </c:val>
          <c:extLst>
            <c:ext xmlns:c16="http://schemas.microsoft.com/office/drawing/2014/chart" uri="{C3380CC4-5D6E-409C-BE32-E72D297353CC}">
              <c16:uniqueId val="{00000000-F6BB-459C-998A-FF5A25B97265}"/>
            </c:ext>
          </c:extLst>
        </c:ser>
        <c:dLbls>
          <c:showLegendKey val="0"/>
          <c:showVal val="0"/>
          <c:showCatName val="0"/>
          <c:showSerName val="0"/>
          <c:showPercent val="0"/>
          <c:showBubbleSize val="0"/>
        </c:dLbls>
        <c:gapWidth val="219"/>
        <c:overlap val="-27"/>
        <c:axId val="546908736"/>
        <c:axId val="546905992"/>
      </c:barChart>
      <c:catAx>
        <c:axId val="546908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46905992"/>
        <c:crosses val="autoZero"/>
        <c:auto val="1"/>
        <c:lblAlgn val="ctr"/>
        <c:lblOffset val="100"/>
        <c:noMultiLvlLbl val="0"/>
      </c:catAx>
      <c:valAx>
        <c:axId val="5469059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46908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[2. Werkboek Excel gevorderd deel 2.xlsx]23. Draaigrafiek maken!Draaitabel1</c:name>
    <c:fmtId val="6"/>
  </c:pivotSource>
  <c:chart>
    <c:autoTitleDeleted val="0"/>
    <c:pivotFmts>
      <c:pivotFmt>
        <c:idx val="0"/>
      </c:pivotFmt>
      <c:pivotFmt>
        <c:idx val="1"/>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4"/>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5"/>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6"/>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7"/>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8"/>
      </c:pivotFmt>
      <c:pivotFmt>
        <c:idx val="9"/>
      </c:pivotFmt>
      <c:pivotFmt>
        <c:idx val="10"/>
        <c:spPr>
          <a:noFill/>
          <a:ln w="25400" cap="flat" cmpd="sng" algn="ctr">
            <a:solidFill>
              <a:schemeClr val="accent1"/>
            </a:solidFill>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nl-NL"/>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noFill/>
          <a:ln w="25400" cap="flat" cmpd="sng" algn="ctr">
            <a:solidFill>
              <a:schemeClr val="accent1"/>
            </a:solidFill>
            <a:miter lim="800000"/>
          </a:ln>
          <a:effectLst/>
        </c:spPr>
        <c:marker>
          <c:symbol val="none"/>
        </c:marker>
      </c:pivotFmt>
      <c:pivotFmt>
        <c:idx val="12"/>
      </c:pivotFmt>
      <c:pivotFmt>
        <c:idx val="13"/>
        <c:spPr>
          <a:noFill/>
          <a:ln w="25400" cap="flat" cmpd="sng" algn="ctr">
            <a:solidFill>
              <a:schemeClr val="accent1"/>
            </a:solidFill>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nl-NL"/>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noFill/>
          <a:ln w="25400" cap="flat" cmpd="sng" algn="ctr">
            <a:solidFill>
              <a:schemeClr val="accent1"/>
            </a:solidFill>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nl-NL"/>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noFill/>
          <a:ln w="25400" cap="flat" cmpd="sng" algn="ctr">
            <a:solidFill>
              <a:schemeClr val="accent1"/>
            </a:solidFill>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nl-NL"/>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noFill/>
          <a:ln w="25400" cap="flat" cmpd="sng" algn="ctr">
            <a:solidFill>
              <a:schemeClr val="accent1"/>
            </a:solidFill>
            <a:miter lim="800000"/>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nl-NL"/>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'23. Draaigrafiek maken'!$B$16:$B$17</c:f>
              <c:strCache>
                <c:ptCount val="1"/>
                <c:pt idx="0">
                  <c:v>Dranken</c:v>
                </c:pt>
              </c:strCache>
            </c:strRef>
          </c:tx>
          <c:spPr>
            <a:noFill/>
            <a:ln w="25400" cap="flat" cmpd="sng" algn="ctr">
              <a:solidFill>
                <a:schemeClr val="accent1"/>
              </a:solidFill>
              <a:miter lim="800000"/>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 Draaigrafiek maken'!$A$18:$A$24</c:f>
              <c:strCache>
                <c:ptCount val="6"/>
                <c:pt idx="0">
                  <c:v>Fluitsma</c:v>
                </c:pt>
                <c:pt idx="1">
                  <c:v>Kerkhofs</c:v>
                </c:pt>
                <c:pt idx="2">
                  <c:v>Pietersen</c:v>
                </c:pt>
                <c:pt idx="3">
                  <c:v>Klaassen</c:v>
                </c:pt>
                <c:pt idx="4">
                  <c:v>Nienhuis</c:v>
                </c:pt>
                <c:pt idx="5">
                  <c:v>Verberne</c:v>
                </c:pt>
              </c:strCache>
            </c:strRef>
          </c:cat>
          <c:val>
            <c:numRef>
              <c:f>'23. Draaigrafiek maken'!$B$18:$B$24</c:f>
              <c:numCache>
                <c:formatCode>_ [$€-413]\ * #,##0.00_ ;_ [$€-413]\ * \-#,##0.00_ ;_ [$€-413]\ * "-"??_ ;_ @_ </c:formatCode>
                <c:ptCount val="6"/>
                <c:pt idx="0">
                  <c:v>500</c:v>
                </c:pt>
                <c:pt idx="1">
                  <c:v>2681</c:v>
                </c:pt>
                <c:pt idx="2">
                  <c:v>2848.1666666666665</c:v>
                </c:pt>
                <c:pt idx="3">
                  <c:v>3391.3333333333335</c:v>
                </c:pt>
                <c:pt idx="5">
                  <c:v>3871</c:v>
                </c:pt>
              </c:numCache>
            </c:numRef>
          </c:val>
          <c:extLst>
            <c:ext xmlns:c16="http://schemas.microsoft.com/office/drawing/2014/chart" uri="{C3380CC4-5D6E-409C-BE32-E72D297353CC}">
              <c16:uniqueId val="{00000000-D76B-4AF6-98B8-17DA568FB611}"/>
            </c:ext>
          </c:extLst>
        </c:ser>
        <c:ser>
          <c:idx val="1"/>
          <c:order val="1"/>
          <c:tx>
            <c:strRef>
              <c:f>'23. Draaigrafiek maken'!$C$16:$C$17</c:f>
              <c:strCache>
                <c:ptCount val="1"/>
                <c:pt idx="0">
                  <c:v>Vlees</c:v>
                </c:pt>
              </c:strCache>
            </c:strRef>
          </c:tx>
          <c:spPr>
            <a:noFill/>
            <a:ln w="25400" cap="flat" cmpd="sng" algn="ctr">
              <a:solidFill>
                <a:schemeClr val="accent2"/>
              </a:solidFill>
              <a:miter lim="800000"/>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 Draaigrafiek maken'!$A$18:$A$24</c:f>
              <c:strCache>
                <c:ptCount val="6"/>
                <c:pt idx="0">
                  <c:v>Fluitsma</c:v>
                </c:pt>
                <c:pt idx="1">
                  <c:v>Kerkhofs</c:v>
                </c:pt>
                <c:pt idx="2">
                  <c:v>Pietersen</c:v>
                </c:pt>
                <c:pt idx="3">
                  <c:v>Klaassen</c:v>
                </c:pt>
                <c:pt idx="4">
                  <c:v>Nienhuis</c:v>
                </c:pt>
                <c:pt idx="5">
                  <c:v>Verberne</c:v>
                </c:pt>
              </c:strCache>
            </c:strRef>
          </c:cat>
          <c:val>
            <c:numRef>
              <c:f>'23. Draaigrafiek maken'!$C$18:$C$24</c:f>
              <c:numCache>
                <c:formatCode>_ [$€-413]\ * #,##0.00_ ;_ [$€-413]\ * \-#,##0.00_ ;_ [$€-413]\ * "-"??_ ;_ @_ </c:formatCode>
                <c:ptCount val="6"/>
                <c:pt idx="0">
                  <c:v>500</c:v>
                </c:pt>
                <c:pt idx="1">
                  <c:v>4481.916666666667</c:v>
                </c:pt>
                <c:pt idx="2">
                  <c:v>5173.833333333333</c:v>
                </c:pt>
                <c:pt idx="3">
                  <c:v>5340.545454545455</c:v>
                </c:pt>
                <c:pt idx="4">
                  <c:v>5341</c:v>
                </c:pt>
                <c:pt idx="5">
                  <c:v>3590.3333333333335</c:v>
                </c:pt>
              </c:numCache>
            </c:numRef>
          </c:val>
          <c:extLst>
            <c:ext xmlns:c16="http://schemas.microsoft.com/office/drawing/2014/chart" uri="{C3380CC4-5D6E-409C-BE32-E72D297353CC}">
              <c16:uniqueId val="{00000001-D76B-4AF6-98B8-17DA568FB611}"/>
            </c:ext>
          </c:extLst>
        </c:ser>
        <c:dLbls>
          <c:dLblPos val="outEnd"/>
          <c:showLegendKey val="0"/>
          <c:showVal val="1"/>
          <c:showCatName val="0"/>
          <c:showSerName val="0"/>
          <c:showPercent val="0"/>
          <c:showBubbleSize val="0"/>
        </c:dLbls>
        <c:gapWidth val="164"/>
        <c:overlap val="-35"/>
        <c:axId val="428025664"/>
        <c:axId val="428034680"/>
      </c:barChart>
      <c:catAx>
        <c:axId val="42802566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nl-NL"/>
          </a:p>
        </c:txPr>
        <c:crossAx val="428034680"/>
        <c:crosses val="autoZero"/>
        <c:auto val="1"/>
        <c:lblAlgn val="ctr"/>
        <c:lblOffset val="100"/>
        <c:noMultiLvlLbl val="0"/>
      </c:catAx>
      <c:valAx>
        <c:axId val="428034680"/>
        <c:scaling>
          <c:orientation val="minMax"/>
        </c:scaling>
        <c:delete val="0"/>
        <c:axPos val="l"/>
        <c:numFmt formatCode="_ [$€-413]\ * #,##0.00_ ;_ [$€-413]\ * \-#,##0.00_ ;_ [$€-413]\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nl-NL"/>
          </a:p>
        </c:txPr>
        <c:crossAx val="42802566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[2. Werkboek Excel gevorderd deel 2.xlsx]24. Draaigrafiek vernieuwen!Draaitabel1</c:name>
    <c:fmtId val="16"/>
  </c:pivotSource>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nl-NL"/>
              <a:t>Overzicht inschrijfomzet</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nl-NL"/>
        </a:p>
      </c:txPr>
    </c:title>
    <c:autoTitleDeleted val="0"/>
    <c:pivotFmts>
      <c:pivotFmt>
        <c:idx val="0"/>
      </c:pivotFmt>
      <c:pivotFmt>
        <c:idx val="1"/>
      </c:pivotFmt>
      <c:pivotFmt>
        <c:idx val="2"/>
      </c:pivotFmt>
      <c:pivotFmt>
        <c:idx val="3"/>
        <c:spPr>
          <a:solidFill>
            <a:schemeClr val="accent1">
              <a:alpha val="85000"/>
            </a:schemeClr>
          </a:solidFill>
          <a:ln w="9525" cap="flat" cmpd="sng" algn="ctr">
            <a:solidFill>
              <a:schemeClr val="lt1">
                <a:alpha val="50000"/>
              </a:schemeClr>
            </a:solidFill>
            <a:round/>
          </a:ln>
          <a:effectLst/>
        </c:spPr>
        <c:marker>
          <c:spPr>
            <a:solidFill>
              <a:schemeClr val="accent1">
                <a:alpha val="85000"/>
              </a:schemeClr>
            </a:solidFill>
            <a:ln>
              <a:noFill/>
            </a:ln>
            <a:effectLst/>
          </c:spPr>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alpha val="85000"/>
            </a:schemeClr>
          </a:solidFill>
          <a:ln w="9525" cap="flat" cmpd="sng" algn="ctr">
            <a:solidFill>
              <a:schemeClr val="lt1">
                <a:alpha val="50000"/>
              </a:schemeClr>
            </a:solidFill>
            <a:round/>
          </a:ln>
          <a:effectLst/>
        </c:spPr>
        <c:marker>
          <c:spPr>
            <a:solidFill>
              <a:schemeClr val="accent1">
                <a:alpha val="85000"/>
              </a:schemeClr>
            </a:solidFill>
            <a:ln>
              <a:noFill/>
            </a:ln>
            <a:effectLst/>
          </c:spPr>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alpha val="85000"/>
            </a:schemeClr>
          </a:solidFill>
          <a:ln w="9525" cap="flat" cmpd="sng" algn="ctr">
            <a:solidFill>
              <a:schemeClr val="lt1">
                <a:alpha val="50000"/>
              </a:schemeClr>
            </a:solidFill>
            <a:round/>
          </a:ln>
          <a:effectLst/>
        </c:spPr>
        <c:marker>
          <c:spPr>
            <a:solidFill>
              <a:schemeClr val="accent1">
                <a:alpha val="85000"/>
              </a:schemeClr>
            </a:solidFill>
            <a:ln>
              <a:noFill/>
            </a:ln>
            <a:effectLst/>
          </c:spPr>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alpha val="85000"/>
            </a:schemeClr>
          </a:solidFill>
          <a:ln w="9525" cap="flat" cmpd="sng" algn="ctr">
            <a:solidFill>
              <a:schemeClr val="lt1">
                <a:alpha val="50000"/>
              </a:schemeClr>
            </a:solidFill>
            <a:round/>
          </a:ln>
          <a:effectLst/>
        </c:spPr>
        <c:marker>
          <c:symbol val="none"/>
        </c:marker>
      </c:pivotFmt>
      <c:pivotFmt>
        <c:idx val="7"/>
        <c:spPr>
          <a:solidFill>
            <a:schemeClr val="accent1">
              <a:alpha val="85000"/>
            </a:schemeClr>
          </a:solidFill>
          <a:ln w="9525" cap="flat" cmpd="sng" algn="ctr">
            <a:solidFill>
              <a:schemeClr val="lt1">
                <a:alpha val="50000"/>
              </a:schemeClr>
            </a:solidFill>
            <a:round/>
          </a:ln>
          <a:effectLst/>
        </c:spPr>
        <c:marker>
          <c:symbol val="none"/>
        </c:marker>
      </c:pivotFmt>
      <c:pivotFmt>
        <c:idx val="8"/>
        <c:spPr>
          <a:solidFill>
            <a:schemeClr val="accent1">
              <a:alpha val="85000"/>
            </a:schemeClr>
          </a:solidFill>
          <a:ln w="9525" cap="flat" cmpd="sng" algn="ctr">
            <a:solidFill>
              <a:schemeClr val="lt1">
                <a:alpha val="50000"/>
              </a:schemeClr>
            </a:solidFill>
            <a:round/>
          </a:ln>
          <a:effectLst/>
        </c:spPr>
        <c:marker>
          <c:symbol val="none"/>
        </c:marker>
      </c:pivotFmt>
      <c:pivotFmt>
        <c:idx val="9"/>
        <c:spPr>
          <a:solidFill>
            <a:schemeClr val="accent1">
              <a:alpha val="85000"/>
            </a:schemeClr>
          </a:solidFill>
          <a:ln w="9525" cap="flat" cmpd="sng" algn="ctr">
            <a:solidFill>
              <a:schemeClr val="lt1">
                <a:alpha val="50000"/>
              </a:schemeClr>
            </a:solidFill>
            <a:round/>
          </a:ln>
          <a:effectLst/>
        </c:spPr>
        <c:marker>
          <c:symbol val="none"/>
        </c:marker>
      </c:pivotFmt>
      <c:pivotFmt>
        <c:idx val="10"/>
        <c:spPr>
          <a:solidFill>
            <a:schemeClr val="accent1">
              <a:alpha val="85000"/>
            </a:schemeClr>
          </a:solidFill>
          <a:ln w="9525" cap="flat" cmpd="sng" algn="ctr">
            <a:solidFill>
              <a:schemeClr val="lt1">
                <a:alpha val="50000"/>
              </a:schemeClr>
            </a:solidFill>
            <a:round/>
          </a:ln>
          <a:effectLst/>
        </c:spPr>
        <c:marker>
          <c:symbol val="none"/>
        </c:marker>
      </c:pivotFmt>
      <c:pivotFmt>
        <c:idx val="11"/>
        <c:spPr>
          <a:solidFill>
            <a:schemeClr val="accent1">
              <a:alpha val="85000"/>
            </a:schemeClr>
          </a:solidFill>
          <a:ln w="9525" cap="flat" cmpd="sng" algn="ctr">
            <a:solidFill>
              <a:schemeClr val="lt1">
                <a:alpha val="50000"/>
              </a:schemeClr>
            </a:solidFill>
            <a:round/>
          </a:ln>
          <a:effectLst/>
        </c:spPr>
        <c:marker>
          <c:symbol val="none"/>
        </c:marker>
      </c:pivotFmt>
      <c:pivotFmt>
        <c:idx val="12"/>
        <c:spPr>
          <a:solidFill>
            <a:schemeClr val="accent1">
              <a:alpha val="85000"/>
            </a:schemeClr>
          </a:solidFill>
          <a:ln w="9525" cap="flat" cmpd="sng" algn="ctr">
            <a:solidFill>
              <a:schemeClr val="lt1">
                <a:alpha val="50000"/>
              </a:schemeClr>
            </a:solidFill>
            <a:round/>
          </a:ln>
          <a:effectLst/>
        </c:spPr>
        <c:marker>
          <c:symbol val="none"/>
        </c:marker>
      </c:pivotFmt>
      <c:pivotFmt>
        <c:idx val="13"/>
        <c:spPr>
          <a:solidFill>
            <a:schemeClr val="accent1">
              <a:alpha val="85000"/>
            </a:schemeClr>
          </a:solidFill>
          <a:ln w="9525" cap="flat" cmpd="sng" algn="ctr">
            <a:solidFill>
              <a:schemeClr val="lt1">
                <a:alpha val="50000"/>
              </a:schemeClr>
            </a:solidFill>
            <a:round/>
          </a:ln>
          <a:effectLst/>
        </c:spPr>
        <c:marker>
          <c:symbol val="none"/>
        </c:marker>
      </c:pivotFmt>
      <c:pivotFmt>
        <c:idx val="14"/>
        <c:spPr>
          <a:solidFill>
            <a:schemeClr val="accent1">
              <a:alpha val="85000"/>
            </a:schemeClr>
          </a:solidFill>
          <a:ln w="9525" cap="flat" cmpd="sng" algn="ctr">
            <a:solidFill>
              <a:schemeClr val="lt1">
                <a:alpha val="50000"/>
              </a:schemeClr>
            </a:solidFill>
            <a:round/>
          </a:ln>
          <a:effectLst/>
        </c:spPr>
        <c:marker>
          <c:symbol val="none"/>
        </c:marker>
      </c:pivotFmt>
      <c:pivotFmt>
        <c:idx val="15"/>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'24. Draaigrafiek vernieuwen'!$C$14:$C$15</c:f>
              <c:strCache>
                <c:ptCount val="1"/>
                <c:pt idx="0">
                  <c:v>JUNIOR</c:v>
                </c:pt>
              </c:strCache>
            </c:strRef>
          </c:tx>
          <c:spPr>
            <a:solidFill>
              <a:schemeClr val="accent1">
                <a:alpha val="85000"/>
              </a:schemeClr>
            </a:solidFill>
            <a:ln w="9525" cap="flat" cmpd="sng" algn="ctr">
              <a:solidFill>
                <a:schemeClr val="lt1">
                  <a:alpha val="50000"/>
                </a:schemeClr>
              </a:solidFill>
              <a:round/>
            </a:ln>
            <a:effectLst/>
          </c:spPr>
          <c:invertIfNegative val="0"/>
          <c:cat>
            <c:strRef>
              <c:f>'24. Draaigrafiek vernieuwen'!$B$16:$B$19</c:f>
              <c:strCache>
                <c:ptCount val="3"/>
                <c:pt idx="0">
                  <c:v>Amsterdam</c:v>
                </c:pt>
                <c:pt idx="1">
                  <c:v>Gouda</c:v>
                </c:pt>
                <c:pt idx="2">
                  <c:v>Rotterdam</c:v>
                </c:pt>
              </c:strCache>
            </c:strRef>
          </c:cat>
          <c:val>
            <c:numRef>
              <c:f>'24. Draaigrafiek vernieuwen'!$C$16:$C$19</c:f>
              <c:numCache>
                <c:formatCode>_("€"* #,##0.00_);_("€"* \(#,##0.00\);_("€"* "-"??_);_(@_)</c:formatCode>
                <c:ptCount val="3"/>
                <c:pt idx="0">
                  <c:v>150</c:v>
                </c:pt>
                <c:pt idx="1">
                  <c:v>170</c:v>
                </c:pt>
                <c:pt idx="2">
                  <c:v>205</c:v>
                </c:pt>
              </c:numCache>
            </c:numRef>
          </c:val>
          <c:extLst>
            <c:ext xmlns:c16="http://schemas.microsoft.com/office/drawing/2014/chart" uri="{C3380CC4-5D6E-409C-BE32-E72D297353CC}">
              <c16:uniqueId val="{00000000-4D5D-4E45-831B-3A2F9D9AC5BF}"/>
            </c:ext>
          </c:extLst>
        </c:ser>
        <c:ser>
          <c:idx val="1"/>
          <c:order val="1"/>
          <c:tx>
            <c:strRef>
              <c:f>'24. Draaigrafiek vernieuwen'!$D$14:$D$15</c:f>
              <c:strCache>
                <c:ptCount val="1"/>
                <c:pt idx="0">
                  <c:v>PUPIL</c:v>
                </c:pt>
              </c:strCache>
            </c:strRef>
          </c:tx>
          <c:spPr>
            <a:solidFill>
              <a:schemeClr val="accent2">
                <a:alpha val="85000"/>
              </a:schemeClr>
            </a:solidFill>
            <a:ln w="9525" cap="flat" cmpd="sng" algn="ctr">
              <a:solidFill>
                <a:schemeClr val="lt1">
                  <a:alpha val="50000"/>
                </a:schemeClr>
              </a:solidFill>
              <a:round/>
            </a:ln>
            <a:effectLst/>
          </c:spPr>
          <c:invertIfNegative val="0"/>
          <c:cat>
            <c:strRef>
              <c:f>'24. Draaigrafiek vernieuwen'!$B$16:$B$19</c:f>
              <c:strCache>
                <c:ptCount val="3"/>
                <c:pt idx="0">
                  <c:v>Amsterdam</c:v>
                </c:pt>
                <c:pt idx="1">
                  <c:v>Gouda</c:v>
                </c:pt>
                <c:pt idx="2">
                  <c:v>Rotterdam</c:v>
                </c:pt>
              </c:strCache>
            </c:strRef>
          </c:cat>
          <c:val>
            <c:numRef>
              <c:f>'24. Draaigrafiek vernieuwen'!$D$16:$D$19</c:f>
              <c:numCache>
                <c:formatCode>_("€"* #,##0.00_);_("€"* \(#,##0.00\);_("€"* "-"??_);_(@_)</c:formatCode>
                <c:ptCount val="3"/>
                <c:pt idx="0">
                  <c:v>225</c:v>
                </c:pt>
                <c:pt idx="1">
                  <c:v>350</c:v>
                </c:pt>
                <c:pt idx="2">
                  <c:v>125</c:v>
                </c:pt>
              </c:numCache>
            </c:numRef>
          </c:val>
          <c:extLst>
            <c:ext xmlns:c16="http://schemas.microsoft.com/office/drawing/2014/chart" uri="{C3380CC4-5D6E-409C-BE32-E72D297353CC}">
              <c16:uniqueId val="{00000001-4D5D-4E45-831B-3A2F9D9AC5BF}"/>
            </c:ext>
          </c:extLst>
        </c:ser>
        <c:ser>
          <c:idx val="2"/>
          <c:order val="2"/>
          <c:tx>
            <c:strRef>
              <c:f>'24. Draaigrafiek vernieuwen'!$E$14:$E$15</c:f>
              <c:strCache>
                <c:ptCount val="1"/>
                <c:pt idx="0">
                  <c:v>SENIOR</c:v>
                </c:pt>
              </c:strCache>
            </c:strRef>
          </c:tx>
          <c:spPr>
            <a:solidFill>
              <a:schemeClr val="accent3">
                <a:alpha val="85000"/>
              </a:schemeClr>
            </a:solidFill>
            <a:ln w="9525" cap="flat" cmpd="sng" algn="ctr">
              <a:solidFill>
                <a:schemeClr val="lt1">
                  <a:alpha val="50000"/>
                </a:schemeClr>
              </a:solidFill>
              <a:round/>
            </a:ln>
            <a:effectLst/>
          </c:spPr>
          <c:invertIfNegative val="0"/>
          <c:cat>
            <c:strRef>
              <c:f>'24. Draaigrafiek vernieuwen'!$B$16:$B$19</c:f>
              <c:strCache>
                <c:ptCount val="3"/>
                <c:pt idx="0">
                  <c:v>Amsterdam</c:v>
                </c:pt>
                <c:pt idx="1">
                  <c:v>Gouda</c:v>
                </c:pt>
                <c:pt idx="2">
                  <c:v>Rotterdam</c:v>
                </c:pt>
              </c:strCache>
            </c:strRef>
          </c:cat>
          <c:val>
            <c:numRef>
              <c:f>'24. Draaigrafiek vernieuwen'!$E$16:$E$19</c:f>
              <c:numCache>
                <c:formatCode>_("€"* #,##0.00_);_("€"* \(#,##0.00\);_("€"* "-"??_);_(@_)</c:formatCode>
                <c:ptCount val="3"/>
                <c:pt idx="0">
                  <c:v>850</c:v>
                </c:pt>
                <c:pt idx="1">
                  <c:v>500</c:v>
                </c:pt>
                <c:pt idx="2">
                  <c:v>450</c:v>
                </c:pt>
              </c:numCache>
            </c:numRef>
          </c:val>
          <c:extLst>
            <c:ext xmlns:c16="http://schemas.microsoft.com/office/drawing/2014/chart" uri="{C3380CC4-5D6E-409C-BE32-E72D297353CC}">
              <c16:uniqueId val="{00000002-4D5D-4E45-831B-3A2F9D9AC5BF}"/>
            </c:ext>
          </c:extLst>
        </c:ser>
        <c:dLbls>
          <c:showLegendKey val="0"/>
          <c:showVal val="0"/>
          <c:showCatName val="0"/>
          <c:showSerName val="0"/>
          <c:showPercent val="0"/>
          <c:showBubbleSize val="0"/>
        </c:dLbls>
        <c:gapWidth val="150"/>
        <c:axId val="428029584"/>
        <c:axId val="428026056"/>
      </c:barChart>
      <c:catAx>
        <c:axId val="42802958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nl-NL"/>
          </a:p>
        </c:txPr>
        <c:crossAx val="428026056"/>
        <c:crosses val="autoZero"/>
        <c:auto val="1"/>
        <c:lblAlgn val="ctr"/>
        <c:lblOffset val="100"/>
        <c:noMultiLvlLbl val="0"/>
      </c:catAx>
      <c:valAx>
        <c:axId val="4280260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en-US"/>
                  <a:t>Inschrijfgeld</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nl-NL"/>
            </a:p>
          </c:txPr>
        </c:title>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crossAx val="42802958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nl-NL"/>
          </a:p>
        </c:txPr>
      </c:dTable>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nl-NL"/>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[2. Werkboek Excel gevorderd deel 2.xlsx]25. Draaigrafiek vergelijken!Draaitabel8</c:name>
    <c:fmtId val="0"/>
  </c:pivotSource>
  <c:chart>
    <c:autoTitleDeleted val="1"/>
    <c:pivotFmts>
      <c:pivotFmt>
        <c:idx val="0"/>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showLegendKey val="0"/>
          <c:showVal val="1"/>
          <c:showCatName val="1"/>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showLegendKey val="0"/>
          <c:showVal val="1"/>
          <c:showCatName val="1"/>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showLegendKey val="0"/>
          <c:showVal val="1"/>
          <c:showCatName val="1"/>
          <c:showSerName val="0"/>
          <c:showPercent val="0"/>
          <c:showBubbleSize val="0"/>
          <c:extLst>
            <c:ext xmlns:c15="http://schemas.microsoft.com/office/drawing/2012/chart" uri="{CE6537A1-D6FC-4f65-9D91-7224C49458BB}"/>
          </c:extLst>
        </c:dLbl>
      </c:pivotFmt>
      <c:pivotFmt>
        <c:idx val="3"/>
        <c:dLbl>
          <c:idx val="0"/>
          <c:layout>
            <c:manualLayout>
              <c:x val="-9.4926071741032375E-2"/>
              <c:y val="-0.30159157188684749"/>
            </c:manualLayout>
          </c:layout>
          <c:showLegendKey val="0"/>
          <c:showVal val="1"/>
          <c:showCatName val="1"/>
          <c:showSerName val="0"/>
          <c:showPercent val="0"/>
          <c:showBubbleSize val="0"/>
          <c:extLst>
            <c:ext xmlns:c15="http://schemas.microsoft.com/office/drawing/2012/chart" uri="{CE6537A1-D6FC-4f65-9D91-7224C49458BB}"/>
          </c:extLst>
        </c:dLbl>
      </c:pivotFmt>
      <c:pivotFmt>
        <c:idx val="4"/>
        <c:dLbl>
          <c:idx val="0"/>
          <c:layout>
            <c:manualLayout>
              <c:x val="8.1908902012248472E-2"/>
              <c:y val="0.22015018955963839"/>
            </c:manualLayout>
          </c:layout>
          <c:showLegendKey val="0"/>
          <c:showVal val="1"/>
          <c:showCatName val="1"/>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a:outerShdw blurRad="254000" sx="102000" sy="102000" algn="ctr" rotWithShape="0">
              <a:prstClr val="black">
                <a:alpha val="20000"/>
              </a:prstClr>
            </a:outerShdw>
          </a:effectLst>
        </c:spPr>
        <c:dLbl>
          <c:idx val="0"/>
          <c:layout>
            <c:manualLayout>
              <c:x val="-3.9952920375814639E-2"/>
              <c:y val="4.0165472104448485E-2"/>
            </c:manualLayout>
          </c:layout>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showLegendKey val="0"/>
          <c:showVal val="1"/>
          <c:showCatName val="1"/>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a:outerShdw blurRad="254000" sx="102000" sy="102000" algn="ctr" rotWithShape="0">
              <a:prstClr val="black">
                <a:alpha val="20000"/>
              </a:prstClr>
            </a:outerShdw>
          </a:effectLst>
        </c:spPr>
      </c:pivotFmt>
      <c:pivotFmt>
        <c:idx val="7"/>
        <c:spPr>
          <a:solidFill>
            <a:schemeClr val="accent1"/>
          </a:solidFill>
          <a:ln>
            <a:noFill/>
          </a:ln>
          <a:effectLst>
            <a:outerShdw blurRad="254000" sx="102000" sy="102000" algn="ctr" rotWithShape="0">
              <a:prstClr val="black">
                <a:alpha val="20000"/>
              </a:prstClr>
            </a:outerShdw>
          </a:effectLst>
        </c:spPr>
      </c:pivotFmt>
      <c:pivotFmt>
        <c:idx val="8"/>
        <c:spPr>
          <a:solidFill>
            <a:schemeClr val="accent1"/>
          </a:solidFill>
          <a:ln>
            <a:noFill/>
          </a:ln>
          <a:effectLst>
            <a:outerShdw blurRad="254000" sx="102000" sy="102000" algn="ctr" rotWithShape="0">
              <a:prstClr val="black">
                <a:alpha val="20000"/>
              </a:prstClr>
            </a:outerShdw>
          </a:effectLst>
        </c:spPr>
      </c:pivotFmt>
      <c:pivotFmt>
        <c:idx val="9"/>
        <c:spPr>
          <a:solidFill>
            <a:schemeClr val="accent1"/>
          </a:solidFill>
          <a:ln>
            <a:noFill/>
          </a:ln>
          <a:effectLst>
            <a:outerShdw blurRad="254000" sx="102000" sy="102000" algn="ctr" rotWithShape="0">
              <a:prstClr val="black">
                <a:alpha val="20000"/>
              </a:prstClr>
            </a:outerShdw>
          </a:effectLst>
        </c:spPr>
      </c:pivotFmt>
      <c:pivotFmt>
        <c:idx val="10"/>
        <c:spPr>
          <a:solidFill>
            <a:schemeClr val="accent1"/>
          </a:solidFill>
          <a:ln>
            <a:noFill/>
          </a:ln>
          <a:effectLst>
            <a:outerShdw blurRad="254000" sx="102000" sy="102000" algn="ctr" rotWithShape="0">
              <a:prstClr val="black">
                <a:alpha val="20000"/>
              </a:prstClr>
            </a:outerShdw>
          </a:effectLst>
        </c:spPr>
      </c:pivotFmt>
    </c:pivotFmts>
    <c:plotArea>
      <c:layout/>
      <c:pieChart>
        <c:varyColors val="1"/>
        <c:ser>
          <c:idx val="0"/>
          <c:order val="0"/>
          <c:tx>
            <c:strRef>
              <c:f>'25. Draaigrafiek vergelijken'!$L$12:$L$13</c:f>
              <c:strCache>
                <c:ptCount val="1"/>
                <c:pt idx="0">
                  <c:v>JUNIOR</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E300-4B86-96D3-28F26CCD85FF}"/>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4-E300-4B86-96D3-28F26CCD85FF}"/>
              </c:ext>
            </c:extLst>
          </c:dPt>
          <c:dLbls>
            <c:dLbl>
              <c:idx val="1"/>
              <c:layout>
                <c:manualLayout>
                  <c:x val="-3.9952920375814639E-2"/>
                  <c:y val="4.016547210444848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300-4B86-96D3-28F26CCD85FF}"/>
                </c:ext>
              </c:extLst>
            </c:dLbl>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showLegendKey val="0"/>
            <c:showVal val="1"/>
            <c:showCatName val="1"/>
            <c:showSerName val="0"/>
            <c:showPercent val="0"/>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'25. Draaigrafiek vergelijken'!$K$14:$K$16</c:f>
              <c:strCache>
                <c:ptCount val="2"/>
                <c:pt idx="0">
                  <c:v>Rotterdam</c:v>
                </c:pt>
                <c:pt idx="1">
                  <c:v>Utrecht</c:v>
                </c:pt>
              </c:strCache>
            </c:strRef>
          </c:cat>
          <c:val>
            <c:numRef>
              <c:f>'25. Draaigrafiek vergelijken'!$L$14:$L$16</c:f>
              <c:numCache>
                <c:formatCode>General</c:formatCode>
                <c:ptCount val="2"/>
                <c:pt idx="0">
                  <c:v>205</c:v>
                </c:pt>
                <c:pt idx="1">
                  <c:v>70</c:v>
                </c:pt>
              </c:numCache>
            </c:numRef>
          </c:val>
          <c:extLst>
            <c:ext xmlns:c16="http://schemas.microsoft.com/office/drawing/2014/chart" uri="{C3380CC4-5D6E-409C-BE32-E72D297353CC}">
              <c16:uniqueId val="{00000000-E300-4B86-96D3-28F26CCD85FF}"/>
            </c:ext>
          </c:extLst>
        </c:ser>
        <c:ser>
          <c:idx val="1"/>
          <c:order val="1"/>
          <c:tx>
            <c:strRef>
              <c:f>'25. Draaigrafiek vergelijken'!$M$12:$M$13</c:f>
              <c:strCache>
                <c:ptCount val="1"/>
                <c:pt idx="0">
                  <c:v>PUPIL</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22C1-484D-AEB5-D9508A6C10F6}"/>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22C1-484D-AEB5-D9508A6C10F6}"/>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showLegendKey val="0"/>
            <c:showVal val="1"/>
            <c:showCatName val="1"/>
            <c:showSerName val="0"/>
            <c:showPercent val="0"/>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'25. Draaigrafiek vergelijken'!$K$14:$K$16</c:f>
              <c:strCache>
                <c:ptCount val="2"/>
                <c:pt idx="0">
                  <c:v>Rotterdam</c:v>
                </c:pt>
                <c:pt idx="1">
                  <c:v>Utrecht</c:v>
                </c:pt>
              </c:strCache>
            </c:strRef>
          </c:cat>
          <c:val>
            <c:numRef>
              <c:f>'25. Draaigrafiek vergelijken'!$M$14:$M$16</c:f>
              <c:numCache>
                <c:formatCode>General</c:formatCode>
                <c:ptCount val="2"/>
                <c:pt idx="0">
                  <c:v>125</c:v>
                </c:pt>
                <c:pt idx="1">
                  <c:v>225</c:v>
                </c:pt>
              </c:numCache>
            </c:numRef>
          </c:val>
          <c:extLst>
            <c:ext xmlns:c16="http://schemas.microsoft.com/office/drawing/2014/chart" uri="{C3380CC4-5D6E-409C-BE32-E72D297353CC}">
              <c16:uniqueId val="{00000001-E300-4B86-96D3-28F26CCD85FF}"/>
            </c:ext>
          </c:extLst>
        </c:ser>
        <c:ser>
          <c:idx val="2"/>
          <c:order val="2"/>
          <c:tx>
            <c:strRef>
              <c:f>'25. Draaigrafiek vergelijken'!$N$12:$N$13</c:f>
              <c:strCache>
                <c:ptCount val="1"/>
                <c:pt idx="0">
                  <c:v>SENIOR</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22C1-484D-AEB5-D9508A6C10F6}"/>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22C1-484D-AEB5-D9508A6C10F6}"/>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nl-NL"/>
              </a:p>
            </c:txPr>
            <c:showLegendKey val="0"/>
            <c:showVal val="1"/>
            <c:showCatName val="1"/>
            <c:showSerName val="0"/>
            <c:showPercent val="0"/>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'25. Draaigrafiek vergelijken'!$K$14:$K$16</c:f>
              <c:strCache>
                <c:ptCount val="2"/>
                <c:pt idx="0">
                  <c:v>Rotterdam</c:v>
                </c:pt>
                <c:pt idx="1">
                  <c:v>Utrecht</c:v>
                </c:pt>
              </c:strCache>
            </c:strRef>
          </c:cat>
          <c:val>
            <c:numRef>
              <c:f>'25. Draaigrafiek vergelijken'!$N$14:$N$16</c:f>
              <c:numCache>
                <c:formatCode>General</c:formatCode>
                <c:ptCount val="2"/>
                <c:pt idx="0">
                  <c:v>450</c:v>
                </c:pt>
                <c:pt idx="1">
                  <c:v>350</c:v>
                </c:pt>
              </c:numCache>
            </c:numRef>
          </c:val>
          <c:extLst>
            <c:ext xmlns:c16="http://schemas.microsoft.com/office/drawing/2014/chart" uri="{C3380CC4-5D6E-409C-BE32-E72D297353CC}">
              <c16:uniqueId val="{00000002-E300-4B86-96D3-28F26CCD85FF}"/>
            </c:ext>
          </c:extLst>
        </c:ser>
        <c:dLbls>
          <c:showLegendKey val="0"/>
          <c:showVal val="1"/>
          <c:showCatName val="1"/>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1">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bg1"/>
    </cs:fontRef>
    <cs:spPr>
      <a:solidFill>
        <a:schemeClr val="tx1">
          <a:lumMod val="35000"/>
          <a:lumOff val="65000"/>
        </a:schemeClr>
      </a:solidFill>
    </cs:spPr>
    <cs:defRPr sz="900"/>
    <cs:bodyPr rot="0" spcFirstLastPara="1" vertOverflow="clip" horzOverflow="clip" vert="horz" wrap="square" lIns="36576" tIns="18288" rIns="36576" bIns="18288" anchor="ctr" anchorCtr="1">
      <a:spAutoFit/>
    </cs:bodyPr>
  </cs:dataLabelCallout>
  <cs:dataPoint>
    <cs:lnRef idx="0">
      <cs:styleClr val="auto"/>
    </cs:lnRef>
    <cs:fillRef idx="0"/>
    <cs:effectRef idx="0"/>
    <cs:fontRef idx="minor">
      <a:schemeClr val="dk1"/>
    </cs:fontRef>
    <cs:spPr>
      <a:noFill/>
      <a:ln w="25400" cap="flat" cmpd="sng" algn="ctr">
        <a:solidFill>
          <a:schemeClr val="phClr"/>
        </a:solidFill>
        <a:miter lim="800000"/>
      </a:ln>
    </cs:spPr>
  </cs:dataPoint>
  <cs:dataPoint3D>
    <cs:lnRef idx="0">
      <cs:styleClr val="auto"/>
    </cs:lnRef>
    <cs:fillRef idx="0">
      <cs:styleClr val="auto"/>
    </cs:fillRef>
    <cs:effectRef idx="0"/>
    <cs:fontRef idx="minor">
      <a:schemeClr val="dk1"/>
    </cs:fontRef>
    <cs:spPr>
      <a:ln w="19050" cap="flat" cmpd="sng" algn="ctr">
        <a:solidFill>
          <a:schemeClr val="phClr"/>
        </a:solidFill>
        <a:miter lim="800000"/>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ln w="19050" cap="rnd">
        <a:solidFill>
          <a:schemeClr val="phClr"/>
        </a:solidFill>
        <a:round/>
      </a:ln>
    </cs:spPr>
  </cs:dataPointMarker>
  <cs:dataPointMarkerLayout symbol="circle" size="6"/>
  <cs:dataPointWireframe>
    <cs:lnRef idx="0">
      <cs:styleClr val="auto"/>
    </cs:lnRef>
    <cs:fillRef idx="1"/>
    <cs:effectRef idx="0"/>
    <cs:fontRef idx="minor">
      <a:schemeClr val="tx1"/>
    </cs:fontRef>
    <cs:spPr>
      <a:ln w="9525">
        <a:solidFill>
          <a:schemeClr val="phClr"/>
        </a:solidFill>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tx1">
            <a:lumMod val="50000"/>
            <a:lumOff val="50000"/>
          </a:schemeClr>
        </a:solidFill>
        <a:round/>
      </a:ln>
    </cs:spPr>
  </cs:downBar>
  <cs:dropLine>
    <cs:lnRef idx="0"/>
    <cs:fillRef idx="0"/>
    <cs:effectRef idx="0"/>
    <cs:fontRef idx="minor">
      <a:schemeClr val="dk1"/>
    </cs:fontRef>
    <cs:spPr>
      <a:ln w="9525" cap="flat" cmpd="sng" algn="ctr">
        <a:solidFill>
          <a:schemeClr val="tx1">
            <a:lumMod val="35000"/>
            <a:lumOff val="65000"/>
          </a:schemeClr>
        </a:solidFill>
        <a:round/>
      </a:ln>
    </cs:spPr>
  </cs:dropLine>
  <cs:errorBar>
    <cs:lnRef idx="0"/>
    <cs:fillRef idx="0"/>
    <cs:effectRef idx="0"/>
    <cs:fontRef idx="minor">
      <a:schemeClr val="dk1"/>
    </cs:fontRef>
    <cs:spPr>
      <a:ln w="9525" cap="flat" cmpd="sng" algn="ctr">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a:solidFill>
          <a:schemeClr val="tx1">
            <a:lumMod val="15000"/>
            <a:lumOff val="85000"/>
          </a:schemeClr>
        </a:solidFill>
      </a:ln>
    </cs:spPr>
  </cs:gridlineMajor>
  <cs:gridlineMinor>
    <cs:lnRef idx="0"/>
    <cs:fillRef idx="0"/>
    <cs:effectRef idx="0"/>
    <cs:fontRef idx="minor">
      <a:schemeClr val="dk1"/>
    </cs:fontRef>
    <cs:spPr>
      <a:ln w="9525">
        <a:solidFill>
          <a:schemeClr val="tx1">
            <a:lumMod val="5000"/>
            <a:lumOff val="95000"/>
          </a:schemeClr>
        </a:solidFill>
      </a:ln>
    </cs:spPr>
  </cs:gridlineMinor>
  <cs:hiLoLine>
    <cs:lnRef idx="0"/>
    <cs:fillRef idx="0"/>
    <cs:effectRef idx="0"/>
    <cs:fontRef idx="minor">
      <a:schemeClr val="dk1"/>
    </cs:fontRef>
    <cs:spPr>
      <a:ln w="9525" cap="flat" cmpd="sng" algn="ctr">
        <a:solidFill>
          <a:schemeClr val="tx1">
            <a:lumMod val="35000"/>
            <a:lumOff val="65000"/>
          </a:schemeClr>
        </a:solidFill>
        <a:round/>
      </a:ln>
    </cs:spPr>
  </cs:hiLoLine>
  <cs:leaderLine>
    <cs:lnRef idx="0"/>
    <cs:fillRef idx="0"/>
    <cs:effectRef idx="0"/>
    <cs:fontRef idx="minor">
      <a:schemeClr val="dk1"/>
    </cs:fontRef>
    <cs:spPr>
      <a:ln w="9525" cap="flat" cmpd="sng" algn="ctr">
        <a:solidFill>
          <a:schemeClr val="tx1">
            <a:lumMod val="35000"/>
            <a:lumOff val="65000"/>
          </a:schemeClr>
        </a:solidFill>
        <a:round/>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00" b="0" kern="1200" cap="none" spc="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cap="flat" cmpd="sng" algn="ctr">
        <a:solidFill>
          <a:schemeClr val="tx1">
            <a:lumMod val="50000"/>
            <a:lumOff val="50000"/>
          </a:schemeClr>
        </a:solidFill>
        <a:round/>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trlProps/ctrlProp1.xml><?xml version="1.0" encoding="utf-8"?>
<formControlPr xmlns="http://schemas.microsoft.com/office/spreadsheetml/2009/9/main" objectType="Drop" dropLines="4" dropStyle="combo" dx="26" fmlaRange="$O$19:$O$21" sel="2" val="0"/>
</file>

<file path=xl/ctrlProps/ctrlProp10.xml><?xml version="1.0" encoding="utf-8"?>
<formControlPr xmlns="http://schemas.microsoft.com/office/spreadsheetml/2009/9/main" objectType="Spin" dx="22" max="30000" page="10" val="0"/>
</file>

<file path=xl/ctrlProps/ctrlProp11.xml><?xml version="1.0" encoding="utf-8"?>
<formControlPr xmlns="http://schemas.microsoft.com/office/spreadsheetml/2009/9/main" objectType="Drop" dropStyle="combo" dx="26" noThreeD="1" sel="0" val="0"/>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2.xml><?xml version="1.0" encoding="utf-8"?>
<formControlPr xmlns="http://schemas.microsoft.com/office/spreadsheetml/2009/9/main" objectType="Radio" checked="Checked" firstButton="1" lockText="1"/>
</file>

<file path=xl/ctrlProps/ctrlProp3.xml><?xml version="1.0" encoding="utf-8"?>
<formControlPr xmlns="http://schemas.microsoft.com/office/spreadsheetml/2009/9/main" objectType="Spin" dx="16" fmlaLink="C35" inc="10" max="100" page="10" val="40"/>
</file>

<file path=xl/ctrlProps/ctrlProp4.xml><?xml version="1.0" encoding="utf-8"?>
<formControlPr xmlns="http://schemas.microsoft.com/office/spreadsheetml/2009/9/main" objectType="Scroll" dx="16" fmlaLink="C40" horiz="1" max="100" page="0" val="43"/>
</file>

<file path=xl/ctrlProps/ctrlProp5.xml><?xml version="1.0" encoding="utf-8"?>
<formControlPr xmlns="http://schemas.microsoft.com/office/spreadsheetml/2009/9/main" objectType="Drop" dropLines="10" dropStyle="combo" dx="26" fmlaLink="C45" fmlaRange="$O$62:$O$101" sel="0" val="28"/>
</file>

<file path=xl/ctrlProps/ctrlProp6.xml><?xml version="1.0" encoding="utf-8"?>
<formControlPr xmlns="http://schemas.microsoft.com/office/spreadsheetml/2009/9/main" objectType="Scroll" dx="31" fmlaLink="$D$56" horiz="1" max="100" page="14" val="14"/>
</file>

<file path=xl/ctrlProps/ctrlProp7.xml><?xml version="1.0" encoding="utf-8"?>
<formControlPr xmlns="http://schemas.microsoft.com/office/spreadsheetml/2009/9/main" objectType="Scroll" dx="31" fmlaLink="$D$64" horiz="1" inc="5" max="100" page="10" val="75"/>
</file>

<file path=xl/ctrlProps/ctrlProp8.xml><?xml version="1.0" encoding="utf-8"?>
<formControlPr xmlns="http://schemas.microsoft.com/office/spreadsheetml/2009/9/main" objectType="Scroll" dx="31" fmlaLink="$D$60" horiz="1" inc="2" max="10" page="10" val="0"/>
</file>

<file path=xl/ctrlProps/ctrlProp9.xml><?xml version="1.0" encoding="utf-8"?>
<formControlPr xmlns="http://schemas.microsoft.com/office/spreadsheetml/2009/9/main" objectType="Scroll" dx="22" horiz="1" max="100" page="10" val="0"/>
</file>

<file path=xl/diagrams/colors1.xml><?xml version="1.0" encoding="utf-8"?>
<dgm:colorsDef xmlns:dgm="http://schemas.openxmlformats.org/drawingml/2006/diagram" xmlns:a="http://schemas.openxmlformats.org/drawingml/2006/main" uniqueId="urn:microsoft.com/office/officeart/2005/8/colors/colorful4">
  <dgm:title val=""/>
  <dgm:desc val=""/>
  <dgm:catLst>
    <dgm:cat type="colorful" pri="10400"/>
  </dgm:catLst>
  <dgm:styleLbl name="node0">
    <dgm:fillClrLst meth="repeat">
      <a:schemeClr val="accent3"/>
    </dgm:fillClrLst>
    <dgm:linClrLst meth="repeat">
      <a:schemeClr val="lt1"/>
    </dgm:linClrLst>
    <dgm:effectClrLst/>
    <dgm:txLinClrLst/>
    <dgm:txFillClrLst/>
    <dgm:txEffectClrLst/>
  </dgm:styleLbl>
  <dgm:styleLbl name="node1">
    <dgm:fillClrLst>
      <a:schemeClr val="accent4"/>
      <a:schemeClr val="accent5"/>
    </dgm:fillClrLst>
    <dgm:linClrLst meth="repeat">
      <a:schemeClr val="lt1"/>
    </dgm:linClrLst>
    <dgm:effectClrLst/>
    <dgm:txLinClrLst/>
    <dgm:txFillClrLst/>
    <dgm:txEffectClrLst/>
  </dgm:styleLbl>
  <dgm:styleLbl name="alignNode1">
    <dgm:fillClrLst>
      <a:schemeClr val="accent4"/>
      <a:schemeClr val="accent5"/>
    </dgm:fillClrLst>
    <dgm:linClrLst>
      <a:schemeClr val="accent4"/>
      <a:schemeClr val="accent5"/>
    </dgm:linClrLst>
    <dgm:effectClrLst/>
    <dgm:txLinClrLst/>
    <dgm:txFillClrLst/>
    <dgm:txEffectClrLst/>
  </dgm:styleLbl>
  <dgm:styleLbl name="lnNode1">
    <dgm:fillClrLst>
      <a:schemeClr val="accent4"/>
      <a:schemeClr val="accent5"/>
    </dgm:fillClrLst>
    <dgm:linClrLst meth="repeat">
      <a:schemeClr val="lt1"/>
    </dgm:linClrLst>
    <dgm:effectClrLst/>
    <dgm:txLinClrLst/>
    <dgm:txFillClrLst/>
    <dgm:txEffectClrLst/>
  </dgm:styleLbl>
  <dgm:styleLbl name="vennNode1">
    <dgm:fillClrLst>
      <a:schemeClr val="accent4">
        <a:alpha val="50000"/>
      </a:schemeClr>
      <a:schemeClr val="accent5">
        <a:alpha val="50000"/>
      </a:schemeClr>
    </dgm:fillClrLst>
    <dgm:linClrLst meth="repeat">
      <a:schemeClr val="lt1"/>
    </dgm:linClrLst>
    <dgm:effectClrLst/>
    <dgm:txLinClrLst/>
    <dgm:txFillClrLst/>
    <dgm:txEffectClrLst/>
  </dgm:styleLbl>
  <dgm:styleLbl name="node2">
    <dgm:fillClrLst>
      <a:schemeClr val="accent5"/>
    </dgm:fillClrLst>
    <dgm:linClrLst meth="repeat">
      <a:schemeClr val="lt1"/>
    </dgm:linClrLst>
    <dgm:effectClrLst/>
    <dgm:txLinClrLst/>
    <dgm:txFillClrLst/>
    <dgm:txEffectClrLst/>
  </dgm:styleLbl>
  <dgm:styleLbl name="node3">
    <dgm:fillClrLst>
      <a:schemeClr val="accent6"/>
    </dgm:fillClrLst>
    <dgm:linClrLst meth="repeat">
      <a:schemeClr val="lt1"/>
    </dgm:linClrLst>
    <dgm:effectClrLst/>
    <dgm:txLinClrLst/>
    <dgm:txFillClrLst/>
    <dgm:txEffectClrLst/>
  </dgm:styleLbl>
  <dgm:styleLbl name="node4">
    <dgm:fillClrLst>
      <a:schemeClr val="accent1"/>
    </dgm:fillClrLst>
    <dgm:linClrLst meth="repeat">
      <a:schemeClr val="lt1"/>
    </dgm:linClrLst>
    <dgm:effectClrLst/>
    <dgm:txLinClrLst/>
    <dgm:txFillClrLst/>
    <dgm:txEffectClrLst/>
  </dgm:styleLbl>
  <dgm:styleLbl name="fgImgPlace1">
    <dgm:fillClrLst>
      <a:schemeClr val="accent4">
        <a:tint val="50000"/>
      </a:schemeClr>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4">
        <a:tint val="50000"/>
      </a:schemeClr>
      <a:schemeClr val="accent5">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4">
        <a:tint val="50000"/>
      </a:schemeClr>
      <a:schemeClr val="accent5">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4"/>
      <a:schemeClr val="accent5"/>
    </dgm:fillClrLst>
    <dgm:linClrLst meth="repeat">
      <a:schemeClr val="lt1"/>
    </dgm:linClrLst>
    <dgm:effectClrLst/>
    <dgm:txLinClrLst/>
    <dgm:txFillClrLst/>
    <dgm:txEffectClrLst/>
  </dgm:styleLbl>
  <dgm:styleLbl name="fgSibTrans2D1">
    <dgm:fillClrLst>
      <a:schemeClr val="accent4"/>
      <a:schemeClr val="accent5"/>
    </dgm:fillClrLst>
    <dgm:linClrLst meth="repeat">
      <a:schemeClr val="lt1"/>
    </dgm:linClrLst>
    <dgm:effectClrLst/>
    <dgm:txLinClrLst/>
    <dgm:txFillClrLst meth="repeat">
      <a:schemeClr val="lt1"/>
    </dgm:txFillClrLst>
    <dgm:txEffectClrLst/>
  </dgm:styleLbl>
  <dgm:styleLbl name="bgSibTrans2D1">
    <dgm:fillClrLst>
      <a:schemeClr val="accent4"/>
      <a:schemeClr val="accent5"/>
    </dgm:fillClrLst>
    <dgm:linClrLst meth="repeat">
      <a:schemeClr val="lt1"/>
    </dgm:linClrLst>
    <dgm:effectClrLst/>
    <dgm:txLinClrLst/>
    <dgm:txFillClrLst meth="repeat">
      <a:schemeClr val="lt1"/>
    </dgm:txFillClrLst>
    <dgm:txEffectClrLst/>
  </dgm:styleLbl>
  <dgm:styleLbl name="sibTrans1D1">
    <dgm:fillClrLst/>
    <dgm:linClrLst>
      <a:schemeClr val="accent4"/>
      <a:schemeClr val="accent5"/>
    </dgm:linClrLst>
    <dgm:effectClrLst/>
    <dgm:txLinClrLst/>
    <dgm:txFillClrLst meth="repeat">
      <a:schemeClr val="tx1"/>
    </dgm:txFillClrLst>
    <dgm:txEffectClrLst/>
  </dgm:styleLbl>
  <dgm:styleLbl name="callout">
    <dgm:fillClrLst meth="repeat">
      <a:schemeClr val="accent4"/>
    </dgm:fillClrLst>
    <dgm:linClrLst meth="repeat">
      <a:schemeClr val="accent4">
        <a:tint val="50000"/>
      </a:schemeClr>
    </dgm:linClrLst>
    <dgm:effectClrLst/>
    <dgm:txLinClrLst/>
    <dgm:txFillClrLst meth="repeat">
      <a:schemeClr val="tx1"/>
    </dgm:txFillClrLst>
    <dgm:txEffectClrLst/>
  </dgm:styleLbl>
  <dgm:styleLbl name="asst0">
    <dgm:fillClrLst meth="repeat">
      <a:schemeClr val="accent4"/>
    </dgm:fillClrLst>
    <dgm:linClrLst meth="repeat">
      <a:schemeClr val="lt1">
        <a:shade val="80000"/>
      </a:schemeClr>
    </dgm:linClrLst>
    <dgm:effectClrLst/>
    <dgm:txLinClrLst/>
    <dgm:txFillClrLst/>
    <dgm:txEffectClrLst/>
  </dgm:styleLbl>
  <dgm:styleLbl name="asst1">
    <dgm:fillClrLst meth="repeat">
      <a:schemeClr val="accent5"/>
    </dgm:fillClrLst>
    <dgm:linClrLst meth="repeat">
      <a:schemeClr val="lt1">
        <a:shade val="80000"/>
      </a:schemeClr>
    </dgm:linClrLst>
    <dgm:effectClrLst/>
    <dgm:txLinClrLst/>
    <dgm:txFillClrLst/>
    <dgm:txEffectClrLst/>
  </dgm:styleLbl>
  <dgm:styleLbl name="asst2">
    <dgm:fillClrLst>
      <a:schemeClr val="accent6"/>
    </dgm:fillClrLst>
    <dgm:linClrLst meth="repeat">
      <a:schemeClr val="lt1"/>
    </dgm:linClrLst>
    <dgm:effectClrLst/>
    <dgm:txLinClrLst/>
    <dgm:txFillClrLst/>
    <dgm:txEffectClrLst/>
  </dgm:styleLbl>
  <dgm:styleLbl name="asst3">
    <dgm:fillClrLst>
      <a:schemeClr val="accent1"/>
    </dgm:fillClrLst>
    <dgm:linClrLst meth="repeat">
      <a:schemeClr val="lt1"/>
    </dgm:linClrLst>
    <dgm:effectClrLst/>
    <dgm:txLinClrLst/>
    <dgm:txFillClrLst/>
    <dgm:txEffectClrLst/>
  </dgm:styleLbl>
  <dgm:styleLbl name="asst4">
    <dgm:fillClrLst>
      <a:schemeClr val="accent2"/>
    </dgm:fillClrLst>
    <dgm:linClrLst meth="repeat">
      <a:schemeClr val="lt1"/>
    </dgm:linClrLst>
    <dgm:effectClrLst/>
    <dgm:txLinClrLst/>
    <dgm:txFillClrLst/>
    <dgm:txEffectClrLst/>
  </dgm:styleLbl>
  <dgm:styleLbl name="parChTrans2D1">
    <dgm:fillClrLst meth="repeat">
      <a:schemeClr val="accent4"/>
    </dgm:fillClrLst>
    <dgm:linClrLst meth="repeat">
      <a:schemeClr val="lt1"/>
    </dgm:linClrLst>
    <dgm:effectClrLst/>
    <dgm:txLinClrLst/>
    <dgm:txFillClrLst meth="repeat">
      <a:schemeClr val="lt1"/>
    </dgm:txFillClrLst>
    <dgm:txEffectClrLst/>
  </dgm:styleLbl>
  <dgm:styleLbl name="parChTrans2D2">
    <dgm:fillClrLst meth="repeat">
      <a:schemeClr val="accent5"/>
    </dgm:fillClrLst>
    <dgm:linClrLst meth="repeat">
      <a:schemeClr val="lt1"/>
    </dgm:linClrLst>
    <dgm:effectClrLst/>
    <dgm:txLinClrLst/>
    <dgm:txFillClrLst/>
    <dgm:txEffectClrLst/>
  </dgm:styleLbl>
  <dgm:styleLbl name="parChTrans2D3">
    <dgm:fillClrLst meth="repeat">
      <a:schemeClr val="accent5"/>
    </dgm:fillClrLst>
    <dgm:linClrLst meth="repeat">
      <a:schemeClr val="lt1"/>
    </dgm:linClrLst>
    <dgm:effectClrLst/>
    <dgm:txLinClrLst/>
    <dgm:txFillClrLst/>
    <dgm:txEffectClrLst/>
  </dgm:styleLbl>
  <dgm:styleLbl name="parChTrans2D4">
    <dgm:fillClrLst meth="repeat">
      <a:schemeClr val="accent6"/>
    </dgm:fillClrLst>
    <dgm:linClrLst meth="repeat">
      <a:schemeClr val="lt1"/>
    </dgm:linClrLst>
    <dgm:effectClrLst/>
    <dgm:txLinClrLst/>
    <dgm:txFillClrLst meth="repeat">
      <a:schemeClr val="lt1"/>
    </dgm:txFillClrLst>
    <dgm:txEffectClrLst/>
  </dgm:styleLbl>
  <dgm:styleLbl name="parChTrans1D1">
    <dgm:fillClrLst meth="repeat">
      <a:schemeClr val="accent4"/>
    </dgm:fillClrLst>
    <dgm:linClrLst meth="repeat">
      <a:schemeClr val="accent4"/>
    </dgm:linClrLst>
    <dgm:effectClrLst/>
    <dgm:txLinClrLst/>
    <dgm:txFillClrLst meth="repeat">
      <a:schemeClr val="tx1"/>
    </dgm:txFillClrLst>
    <dgm:txEffectClrLst/>
  </dgm:styleLbl>
  <dgm:styleLbl name="parChTrans1D2">
    <dgm:fillClrLst meth="repeat">
      <a:schemeClr val="accent4">
        <a:tint val="90000"/>
      </a:schemeClr>
    </dgm:fillClrLst>
    <dgm:linClrLst meth="repeat">
      <a:schemeClr val="accent5"/>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6"/>
    </dgm:linClrLst>
    <dgm:effectClrLst/>
    <dgm:txLinClrLst/>
    <dgm:txFillClrLst meth="repeat">
      <a:schemeClr val="tx1"/>
    </dgm:txFillClrLst>
    <dgm:txEffectClrLst/>
  </dgm:styleLbl>
  <dgm:styleLbl name="parChTrans1D4">
    <dgm:fillClrLst meth="repeat">
      <a:schemeClr val="accent4">
        <a:tint val="50000"/>
      </a:schemeClr>
    </dgm:fillClrLst>
    <dgm:linClrLst meth="repeat">
      <a:schemeClr val="accent1"/>
    </dgm:linClrLst>
    <dgm:effectClrLst/>
    <dgm:txLinClrLst/>
    <dgm:txFillClrLst meth="repeat">
      <a:schemeClr val="tx1"/>
    </dgm:txFillClrLst>
    <dgm:txEffectClrLst/>
  </dgm:styleLbl>
  <dgm:styleLbl name="f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4"/>
    </dgm:linClrLst>
    <dgm:effectClrLst/>
    <dgm:txLinClrLst/>
    <dgm:txFillClrLst meth="repeat">
      <a:schemeClr val="dk1"/>
    </dgm:txFillClrLst>
    <dgm:txEffectClrLst/>
  </dgm:styleLbl>
  <dgm:styleLbl name="b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solidFgAcc1">
    <dgm:fillClrLst meth="repeat">
      <a:schemeClr val="lt1"/>
    </dgm:fillClrLst>
    <dgm:linClrLst>
      <a:schemeClr val="accent4"/>
      <a:schemeClr val="accent5"/>
    </dgm:linClrLst>
    <dgm:effectClrLst/>
    <dgm:txLinClrLst/>
    <dgm:txFillClrLst meth="repeat">
      <a:schemeClr val="dk1"/>
    </dgm:txFillClrLst>
    <dgm:txEffectClrLst/>
  </dgm:styleLbl>
  <dgm:styleLbl name="solidAlignAcc1">
    <dgm:fillClrLst meth="repeat">
      <a:schemeClr val="lt1"/>
    </dgm:fillClrLst>
    <dgm:linClrLst>
      <a:schemeClr val="accent4"/>
      <a:schemeClr val="accent5"/>
    </dgm:linClrLst>
    <dgm:effectClrLst/>
    <dgm:txLinClrLst/>
    <dgm:txFillClrLst meth="repeat">
      <a:schemeClr val="dk1"/>
    </dgm:txFillClrLst>
    <dgm:txEffectClrLst/>
  </dgm:styleLbl>
  <dgm:styleLbl name="solidBgAcc1">
    <dgm:fillClrLst meth="repeat">
      <a:schemeClr val="lt1"/>
    </dgm:fillClrLst>
    <dgm:linClrLst>
      <a:schemeClr val="accent4"/>
      <a:schemeClr val="accent5"/>
    </dgm:linClrLst>
    <dgm:effectClrLst/>
    <dgm:txLinClrLst/>
    <dgm:txFillClrLst meth="repeat">
      <a:schemeClr val="dk1"/>
    </dgm:txFillClrLst>
    <dgm:txEffectClrLst/>
  </dgm:styleLbl>
  <dgm:styleLbl name="fg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bg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3"/>
    </dgm:linClrLst>
    <dgm:effectClrLst/>
    <dgm:txLinClrLst/>
    <dgm:txFillClrLst meth="repeat">
      <a:schemeClr val="dk1"/>
    </dgm:txFillClrLst>
    <dgm:txEffectClrLst/>
  </dgm:styleLbl>
  <dgm:styleLbl name="fgAcc2">
    <dgm:fillClrLst meth="repeat">
      <a:schemeClr val="lt1">
        <a:alpha val="90000"/>
      </a:schemeClr>
    </dgm:fillClrLst>
    <dgm:linClrLst>
      <a:schemeClr val="accent5"/>
    </dgm:linClrLst>
    <dgm:effectClrLst/>
    <dgm:txLinClrLst/>
    <dgm:txFillClrLst meth="repeat">
      <a:schemeClr val="dk1"/>
    </dgm:txFillClrLst>
    <dgm:txEffectClrLst/>
  </dgm:styleLbl>
  <dgm:styleLbl name="fgAcc3">
    <dgm:fillClrLst meth="repeat">
      <a:schemeClr val="lt1">
        <a:alpha val="90000"/>
      </a:schemeClr>
    </dgm:fillClrLst>
    <dgm:linClrLst>
      <a:schemeClr val="accent6"/>
    </dgm:linClrLst>
    <dgm:effectClrLst/>
    <dgm:txLinClrLst/>
    <dgm:txFillClrLst meth="repeat">
      <a:schemeClr val="dk1"/>
    </dgm:txFillClrLst>
    <dgm:txEffectClrLst/>
  </dgm:styleLbl>
  <dgm:styleLbl name="fgAcc4">
    <dgm:fillClrLst meth="repeat">
      <a:schemeClr val="lt1">
        <a:alpha val="90000"/>
      </a:schemeClr>
    </dgm:fillClrLst>
    <dgm:linClrLst>
      <a:schemeClr val="accent1"/>
    </dgm:linClrLst>
    <dgm:effectClrLst/>
    <dgm:txLinClrLst/>
    <dgm:txFillClrLst meth="repeat">
      <a:schemeClr val="dk1"/>
    </dgm:txFillClrLst>
    <dgm:txEffectClrLst/>
  </dgm:styleLbl>
  <dgm:styleLbl name="bgShp">
    <dgm:fillClrLst meth="repeat">
      <a:schemeClr val="accent4">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4">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4">
        <a:tint val="50000"/>
        <a:alpha val="40000"/>
      </a:schemeClr>
    </dgm:fillClrLst>
    <dgm:linClrLst meth="repeat">
      <a:schemeClr val="accent4"/>
    </dgm:linClrLst>
    <dgm:effectClrLst/>
    <dgm:txLinClrLst/>
    <dgm:txFillClrLst meth="repeat">
      <a:schemeClr val="lt1"/>
    </dgm:txFillClrLst>
    <dgm:txEffectClrLst/>
  </dgm:styleLbl>
  <dgm:styleLbl name="fgShp">
    <dgm:fillClrLst meth="repeat">
      <a:schemeClr val="accent4">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colorful4">
  <dgm:title val=""/>
  <dgm:desc val=""/>
  <dgm:catLst>
    <dgm:cat type="colorful" pri="10400"/>
  </dgm:catLst>
  <dgm:styleLbl name="node0">
    <dgm:fillClrLst meth="repeat">
      <a:schemeClr val="accent3"/>
    </dgm:fillClrLst>
    <dgm:linClrLst meth="repeat">
      <a:schemeClr val="lt1"/>
    </dgm:linClrLst>
    <dgm:effectClrLst/>
    <dgm:txLinClrLst/>
    <dgm:txFillClrLst/>
    <dgm:txEffectClrLst/>
  </dgm:styleLbl>
  <dgm:styleLbl name="node1">
    <dgm:fillClrLst>
      <a:schemeClr val="accent4"/>
      <a:schemeClr val="accent5"/>
    </dgm:fillClrLst>
    <dgm:linClrLst meth="repeat">
      <a:schemeClr val="lt1"/>
    </dgm:linClrLst>
    <dgm:effectClrLst/>
    <dgm:txLinClrLst/>
    <dgm:txFillClrLst/>
    <dgm:txEffectClrLst/>
  </dgm:styleLbl>
  <dgm:styleLbl name="alignNode1">
    <dgm:fillClrLst>
      <a:schemeClr val="accent4"/>
      <a:schemeClr val="accent5"/>
    </dgm:fillClrLst>
    <dgm:linClrLst>
      <a:schemeClr val="accent4"/>
      <a:schemeClr val="accent5"/>
    </dgm:linClrLst>
    <dgm:effectClrLst/>
    <dgm:txLinClrLst/>
    <dgm:txFillClrLst/>
    <dgm:txEffectClrLst/>
  </dgm:styleLbl>
  <dgm:styleLbl name="lnNode1">
    <dgm:fillClrLst>
      <a:schemeClr val="accent4"/>
      <a:schemeClr val="accent5"/>
    </dgm:fillClrLst>
    <dgm:linClrLst meth="repeat">
      <a:schemeClr val="lt1"/>
    </dgm:linClrLst>
    <dgm:effectClrLst/>
    <dgm:txLinClrLst/>
    <dgm:txFillClrLst/>
    <dgm:txEffectClrLst/>
  </dgm:styleLbl>
  <dgm:styleLbl name="vennNode1">
    <dgm:fillClrLst>
      <a:schemeClr val="accent4">
        <a:alpha val="50000"/>
      </a:schemeClr>
      <a:schemeClr val="accent5">
        <a:alpha val="50000"/>
      </a:schemeClr>
    </dgm:fillClrLst>
    <dgm:linClrLst meth="repeat">
      <a:schemeClr val="lt1"/>
    </dgm:linClrLst>
    <dgm:effectClrLst/>
    <dgm:txLinClrLst/>
    <dgm:txFillClrLst/>
    <dgm:txEffectClrLst/>
  </dgm:styleLbl>
  <dgm:styleLbl name="node2">
    <dgm:fillClrLst>
      <a:schemeClr val="accent5"/>
    </dgm:fillClrLst>
    <dgm:linClrLst meth="repeat">
      <a:schemeClr val="lt1"/>
    </dgm:linClrLst>
    <dgm:effectClrLst/>
    <dgm:txLinClrLst/>
    <dgm:txFillClrLst/>
    <dgm:txEffectClrLst/>
  </dgm:styleLbl>
  <dgm:styleLbl name="node3">
    <dgm:fillClrLst>
      <a:schemeClr val="accent6"/>
    </dgm:fillClrLst>
    <dgm:linClrLst meth="repeat">
      <a:schemeClr val="lt1"/>
    </dgm:linClrLst>
    <dgm:effectClrLst/>
    <dgm:txLinClrLst/>
    <dgm:txFillClrLst/>
    <dgm:txEffectClrLst/>
  </dgm:styleLbl>
  <dgm:styleLbl name="node4">
    <dgm:fillClrLst>
      <a:schemeClr val="accent1"/>
    </dgm:fillClrLst>
    <dgm:linClrLst meth="repeat">
      <a:schemeClr val="lt1"/>
    </dgm:linClrLst>
    <dgm:effectClrLst/>
    <dgm:txLinClrLst/>
    <dgm:txFillClrLst/>
    <dgm:txEffectClrLst/>
  </dgm:styleLbl>
  <dgm:styleLbl name="fgImgPlace1">
    <dgm:fillClrLst>
      <a:schemeClr val="accent4">
        <a:tint val="50000"/>
      </a:schemeClr>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4">
        <a:tint val="50000"/>
      </a:schemeClr>
      <a:schemeClr val="accent5">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4">
        <a:tint val="50000"/>
      </a:schemeClr>
      <a:schemeClr val="accent5">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4"/>
      <a:schemeClr val="accent5"/>
    </dgm:fillClrLst>
    <dgm:linClrLst meth="repeat">
      <a:schemeClr val="lt1"/>
    </dgm:linClrLst>
    <dgm:effectClrLst/>
    <dgm:txLinClrLst/>
    <dgm:txFillClrLst/>
    <dgm:txEffectClrLst/>
  </dgm:styleLbl>
  <dgm:styleLbl name="fgSibTrans2D1">
    <dgm:fillClrLst>
      <a:schemeClr val="accent4"/>
      <a:schemeClr val="accent5"/>
    </dgm:fillClrLst>
    <dgm:linClrLst meth="repeat">
      <a:schemeClr val="lt1"/>
    </dgm:linClrLst>
    <dgm:effectClrLst/>
    <dgm:txLinClrLst/>
    <dgm:txFillClrLst meth="repeat">
      <a:schemeClr val="lt1"/>
    </dgm:txFillClrLst>
    <dgm:txEffectClrLst/>
  </dgm:styleLbl>
  <dgm:styleLbl name="bgSibTrans2D1">
    <dgm:fillClrLst>
      <a:schemeClr val="accent4"/>
      <a:schemeClr val="accent5"/>
    </dgm:fillClrLst>
    <dgm:linClrLst meth="repeat">
      <a:schemeClr val="lt1"/>
    </dgm:linClrLst>
    <dgm:effectClrLst/>
    <dgm:txLinClrLst/>
    <dgm:txFillClrLst meth="repeat">
      <a:schemeClr val="lt1"/>
    </dgm:txFillClrLst>
    <dgm:txEffectClrLst/>
  </dgm:styleLbl>
  <dgm:styleLbl name="sibTrans1D1">
    <dgm:fillClrLst/>
    <dgm:linClrLst>
      <a:schemeClr val="accent4"/>
      <a:schemeClr val="accent5"/>
    </dgm:linClrLst>
    <dgm:effectClrLst/>
    <dgm:txLinClrLst/>
    <dgm:txFillClrLst meth="repeat">
      <a:schemeClr val="tx1"/>
    </dgm:txFillClrLst>
    <dgm:txEffectClrLst/>
  </dgm:styleLbl>
  <dgm:styleLbl name="callout">
    <dgm:fillClrLst meth="repeat">
      <a:schemeClr val="accent4"/>
    </dgm:fillClrLst>
    <dgm:linClrLst meth="repeat">
      <a:schemeClr val="accent4">
        <a:tint val="50000"/>
      </a:schemeClr>
    </dgm:linClrLst>
    <dgm:effectClrLst/>
    <dgm:txLinClrLst/>
    <dgm:txFillClrLst meth="repeat">
      <a:schemeClr val="tx1"/>
    </dgm:txFillClrLst>
    <dgm:txEffectClrLst/>
  </dgm:styleLbl>
  <dgm:styleLbl name="asst0">
    <dgm:fillClrLst meth="repeat">
      <a:schemeClr val="accent4"/>
    </dgm:fillClrLst>
    <dgm:linClrLst meth="repeat">
      <a:schemeClr val="lt1">
        <a:shade val="80000"/>
      </a:schemeClr>
    </dgm:linClrLst>
    <dgm:effectClrLst/>
    <dgm:txLinClrLst/>
    <dgm:txFillClrLst/>
    <dgm:txEffectClrLst/>
  </dgm:styleLbl>
  <dgm:styleLbl name="asst1">
    <dgm:fillClrLst meth="repeat">
      <a:schemeClr val="accent5"/>
    </dgm:fillClrLst>
    <dgm:linClrLst meth="repeat">
      <a:schemeClr val="lt1">
        <a:shade val="80000"/>
      </a:schemeClr>
    </dgm:linClrLst>
    <dgm:effectClrLst/>
    <dgm:txLinClrLst/>
    <dgm:txFillClrLst/>
    <dgm:txEffectClrLst/>
  </dgm:styleLbl>
  <dgm:styleLbl name="asst2">
    <dgm:fillClrLst>
      <a:schemeClr val="accent6"/>
    </dgm:fillClrLst>
    <dgm:linClrLst meth="repeat">
      <a:schemeClr val="lt1"/>
    </dgm:linClrLst>
    <dgm:effectClrLst/>
    <dgm:txLinClrLst/>
    <dgm:txFillClrLst/>
    <dgm:txEffectClrLst/>
  </dgm:styleLbl>
  <dgm:styleLbl name="asst3">
    <dgm:fillClrLst>
      <a:schemeClr val="accent1"/>
    </dgm:fillClrLst>
    <dgm:linClrLst meth="repeat">
      <a:schemeClr val="lt1"/>
    </dgm:linClrLst>
    <dgm:effectClrLst/>
    <dgm:txLinClrLst/>
    <dgm:txFillClrLst/>
    <dgm:txEffectClrLst/>
  </dgm:styleLbl>
  <dgm:styleLbl name="asst4">
    <dgm:fillClrLst>
      <a:schemeClr val="accent2"/>
    </dgm:fillClrLst>
    <dgm:linClrLst meth="repeat">
      <a:schemeClr val="lt1"/>
    </dgm:linClrLst>
    <dgm:effectClrLst/>
    <dgm:txLinClrLst/>
    <dgm:txFillClrLst/>
    <dgm:txEffectClrLst/>
  </dgm:styleLbl>
  <dgm:styleLbl name="parChTrans2D1">
    <dgm:fillClrLst meth="repeat">
      <a:schemeClr val="accent4"/>
    </dgm:fillClrLst>
    <dgm:linClrLst meth="repeat">
      <a:schemeClr val="lt1"/>
    </dgm:linClrLst>
    <dgm:effectClrLst/>
    <dgm:txLinClrLst/>
    <dgm:txFillClrLst meth="repeat">
      <a:schemeClr val="lt1"/>
    </dgm:txFillClrLst>
    <dgm:txEffectClrLst/>
  </dgm:styleLbl>
  <dgm:styleLbl name="parChTrans2D2">
    <dgm:fillClrLst meth="repeat">
      <a:schemeClr val="accent5"/>
    </dgm:fillClrLst>
    <dgm:linClrLst meth="repeat">
      <a:schemeClr val="lt1"/>
    </dgm:linClrLst>
    <dgm:effectClrLst/>
    <dgm:txLinClrLst/>
    <dgm:txFillClrLst/>
    <dgm:txEffectClrLst/>
  </dgm:styleLbl>
  <dgm:styleLbl name="parChTrans2D3">
    <dgm:fillClrLst meth="repeat">
      <a:schemeClr val="accent5"/>
    </dgm:fillClrLst>
    <dgm:linClrLst meth="repeat">
      <a:schemeClr val="lt1"/>
    </dgm:linClrLst>
    <dgm:effectClrLst/>
    <dgm:txLinClrLst/>
    <dgm:txFillClrLst/>
    <dgm:txEffectClrLst/>
  </dgm:styleLbl>
  <dgm:styleLbl name="parChTrans2D4">
    <dgm:fillClrLst meth="repeat">
      <a:schemeClr val="accent6"/>
    </dgm:fillClrLst>
    <dgm:linClrLst meth="repeat">
      <a:schemeClr val="lt1"/>
    </dgm:linClrLst>
    <dgm:effectClrLst/>
    <dgm:txLinClrLst/>
    <dgm:txFillClrLst meth="repeat">
      <a:schemeClr val="lt1"/>
    </dgm:txFillClrLst>
    <dgm:txEffectClrLst/>
  </dgm:styleLbl>
  <dgm:styleLbl name="parChTrans1D1">
    <dgm:fillClrLst meth="repeat">
      <a:schemeClr val="accent4"/>
    </dgm:fillClrLst>
    <dgm:linClrLst meth="repeat">
      <a:schemeClr val="accent4"/>
    </dgm:linClrLst>
    <dgm:effectClrLst/>
    <dgm:txLinClrLst/>
    <dgm:txFillClrLst meth="repeat">
      <a:schemeClr val="tx1"/>
    </dgm:txFillClrLst>
    <dgm:txEffectClrLst/>
  </dgm:styleLbl>
  <dgm:styleLbl name="parChTrans1D2">
    <dgm:fillClrLst meth="repeat">
      <a:schemeClr val="accent4">
        <a:tint val="90000"/>
      </a:schemeClr>
    </dgm:fillClrLst>
    <dgm:linClrLst meth="repeat">
      <a:schemeClr val="accent5"/>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6"/>
    </dgm:linClrLst>
    <dgm:effectClrLst/>
    <dgm:txLinClrLst/>
    <dgm:txFillClrLst meth="repeat">
      <a:schemeClr val="tx1"/>
    </dgm:txFillClrLst>
    <dgm:txEffectClrLst/>
  </dgm:styleLbl>
  <dgm:styleLbl name="parChTrans1D4">
    <dgm:fillClrLst meth="repeat">
      <a:schemeClr val="accent4">
        <a:tint val="50000"/>
      </a:schemeClr>
    </dgm:fillClrLst>
    <dgm:linClrLst meth="repeat">
      <a:schemeClr val="accent1"/>
    </dgm:linClrLst>
    <dgm:effectClrLst/>
    <dgm:txLinClrLst/>
    <dgm:txFillClrLst meth="repeat">
      <a:schemeClr val="tx1"/>
    </dgm:txFillClrLst>
    <dgm:txEffectClrLst/>
  </dgm:styleLbl>
  <dgm:styleLbl name="f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4"/>
    </dgm:linClrLst>
    <dgm:effectClrLst/>
    <dgm:txLinClrLst/>
    <dgm:txFillClrLst meth="repeat">
      <a:schemeClr val="dk1"/>
    </dgm:txFillClrLst>
    <dgm:txEffectClrLst/>
  </dgm:styleLbl>
  <dgm:styleLbl name="b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solidFgAcc1">
    <dgm:fillClrLst meth="repeat">
      <a:schemeClr val="lt1"/>
    </dgm:fillClrLst>
    <dgm:linClrLst>
      <a:schemeClr val="accent4"/>
      <a:schemeClr val="accent5"/>
    </dgm:linClrLst>
    <dgm:effectClrLst/>
    <dgm:txLinClrLst/>
    <dgm:txFillClrLst meth="repeat">
      <a:schemeClr val="dk1"/>
    </dgm:txFillClrLst>
    <dgm:txEffectClrLst/>
  </dgm:styleLbl>
  <dgm:styleLbl name="solidAlignAcc1">
    <dgm:fillClrLst meth="repeat">
      <a:schemeClr val="lt1"/>
    </dgm:fillClrLst>
    <dgm:linClrLst>
      <a:schemeClr val="accent4"/>
      <a:schemeClr val="accent5"/>
    </dgm:linClrLst>
    <dgm:effectClrLst/>
    <dgm:txLinClrLst/>
    <dgm:txFillClrLst meth="repeat">
      <a:schemeClr val="dk1"/>
    </dgm:txFillClrLst>
    <dgm:txEffectClrLst/>
  </dgm:styleLbl>
  <dgm:styleLbl name="solidBgAcc1">
    <dgm:fillClrLst meth="repeat">
      <a:schemeClr val="lt1"/>
    </dgm:fillClrLst>
    <dgm:linClrLst>
      <a:schemeClr val="accent4"/>
      <a:schemeClr val="accent5"/>
    </dgm:linClrLst>
    <dgm:effectClrLst/>
    <dgm:txLinClrLst/>
    <dgm:txFillClrLst meth="repeat">
      <a:schemeClr val="dk1"/>
    </dgm:txFillClrLst>
    <dgm:txEffectClrLst/>
  </dgm:styleLbl>
  <dgm:styleLbl name="fg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bg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3"/>
    </dgm:linClrLst>
    <dgm:effectClrLst/>
    <dgm:txLinClrLst/>
    <dgm:txFillClrLst meth="repeat">
      <a:schemeClr val="dk1"/>
    </dgm:txFillClrLst>
    <dgm:txEffectClrLst/>
  </dgm:styleLbl>
  <dgm:styleLbl name="fgAcc2">
    <dgm:fillClrLst meth="repeat">
      <a:schemeClr val="lt1">
        <a:alpha val="90000"/>
      </a:schemeClr>
    </dgm:fillClrLst>
    <dgm:linClrLst>
      <a:schemeClr val="accent5"/>
    </dgm:linClrLst>
    <dgm:effectClrLst/>
    <dgm:txLinClrLst/>
    <dgm:txFillClrLst meth="repeat">
      <a:schemeClr val="dk1"/>
    </dgm:txFillClrLst>
    <dgm:txEffectClrLst/>
  </dgm:styleLbl>
  <dgm:styleLbl name="fgAcc3">
    <dgm:fillClrLst meth="repeat">
      <a:schemeClr val="lt1">
        <a:alpha val="90000"/>
      </a:schemeClr>
    </dgm:fillClrLst>
    <dgm:linClrLst>
      <a:schemeClr val="accent6"/>
    </dgm:linClrLst>
    <dgm:effectClrLst/>
    <dgm:txLinClrLst/>
    <dgm:txFillClrLst meth="repeat">
      <a:schemeClr val="dk1"/>
    </dgm:txFillClrLst>
    <dgm:txEffectClrLst/>
  </dgm:styleLbl>
  <dgm:styleLbl name="fgAcc4">
    <dgm:fillClrLst meth="repeat">
      <a:schemeClr val="lt1">
        <a:alpha val="90000"/>
      </a:schemeClr>
    </dgm:fillClrLst>
    <dgm:linClrLst>
      <a:schemeClr val="accent1"/>
    </dgm:linClrLst>
    <dgm:effectClrLst/>
    <dgm:txLinClrLst/>
    <dgm:txFillClrLst meth="repeat">
      <a:schemeClr val="dk1"/>
    </dgm:txFillClrLst>
    <dgm:txEffectClrLst/>
  </dgm:styleLbl>
  <dgm:styleLbl name="bgShp">
    <dgm:fillClrLst meth="repeat">
      <a:schemeClr val="accent4">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4">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4">
        <a:tint val="50000"/>
        <a:alpha val="40000"/>
      </a:schemeClr>
    </dgm:fillClrLst>
    <dgm:linClrLst meth="repeat">
      <a:schemeClr val="accent4"/>
    </dgm:linClrLst>
    <dgm:effectClrLst/>
    <dgm:txLinClrLst/>
    <dgm:txFillClrLst meth="repeat">
      <a:schemeClr val="lt1"/>
    </dgm:txFillClrLst>
    <dgm:txEffectClrLst/>
  </dgm:styleLbl>
  <dgm:styleLbl name="fgShp">
    <dgm:fillClrLst meth="repeat">
      <a:schemeClr val="accent4">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391FFC88-5BF3-4609-AB17-D6883BACED2F}" type="doc">
      <dgm:prSet loTypeId="urn:microsoft.com/office/officeart/2005/8/layout/hProcess6" loCatId="process" qsTypeId="urn:microsoft.com/office/officeart/2005/8/quickstyle/simple1" qsCatId="simple" csTypeId="urn:microsoft.com/office/officeart/2005/8/colors/colorful4" csCatId="colorful" phldr="1"/>
      <dgm:spPr/>
      <dgm:t>
        <a:bodyPr/>
        <a:lstStyle/>
        <a:p>
          <a:endParaRPr lang="nl-NL"/>
        </a:p>
      </dgm:t>
    </dgm:pt>
    <dgm:pt modelId="{FD3247BB-59E4-4FD0-B32F-ADED855849E5}">
      <dgm:prSet phldrT="[Tekst]"/>
      <dgm:spPr/>
      <dgm:t>
        <a:bodyPr/>
        <a:lstStyle/>
        <a:p>
          <a:r>
            <a:rPr lang="nl-NL"/>
            <a:t>1</a:t>
          </a:r>
        </a:p>
      </dgm:t>
    </dgm:pt>
    <dgm:pt modelId="{F8D9EE53-A86D-4357-B62B-6C4A41EB5091}" type="parTrans" cxnId="{1BF5EB47-CEDD-4DDA-8E42-CE55A8E63800}">
      <dgm:prSet/>
      <dgm:spPr/>
      <dgm:t>
        <a:bodyPr/>
        <a:lstStyle/>
        <a:p>
          <a:endParaRPr lang="nl-NL"/>
        </a:p>
      </dgm:t>
    </dgm:pt>
    <dgm:pt modelId="{0D6A3EF2-056D-4580-879B-1715B902503E}" type="sibTrans" cxnId="{1BF5EB47-CEDD-4DDA-8E42-CE55A8E63800}">
      <dgm:prSet/>
      <dgm:spPr/>
      <dgm:t>
        <a:bodyPr/>
        <a:lstStyle/>
        <a:p>
          <a:endParaRPr lang="nl-NL"/>
        </a:p>
      </dgm:t>
    </dgm:pt>
    <dgm:pt modelId="{05BC6C92-6E6A-4536-9D40-096D827FF606}">
      <dgm:prSet phldrT="[Tekst]" phldr="1"/>
      <dgm:spPr/>
      <dgm:t>
        <a:bodyPr/>
        <a:lstStyle/>
        <a:p>
          <a:endParaRPr lang="nl-NL"/>
        </a:p>
      </dgm:t>
    </dgm:pt>
    <dgm:pt modelId="{A80F78EE-6546-495A-B096-5367C268EFCD}" type="parTrans" cxnId="{3EE186F2-C3D5-407E-A422-FD4253AE68F0}">
      <dgm:prSet/>
      <dgm:spPr/>
      <dgm:t>
        <a:bodyPr/>
        <a:lstStyle/>
        <a:p>
          <a:endParaRPr lang="nl-NL"/>
        </a:p>
      </dgm:t>
    </dgm:pt>
    <dgm:pt modelId="{CF9784F7-F123-40C2-B4B7-ED040EA0DC55}" type="sibTrans" cxnId="{3EE186F2-C3D5-407E-A422-FD4253AE68F0}">
      <dgm:prSet/>
      <dgm:spPr/>
      <dgm:t>
        <a:bodyPr/>
        <a:lstStyle/>
        <a:p>
          <a:endParaRPr lang="nl-NL"/>
        </a:p>
      </dgm:t>
    </dgm:pt>
    <dgm:pt modelId="{D38A0397-F9FC-45C4-A810-16D86E30FC56}">
      <dgm:prSet phldrT="[Tekst]"/>
      <dgm:spPr/>
      <dgm:t>
        <a:bodyPr/>
        <a:lstStyle/>
        <a:p>
          <a:r>
            <a:rPr lang="nl-NL"/>
            <a:t>2</a:t>
          </a:r>
        </a:p>
      </dgm:t>
    </dgm:pt>
    <dgm:pt modelId="{6FFECD31-33BA-4713-A3ED-6A3025DD3E2C}" type="parTrans" cxnId="{6872B398-1EF2-4783-B217-531E9AC08F25}">
      <dgm:prSet/>
      <dgm:spPr/>
      <dgm:t>
        <a:bodyPr/>
        <a:lstStyle/>
        <a:p>
          <a:endParaRPr lang="nl-NL"/>
        </a:p>
      </dgm:t>
    </dgm:pt>
    <dgm:pt modelId="{1F56E9D4-9169-495A-B897-868E2E5F75A5}" type="sibTrans" cxnId="{6872B398-1EF2-4783-B217-531E9AC08F25}">
      <dgm:prSet/>
      <dgm:spPr/>
      <dgm:t>
        <a:bodyPr/>
        <a:lstStyle/>
        <a:p>
          <a:endParaRPr lang="nl-NL"/>
        </a:p>
      </dgm:t>
    </dgm:pt>
    <dgm:pt modelId="{4D94F1B4-164F-4EDF-9BB5-D0F8C3A3FD7B}">
      <dgm:prSet phldrT="[Tekst]" phldr="1"/>
      <dgm:spPr/>
      <dgm:t>
        <a:bodyPr/>
        <a:lstStyle/>
        <a:p>
          <a:endParaRPr lang="nl-NL"/>
        </a:p>
      </dgm:t>
    </dgm:pt>
    <dgm:pt modelId="{D911CB16-ED33-41B8-92E3-849567E2B76B}" type="parTrans" cxnId="{A4573558-FB94-4C87-A45C-E1D716E4F7C6}">
      <dgm:prSet/>
      <dgm:spPr/>
      <dgm:t>
        <a:bodyPr/>
        <a:lstStyle/>
        <a:p>
          <a:endParaRPr lang="nl-NL"/>
        </a:p>
      </dgm:t>
    </dgm:pt>
    <dgm:pt modelId="{697E9A67-1714-48B1-A239-FCA727BDD9D7}" type="sibTrans" cxnId="{A4573558-FB94-4C87-A45C-E1D716E4F7C6}">
      <dgm:prSet/>
      <dgm:spPr/>
      <dgm:t>
        <a:bodyPr/>
        <a:lstStyle/>
        <a:p>
          <a:endParaRPr lang="nl-NL"/>
        </a:p>
      </dgm:t>
    </dgm:pt>
    <dgm:pt modelId="{E3F9DDFD-B87A-4EB1-919D-7705650BD5C1}">
      <dgm:prSet phldrT="[Tekst]"/>
      <dgm:spPr/>
      <dgm:t>
        <a:bodyPr/>
        <a:lstStyle/>
        <a:p>
          <a:r>
            <a:rPr lang="nl-NL"/>
            <a:t>3</a:t>
          </a:r>
        </a:p>
      </dgm:t>
    </dgm:pt>
    <dgm:pt modelId="{C2FD466E-49A0-4457-8E36-22ABDF78C76A}" type="parTrans" cxnId="{32DC1F2B-A73B-4893-8CD6-A6AB9AF5C6CC}">
      <dgm:prSet/>
      <dgm:spPr/>
      <dgm:t>
        <a:bodyPr/>
        <a:lstStyle/>
        <a:p>
          <a:endParaRPr lang="nl-NL"/>
        </a:p>
      </dgm:t>
    </dgm:pt>
    <dgm:pt modelId="{95E00E78-61D4-404A-9436-8904A09A4CF9}" type="sibTrans" cxnId="{32DC1F2B-A73B-4893-8CD6-A6AB9AF5C6CC}">
      <dgm:prSet/>
      <dgm:spPr/>
      <dgm:t>
        <a:bodyPr/>
        <a:lstStyle/>
        <a:p>
          <a:endParaRPr lang="nl-NL"/>
        </a:p>
      </dgm:t>
    </dgm:pt>
    <dgm:pt modelId="{AC48770B-4052-45C2-B7BE-DC1DC745FD18}">
      <dgm:prSet phldrT="[Tekst]" phldr="1"/>
      <dgm:spPr/>
      <dgm:t>
        <a:bodyPr/>
        <a:lstStyle/>
        <a:p>
          <a:endParaRPr lang="nl-NL"/>
        </a:p>
      </dgm:t>
    </dgm:pt>
    <dgm:pt modelId="{53AC06AB-E613-4C86-AF3A-886FE4DA9B09}" type="parTrans" cxnId="{C88C2C5A-8A9E-4F35-91B8-ECE23D762961}">
      <dgm:prSet/>
      <dgm:spPr/>
      <dgm:t>
        <a:bodyPr/>
        <a:lstStyle/>
        <a:p>
          <a:endParaRPr lang="nl-NL"/>
        </a:p>
      </dgm:t>
    </dgm:pt>
    <dgm:pt modelId="{A8D9F126-B796-462F-ABE2-CE1E26C836A0}" type="sibTrans" cxnId="{C88C2C5A-8A9E-4F35-91B8-ECE23D762961}">
      <dgm:prSet/>
      <dgm:spPr/>
      <dgm:t>
        <a:bodyPr/>
        <a:lstStyle/>
        <a:p>
          <a:endParaRPr lang="nl-NL"/>
        </a:p>
      </dgm:t>
    </dgm:pt>
    <dgm:pt modelId="{32680074-82C3-49D5-917F-14CA36D5271C}" type="pres">
      <dgm:prSet presAssocID="{391FFC88-5BF3-4609-AB17-D6883BACED2F}" presName="theList" presStyleCnt="0">
        <dgm:presLayoutVars>
          <dgm:dir/>
          <dgm:animLvl val="lvl"/>
          <dgm:resizeHandles val="exact"/>
        </dgm:presLayoutVars>
      </dgm:prSet>
      <dgm:spPr/>
    </dgm:pt>
    <dgm:pt modelId="{63EB669F-6C68-4894-8825-0F90BF719E96}" type="pres">
      <dgm:prSet presAssocID="{FD3247BB-59E4-4FD0-B32F-ADED855849E5}" presName="compNode" presStyleCnt="0"/>
      <dgm:spPr/>
    </dgm:pt>
    <dgm:pt modelId="{8674795C-C995-467E-8B75-12DB5FB00732}" type="pres">
      <dgm:prSet presAssocID="{FD3247BB-59E4-4FD0-B32F-ADED855849E5}" presName="noGeometry" presStyleCnt="0"/>
      <dgm:spPr/>
    </dgm:pt>
    <dgm:pt modelId="{E779BBA2-C244-44D6-83BB-52CC9E0C4CCC}" type="pres">
      <dgm:prSet presAssocID="{FD3247BB-59E4-4FD0-B32F-ADED855849E5}" presName="childTextVisible" presStyleLbl="bgAccFollowNode1" presStyleIdx="0" presStyleCnt="3">
        <dgm:presLayoutVars>
          <dgm:bulletEnabled val="1"/>
        </dgm:presLayoutVars>
      </dgm:prSet>
      <dgm:spPr/>
    </dgm:pt>
    <dgm:pt modelId="{5F61BACC-C3AE-4550-AE46-0E2777FBE44B}" type="pres">
      <dgm:prSet presAssocID="{FD3247BB-59E4-4FD0-B32F-ADED855849E5}" presName="childTextHidden" presStyleLbl="bgAccFollowNode1" presStyleIdx="0" presStyleCnt="3"/>
      <dgm:spPr/>
    </dgm:pt>
    <dgm:pt modelId="{BEC04FCE-5A2E-43E1-9BAA-B8CA735F6B08}" type="pres">
      <dgm:prSet presAssocID="{FD3247BB-59E4-4FD0-B32F-ADED855849E5}" presName="parentText" presStyleLbl="node1" presStyleIdx="0" presStyleCnt="3">
        <dgm:presLayoutVars>
          <dgm:chMax val="1"/>
          <dgm:bulletEnabled val="1"/>
        </dgm:presLayoutVars>
      </dgm:prSet>
      <dgm:spPr/>
    </dgm:pt>
    <dgm:pt modelId="{64C05427-CA0B-4486-B05B-21A5E4603172}" type="pres">
      <dgm:prSet presAssocID="{FD3247BB-59E4-4FD0-B32F-ADED855849E5}" presName="aSpace" presStyleCnt="0"/>
      <dgm:spPr/>
    </dgm:pt>
    <dgm:pt modelId="{B1D3A485-EA27-4156-9D0E-51F1C2285F5E}" type="pres">
      <dgm:prSet presAssocID="{D38A0397-F9FC-45C4-A810-16D86E30FC56}" presName="compNode" presStyleCnt="0"/>
      <dgm:spPr/>
    </dgm:pt>
    <dgm:pt modelId="{AB73F023-53D0-4DCC-8FDE-1E96BDE09BFD}" type="pres">
      <dgm:prSet presAssocID="{D38A0397-F9FC-45C4-A810-16D86E30FC56}" presName="noGeometry" presStyleCnt="0"/>
      <dgm:spPr/>
    </dgm:pt>
    <dgm:pt modelId="{C7539C8F-B0F7-4602-B649-3C90B06BD68F}" type="pres">
      <dgm:prSet presAssocID="{D38A0397-F9FC-45C4-A810-16D86E30FC56}" presName="childTextVisible" presStyleLbl="bgAccFollowNode1" presStyleIdx="1" presStyleCnt="3">
        <dgm:presLayoutVars>
          <dgm:bulletEnabled val="1"/>
        </dgm:presLayoutVars>
      </dgm:prSet>
      <dgm:spPr/>
    </dgm:pt>
    <dgm:pt modelId="{0B6F3603-B107-4D9D-ADAC-55C0722B4041}" type="pres">
      <dgm:prSet presAssocID="{D38A0397-F9FC-45C4-A810-16D86E30FC56}" presName="childTextHidden" presStyleLbl="bgAccFollowNode1" presStyleIdx="1" presStyleCnt="3"/>
      <dgm:spPr/>
    </dgm:pt>
    <dgm:pt modelId="{EEC9FFEF-CA45-42D9-A468-A4C6BD794296}" type="pres">
      <dgm:prSet presAssocID="{D38A0397-F9FC-45C4-A810-16D86E30FC56}" presName="parentText" presStyleLbl="node1" presStyleIdx="1" presStyleCnt="3">
        <dgm:presLayoutVars>
          <dgm:chMax val="1"/>
          <dgm:bulletEnabled val="1"/>
        </dgm:presLayoutVars>
      </dgm:prSet>
      <dgm:spPr/>
    </dgm:pt>
    <dgm:pt modelId="{5CD500A6-7523-4E89-8BB1-F7F4A2C6E778}" type="pres">
      <dgm:prSet presAssocID="{D38A0397-F9FC-45C4-A810-16D86E30FC56}" presName="aSpace" presStyleCnt="0"/>
      <dgm:spPr/>
    </dgm:pt>
    <dgm:pt modelId="{E1CAB16C-599A-4CC1-A605-778A03AB2513}" type="pres">
      <dgm:prSet presAssocID="{E3F9DDFD-B87A-4EB1-919D-7705650BD5C1}" presName="compNode" presStyleCnt="0"/>
      <dgm:spPr/>
    </dgm:pt>
    <dgm:pt modelId="{F52EB8B2-F89A-4E60-9F13-F872B0F96838}" type="pres">
      <dgm:prSet presAssocID="{E3F9DDFD-B87A-4EB1-919D-7705650BD5C1}" presName="noGeometry" presStyleCnt="0"/>
      <dgm:spPr/>
    </dgm:pt>
    <dgm:pt modelId="{29B3B123-D5A9-4764-B558-E80EFB42E955}" type="pres">
      <dgm:prSet presAssocID="{E3F9DDFD-B87A-4EB1-919D-7705650BD5C1}" presName="childTextVisible" presStyleLbl="bgAccFollowNode1" presStyleIdx="2" presStyleCnt="3">
        <dgm:presLayoutVars>
          <dgm:bulletEnabled val="1"/>
        </dgm:presLayoutVars>
      </dgm:prSet>
      <dgm:spPr/>
    </dgm:pt>
    <dgm:pt modelId="{FD1898FF-BAD1-4256-9EC9-02FC895FF527}" type="pres">
      <dgm:prSet presAssocID="{E3F9DDFD-B87A-4EB1-919D-7705650BD5C1}" presName="childTextHidden" presStyleLbl="bgAccFollowNode1" presStyleIdx="2" presStyleCnt="3"/>
      <dgm:spPr/>
    </dgm:pt>
    <dgm:pt modelId="{D3BB77FC-C0F6-4E09-9BE4-F63F885CD8DF}" type="pres">
      <dgm:prSet presAssocID="{E3F9DDFD-B87A-4EB1-919D-7705650BD5C1}" presName="parentText" presStyleLbl="node1" presStyleIdx="2" presStyleCnt="3">
        <dgm:presLayoutVars>
          <dgm:chMax val="1"/>
          <dgm:bulletEnabled val="1"/>
        </dgm:presLayoutVars>
      </dgm:prSet>
      <dgm:spPr/>
    </dgm:pt>
  </dgm:ptLst>
  <dgm:cxnLst>
    <dgm:cxn modelId="{C842B610-CBDF-4727-A723-B7ECAEE324E7}" type="presOf" srcId="{AC48770B-4052-45C2-B7BE-DC1DC745FD18}" destId="{29B3B123-D5A9-4764-B558-E80EFB42E955}" srcOrd="0" destOrd="0" presId="urn:microsoft.com/office/officeart/2005/8/layout/hProcess6"/>
    <dgm:cxn modelId="{52971513-1E94-4552-A92F-537C497F456F}" type="presOf" srcId="{4D94F1B4-164F-4EDF-9BB5-D0F8C3A3FD7B}" destId="{0B6F3603-B107-4D9D-ADAC-55C0722B4041}" srcOrd="1" destOrd="0" presId="urn:microsoft.com/office/officeart/2005/8/layout/hProcess6"/>
    <dgm:cxn modelId="{32DC1F2B-A73B-4893-8CD6-A6AB9AF5C6CC}" srcId="{391FFC88-5BF3-4609-AB17-D6883BACED2F}" destId="{E3F9DDFD-B87A-4EB1-919D-7705650BD5C1}" srcOrd="2" destOrd="0" parTransId="{C2FD466E-49A0-4457-8E36-22ABDF78C76A}" sibTransId="{95E00E78-61D4-404A-9436-8904A09A4CF9}"/>
    <dgm:cxn modelId="{696F3A67-2D35-4B7B-B0C5-FAFD46CE455E}" type="presOf" srcId="{391FFC88-5BF3-4609-AB17-D6883BACED2F}" destId="{32680074-82C3-49D5-917F-14CA36D5271C}" srcOrd="0" destOrd="0" presId="urn:microsoft.com/office/officeart/2005/8/layout/hProcess6"/>
    <dgm:cxn modelId="{1BF5EB47-CEDD-4DDA-8E42-CE55A8E63800}" srcId="{391FFC88-5BF3-4609-AB17-D6883BACED2F}" destId="{FD3247BB-59E4-4FD0-B32F-ADED855849E5}" srcOrd="0" destOrd="0" parTransId="{F8D9EE53-A86D-4357-B62B-6C4A41EB5091}" sibTransId="{0D6A3EF2-056D-4580-879B-1715B902503E}"/>
    <dgm:cxn modelId="{5158FD56-32B7-48E7-A4AE-86B66BE1944E}" type="presOf" srcId="{E3F9DDFD-B87A-4EB1-919D-7705650BD5C1}" destId="{D3BB77FC-C0F6-4E09-9BE4-F63F885CD8DF}" srcOrd="0" destOrd="0" presId="urn:microsoft.com/office/officeart/2005/8/layout/hProcess6"/>
    <dgm:cxn modelId="{A4573558-FB94-4C87-A45C-E1D716E4F7C6}" srcId="{D38A0397-F9FC-45C4-A810-16D86E30FC56}" destId="{4D94F1B4-164F-4EDF-9BB5-D0F8C3A3FD7B}" srcOrd="0" destOrd="0" parTransId="{D911CB16-ED33-41B8-92E3-849567E2B76B}" sibTransId="{697E9A67-1714-48B1-A239-FCA727BDD9D7}"/>
    <dgm:cxn modelId="{C88C2C5A-8A9E-4F35-91B8-ECE23D762961}" srcId="{E3F9DDFD-B87A-4EB1-919D-7705650BD5C1}" destId="{AC48770B-4052-45C2-B7BE-DC1DC745FD18}" srcOrd="0" destOrd="0" parTransId="{53AC06AB-E613-4C86-AF3A-886FE4DA9B09}" sibTransId="{A8D9F126-B796-462F-ABE2-CE1E26C836A0}"/>
    <dgm:cxn modelId="{F01D448B-EF68-4FEC-BDDC-F6F52A9DC1F9}" type="presOf" srcId="{4D94F1B4-164F-4EDF-9BB5-D0F8C3A3FD7B}" destId="{C7539C8F-B0F7-4602-B649-3C90B06BD68F}" srcOrd="0" destOrd="0" presId="urn:microsoft.com/office/officeart/2005/8/layout/hProcess6"/>
    <dgm:cxn modelId="{D135E797-ED3D-406F-B4DE-83647B9C9455}" type="presOf" srcId="{AC48770B-4052-45C2-B7BE-DC1DC745FD18}" destId="{FD1898FF-BAD1-4256-9EC9-02FC895FF527}" srcOrd="1" destOrd="0" presId="urn:microsoft.com/office/officeart/2005/8/layout/hProcess6"/>
    <dgm:cxn modelId="{6872B398-1EF2-4783-B217-531E9AC08F25}" srcId="{391FFC88-5BF3-4609-AB17-D6883BACED2F}" destId="{D38A0397-F9FC-45C4-A810-16D86E30FC56}" srcOrd="1" destOrd="0" parTransId="{6FFECD31-33BA-4713-A3ED-6A3025DD3E2C}" sibTransId="{1F56E9D4-9169-495A-B897-868E2E5F75A5}"/>
    <dgm:cxn modelId="{CCCA0DB2-DCD7-4798-8222-C38CD4AE4C50}" type="presOf" srcId="{D38A0397-F9FC-45C4-A810-16D86E30FC56}" destId="{EEC9FFEF-CA45-42D9-A468-A4C6BD794296}" srcOrd="0" destOrd="0" presId="urn:microsoft.com/office/officeart/2005/8/layout/hProcess6"/>
    <dgm:cxn modelId="{09FBEBB5-9D61-46D9-A039-692FDF109F3B}" type="presOf" srcId="{FD3247BB-59E4-4FD0-B32F-ADED855849E5}" destId="{BEC04FCE-5A2E-43E1-9BAA-B8CA735F6B08}" srcOrd="0" destOrd="0" presId="urn:microsoft.com/office/officeart/2005/8/layout/hProcess6"/>
    <dgm:cxn modelId="{35FDBBD0-10C1-47E6-8F10-346518E61B68}" type="presOf" srcId="{05BC6C92-6E6A-4536-9D40-096D827FF606}" destId="{5F61BACC-C3AE-4550-AE46-0E2777FBE44B}" srcOrd="1" destOrd="0" presId="urn:microsoft.com/office/officeart/2005/8/layout/hProcess6"/>
    <dgm:cxn modelId="{34D1EFD9-EA30-411E-8819-3B18A6A91A1B}" type="presOf" srcId="{05BC6C92-6E6A-4536-9D40-096D827FF606}" destId="{E779BBA2-C244-44D6-83BB-52CC9E0C4CCC}" srcOrd="0" destOrd="0" presId="urn:microsoft.com/office/officeart/2005/8/layout/hProcess6"/>
    <dgm:cxn modelId="{3EE186F2-C3D5-407E-A422-FD4253AE68F0}" srcId="{FD3247BB-59E4-4FD0-B32F-ADED855849E5}" destId="{05BC6C92-6E6A-4536-9D40-096D827FF606}" srcOrd="0" destOrd="0" parTransId="{A80F78EE-6546-495A-B096-5367C268EFCD}" sibTransId="{CF9784F7-F123-40C2-B4B7-ED040EA0DC55}"/>
    <dgm:cxn modelId="{955C5997-5B92-4A73-9A9B-ED51E32788E1}" type="presParOf" srcId="{32680074-82C3-49D5-917F-14CA36D5271C}" destId="{63EB669F-6C68-4894-8825-0F90BF719E96}" srcOrd="0" destOrd="0" presId="urn:microsoft.com/office/officeart/2005/8/layout/hProcess6"/>
    <dgm:cxn modelId="{DE62573F-23A4-4780-AA28-C98C6EC17D65}" type="presParOf" srcId="{63EB669F-6C68-4894-8825-0F90BF719E96}" destId="{8674795C-C995-467E-8B75-12DB5FB00732}" srcOrd="0" destOrd="0" presId="urn:microsoft.com/office/officeart/2005/8/layout/hProcess6"/>
    <dgm:cxn modelId="{3644BDB1-7CE1-4AD3-9875-2C2EE7F5B8D5}" type="presParOf" srcId="{63EB669F-6C68-4894-8825-0F90BF719E96}" destId="{E779BBA2-C244-44D6-83BB-52CC9E0C4CCC}" srcOrd="1" destOrd="0" presId="urn:microsoft.com/office/officeart/2005/8/layout/hProcess6"/>
    <dgm:cxn modelId="{2BB6BDF3-3A2E-4A62-91B2-2D1FF43BA4CB}" type="presParOf" srcId="{63EB669F-6C68-4894-8825-0F90BF719E96}" destId="{5F61BACC-C3AE-4550-AE46-0E2777FBE44B}" srcOrd="2" destOrd="0" presId="urn:microsoft.com/office/officeart/2005/8/layout/hProcess6"/>
    <dgm:cxn modelId="{C3660B94-8CAB-4FDA-9350-C8B1D309C6F1}" type="presParOf" srcId="{63EB669F-6C68-4894-8825-0F90BF719E96}" destId="{BEC04FCE-5A2E-43E1-9BAA-B8CA735F6B08}" srcOrd="3" destOrd="0" presId="urn:microsoft.com/office/officeart/2005/8/layout/hProcess6"/>
    <dgm:cxn modelId="{30880E40-092D-4F75-B279-D199DEF3A38B}" type="presParOf" srcId="{32680074-82C3-49D5-917F-14CA36D5271C}" destId="{64C05427-CA0B-4486-B05B-21A5E4603172}" srcOrd="1" destOrd="0" presId="urn:microsoft.com/office/officeart/2005/8/layout/hProcess6"/>
    <dgm:cxn modelId="{E83BD524-F276-45A1-B0A1-3F93F364C662}" type="presParOf" srcId="{32680074-82C3-49D5-917F-14CA36D5271C}" destId="{B1D3A485-EA27-4156-9D0E-51F1C2285F5E}" srcOrd="2" destOrd="0" presId="urn:microsoft.com/office/officeart/2005/8/layout/hProcess6"/>
    <dgm:cxn modelId="{FE0A581D-2ACA-47AF-BAF3-40BA75771AA8}" type="presParOf" srcId="{B1D3A485-EA27-4156-9D0E-51F1C2285F5E}" destId="{AB73F023-53D0-4DCC-8FDE-1E96BDE09BFD}" srcOrd="0" destOrd="0" presId="urn:microsoft.com/office/officeart/2005/8/layout/hProcess6"/>
    <dgm:cxn modelId="{D0897311-2755-4AA0-95B1-53BB16EC4D28}" type="presParOf" srcId="{B1D3A485-EA27-4156-9D0E-51F1C2285F5E}" destId="{C7539C8F-B0F7-4602-B649-3C90B06BD68F}" srcOrd="1" destOrd="0" presId="urn:microsoft.com/office/officeart/2005/8/layout/hProcess6"/>
    <dgm:cxn modelId="{CC1C8732-3B5A-43A7-B226-345B489CC20E}" type="presParOf" srcId="{B1D3A485-EA27-4156-9D0E-51F1C2285F5E}" destId="{0B6F3603-B107-4D9D-ADAC-55C0722B4041}" srcOrd="2" destOrd="0" presId="urn:microsoft.com/office/officeart/2005/8/layout/hProcess6"/>
    <dgm:cxn modelId="{4692CF59-AED3-4E99-B681-D52E860E0335}" type="presParOf" srcId="{B1D3A485-EA27-4156-9D0E-51F1C2285F5E}" destId="{EEC9FFEF-CA45-42D9-A468-A4C6BD794296}" srcOrd="3" destOrd="0" presId="urn:microsoft.com/office/officeart/2005/8/layout/hProcess6"/>
    <dgm:cxn modelId="{7BBCAA2A-D1B4-442D-A312-4A62FADF0EB4}" type="presParOf" srcId="{32680074-82C3-49D5-917F-14CA36D5271C}" destId="{5CD500A6-7523-4E89-8BB1-F7F4A2C6E778}" srcOrd="3" destOrd="0" presId="urn:microsoft.com/office/officeart/2005/8/layout/hProcess6"/>
    <dgm:cxn modelId="{3DE56D53-B8B3-477A-A404-3CEA6DD0E0A0}" type="presParOf" srcId="{32680074-82C3-49D5-917F-14CA36D5271C}" destId="{E1CAB16C-599A-4CC1-A605-778A03AB2513}" srcOrd="4" destOrd="0" presId="urn:microsoft.com/office/officeart/2005/8/layout/hProcess6"/>
    <dgm:cxn modelId="{D7318B2A-D968-4E9A-B3F3-097A998D4241}" type="presParOf" srcId="{E1CAB16C-599A-4CC1-A605-778A03AB2513}" destId="{F52EB8B2-F89A-4E60-9F13-F872B0F96838}" srcOrd="0" destOrd="0" presId="urn:microsoft.com/office/officeart/2005/8/layout/hProcess6"/>
    <dgm:cxn modelId="{0EDDB1F8-A23A-49ED-B81E-11E58768B2E1}" type="presParOf" srcId="{E1CAB16C-599A-4CC1-A605-778A03AB2513}" destId="{29B3B123-D5A9-4764-B558-E80EFB42E955}" srcOrd="1" destOrd="0" presId="urn:microsoft.com/office/officeart/2005/8/layout/hProcess6"/>
    <dgm:cxn modelId="{A8257B42-98A2-44D2-959F-DE7869BEF834}" type="presParOf" srcId="{E1CAB16C-599A-4CC1-A605-778A03AB2513}" destId="{FD1898FF-BAD1-4256-9EC9-02FC895FF527}" srcOrd="2" destOrd="0" presId="urn:microsoft.com/office/officeart/2005/8/layout/hProcess6"/>
    <dgm:cxn modelId="{DC79572D-A960-4AE0-B846-1E49937E82A7}" type="presParOf" srcId="{E1CAB16C-599A-4CC1-A605-778A03AB2513}" destId="{D3BB77FC-C0F6-4E09-9BE4-F63F885CD8DF}" srcOrd="3" destOrd="0" presId="urn:microsoft.com/office/officeart/2005/8/layout/hProcess6"/>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391FFC88-5BF3-4609-AB17-D6883BACED2F}" type="doc">
      <dgm:prSet loTypeId="urn:microsoft.com/office/officeart/2005/8/layout/hProcess6" loCatId="process" qsTypeId="urn:microsoft.com/office/officeart/2005/8/quickstyle/simple1" qsCatId="simple" csTypeId="urn:microsoft.com/office/officeart/2005/8/colors/colorful4" csCatId="colorful" phldr="1"/>
      <dgm:spPr/>
      <dgm:t>
        <a:bodyPr/>
        <a:lstStyle/>
        <a:p>
          <a:endParaRPr lang="nl-NL"/>
        </a:p>
      </dgm:t>
    </dgm:pt>
    <dgm:pt modelId="{FD3247BB-59E4-4FD0-B32F-ADED855849E5}">
      <dgm:prSet phldrT="[Tekst]"/>
      <dgm:spPr/>
      <dgm:t>
        <a:bodyPr/>
        <a:lstStyle/>
        <a:p>
          <a:r>
            <a:rPr lang="nl-NL"/>
            <a:t>1</a:t>
          </a:r>
        </a:p>
      </dgm:t>
    </dgm:pt>
    <dgm:pt modelId="{F8D9EE53-A86D-4357-B62B-6C4A41EB5091}" type="parTrans" cxnId="{1BF5EB47-CEDD-4DDA-8E42-CE55A8E63800}">
      <dgm:prSet/>
      <dgm:spPr/>
      <dgm:t>
        <a:bodyPr/>
        <a:lstStyle/>
        <a:p>
          <a:endParaRPr lang="nl-NL"/>
        </a:p>
      </dgm:t>
    </dgm:pt>
    <dgm:pt modelId="{0D6A3EF2-056D-4580-879B-1715B902503E}" type="sibTrans" cxnId="{1BF5EB47-CEDD-4DDA-8E42-CE55A8E63800}">
      <dgm:prSet/>
      <dgm:spPr/>
      <dgm:t>
        <a:bodyPr/>
        <a:lstStyle/>
        <a:p>
          <a:endParaRPr lang="nl-NL"/>
        </a:p>
      </dgm:t>
    </dgm:pt>
    <dgm:pt modelId="{05BC6C92-6E6A-4536-9D40-096D827FF606}">
      <dgm:prSet phldrT="[Tekst]" phldr="1"/>
      <dgm:spPr/>
      <dgm:t>
        <a:bodyPr/>
        <a:lstStyle/>
        <a:p>
          <a:endParaRPr lang="nl-NL"/>
        </a:p>
      </dgm:t>
    </dgm:pt>
    <dgm:pt modelId="{A80F78EE-6546-495A-B096-5367C268EFCD}" type="parTrans" cxnId="{3EE186F2-C3D5-407E-A422-FD4253AE68F0}">
      <dgm:prSet/>
      <dgm:spPr/>
      <dgm:t>
        <a:bodyPr/>
        <a:lstStyle/>
        <a:p>
          <a:endParaRPr lang="nl-NL"/>
        </a:p>
      </dgm:t>
    </dgm:pt>
    <dgm:pt modelId="{CF9784F7-F123-40C2-B4B7-ED040EA0DC55}" type="sibTrans" cxnId="{3EE186F2-C3D5-407E-A422-FD4253AE68F0}">
      <dgm:prSet/>
      <dgm:spPr/>
      <dgm:t>
        <a:bodyPr/>
        <a:lstStyle/>
        <a:p>
          <a:endParaRPr lang="nl-NL"/>
        </a:p>
      </dgm:t>
    </dgm:pt>
    <dgm:pt modelId="{D38A0397-F9FC-45C4-A810-16D86E30FC56}">
      <dgm:prSet phldrT="[Tekst]"/>
      <dgm:spPr/>
      <dgm:t>
        <a:bodyPr/>
        <a:lstStyle/>
        <a:p>
          <a:r>
            <a:rPr lang="nl-NL"/>
            <a:t>2</a:t>
          </a:r>
        </a:p>
      </dgm:t>
    </dgm:pt>
    <dgm:pt modelId="{6FFECD31-33BA-4713-A3ED-6A3025DD3E2C}" type="parTrans" cxnId="{6872B398-1EF2-4783-B217-531E9AC08F25}">
      <dgm:prSet/>
      <dgm:spPr/>
      <dgm:t>
        <a:bodyPr/>
        <a:lstStyle/>
        <a:p>
          <a:endParaRPr lang="nl-NL"/>
        </a:p>
      </dgm:t>
    </dgm:pt>
    <dgm:pt modelId="{1F56E9D4-9169-495A-B897-868E2E5F75A5}" type="sibTrans" cxnId="{6872B398-1EF2-4783-B217-531E9AC08F25}">
      <dgm:prSet/>
      <dgm:spPr/>
      <dgm:t>
        <a:bodyPr/>
        <a:lstStyle/>
        <a:p>
          <a:endParaRPr lang="nl-NL"/>
        </a:p>
      </dgm:t>
    </dgm:pt>
    <dgm:pt modelId="{4D94F1B4-164F-4EDF-9BB5-D0F8C3A3FD7B}">
      <dgm:prSet phldrT="[Tekst]" phldr="1"/>
      <dgm:spPr/>
      <dgm:t>
        <a:bodyPr/>
        <a:lstStyle/>
        <a:p>
          <a:endParaRPr lang="nl-NL"/>
        </a:p>
      </dgm:t>
    </dgm:pt>
    <dgm:pt modelId="{D911CB16-ED33-41B8-92E3-849567E2B76B}" type="parTrans" cxnId="{A4573558-FB94-4C87-A45C-E1D716E4F7C6}">
      <dgm:prSet/>
      <dgm:spPr/>
      <dgm:t>
        <a:bodyPr/>
        <a:lstStyle/>
        <a:p>
          <a:endParaRPr lang="nl-NL"/>
        </a:p>
      </dgm:t>
    </dgm:pt>
    <dgm:pt modelId="{697E9A67-1714-48B1-A239-FCA727BDD9D7}" type="sibTrans" cxnId="{A4573558-FB94-4C87-A45C-E1D716E4F7C6}">
      <dgm:prSet/>
      <dgm:spPr/>
      <dgm:t>
        <a:bodyPr/>
        <a:lstStyle/>
        <a:p>
          <a:endParaRPr lang="nl-NL"/>
        </a:p>
      </dgm:t>
    </dgm:pt>
    <dgm:pt modelId="{E3F9DDFD-B87A-4EB1-919D-7705650BD5C1}">
      <dgm:prSet phldrT="[Tekst]"/>
      <dgm:spPr/>
      <dgm:t>
        <a:bodyPr/>
        <a:lstStyle/>
        <a:p>
          <a:r>
            <a:rPr lang="nl-NL"/>
            <a:t>3</a:t>
          </a:r>
        </a:p>
      </dgm:t>
    </dgm:pt>
    <dgm:pt modelId="{C2FD466E-49A0-4457-8E36-22ABDF78C76A}" type="parTrans" cxnId="{32DC1F2B-A73B-4893-8CD6-A6AB9AF5C6CC}">
      <dgm:prSet/>
      <dgm:spPr/>
      <dgm:t>
        <a:bodyPr/>
        <a:lstStyle/>
        <a:p>
          <a:endParaRPr lang="nl-NL"/>
        </a:p>
      </dgm:t>
    </dgm:pt>
    <dgm:pt modelId="{95E00E78-61D4-404A-9436-8904A09A4CF9}" type="sibTrans" cxnId="{32DC1F2B-A73B-4893-8CD6-A6AB9AF5C6CC}">
      <dgm:prSet/>
      <dgm:spPr/>
      <dgm:t>
        <a:bodyPr/>
        <a:lstStyle/>
        <a:p>
          <a:endParaRPr lang="nl-NL"/>
        </a:p>
      </dgm:t>
    </dgm:pt>
    <dgm:pt modelId="{AC48770B-4052-45C2-B7BE-DC1DC745FD18}">
      <dgm:prSet phldrT="[Tekst]" phldr="1"/>
      <dgm:spPr/>
      <dgm:t>
        <a:bodyPr/>
        <a:lstStyle/>
        <a:p>
          <a:endParaRPr lang="nl-NL"/>
        </a:p>
      </dgm:t>
    </dgm:pt>
    <dgm:pt modelId="{53AC06AB-E613-4C86-AF3A-886FE4DA9B09}" type="parTrans" cxnId="{C88C2C5A-8A9E-4F35-91B8-ECE23D762961}">
      <dgm:prSet/>
      <dgm:spPr/>
      <dgm:t>
        <a:bodyPr/>
        <a:lstStyle/>
        <a:p>
          <a:endParaRPr lang="nl-NL"/>
        </a:p>
      </dgm:t>
    </dgm:pt>
    <dgm:pt modelId="{A8D9F126-B796-462F-ABE2-CE1E26C836A0}" type="sibTrans" cxnId="{C88C2C5A-8A9E-4F35-91B8-ECE23D762961}">
      <dgm:prSet/>
      <dgm:spPr/>
      <dgm:t>
        <a:bodyPr/>
        <a:lstStyle/>
        <a:p>
          <a:endParaRPr lang="nl-NL"/>
        </a:p>
      </dgm:t>
    </dgm:pt>
    <dgm:pt modelId="{32680074-82C3-49D5-917F-14CA36D5271C}" type="pres">
      <dgm:prSet presAssocID="{391FFC88-5BF3-4609-AB17-D6883BACED2F}" presName="theList" presStyleCnt="0">
        <dgm:presLayoutVars>
          <dgm:dir/>
          <dgm:animLvl val="lvl"/>
          <dgm:resizeHandles val="exact"/>
        </dgm:presLayoutVars>
      </dgm:prSet>
      <dgm:spPr/>
    </dgm:pt>
    <dgm:pt modelId="{63EB669F-6C68-4894-8825-0F90BF719E96}" type="pres">
      <dgm:prSet presAssocID="{FD3247BB-59E4-4FD0-B32F-ADED855849E5}" presName="compNode" presStyleCnt="0"/>
      <dgm:spPr/>
    </dgm:pt>
    <dgm:pt modelId="{8674795C-C995-467E-8B75-12DB5FB00732}" type="pres">
      <dgm:prSet presAssocID="{FD3247BB-59E4-4FD0-B32F-ADED855849E5}" presName="noGeometry" presStyleCnt="0"/>
      <dgm:spPr/>
    </dgm:pt>
    <dgm:pt modelId="{E779BBA2-C244-44D6-83BB-52CC9E0C4CCC}" type="pres">
      <dgm:prSet presAssocID="{FD3247BB-59E4-4FD0-B32F-ADED855849E5}" presName="childTextVisible" presStyleLbl="bgAccFollowNode1" presStyleIdx="0" presStyleCnt="3">
        <dgm:presLayoutVars>
          <dgm:bulletEnabled val="1"/>
        </dgm:presLayoutVars>
      </dgm:prSet>
      <dgm:spPr/>
    </dgm:pt>
    <dgm:pt modelId="{5F61BACC-C3AE-4550-AE46-0E2777FBE44B}" type="pres">
      <dgm:prSet presAssocID="{FD3247BB-59E4-4FD0-B32F-ADED855849E5}" presName="childTextHidden" presStyleLbl="bgAccFollowNode1" presStyleIdx="0" presStyleCnt="3"/>
      <dgm:spPr/>
    </dgm:pt>
    <dgm:pt modelId="{BEC04FCE-5A2E-43E1-9BAA-B8CA735F6B08}" type="pres">
      <dgm:prSet presAssocID="{FD3247BB-59E4-4FD0-B32F-ADED855849E5}" presName="parentText" presStyleLbl="node1" presStyleIdx="0" presStyleCnt="3">
        <dgm:presLayoutVars>
          <dgm:chMax val="1"/>
          <dgm:bulletEnabled val="1"/>
        </dgm:presLayoutVars>
      </dgm:prSet>
      <dgm:spPr/>
    </dgm:pt>
    <dgm:pt modelId="{64C05427-CA0B-4486-B05B-21A5E4603172}" type="pres">
      <dgm:prSet presAssocID="{FD3247BB-59E4-4FD0-B32F-ADED855849E5}" presName="aSpace" presStyleCnt="0"/>
      <dgm:spPr/>
    </dgm:pt>
    <dgm:pt modelId="{B1D3A485-EA27-4156-9D0E-51F1C2285F5E}" type="pres">
      <dgm:prSet presAssocID="{D38A0397-F9FC-45C4-A810-16D86E30FC56}" presName="compNode" presStyleCnt="0"/>
      <dgm:spPr/>
    </dgm:pt>
    <dgm:pt modelId="{AB73F023-53D0-4DCC-8FDE-1E96BDE09BFD}" type="pres">
      <dgm:prSet presAssocID="{D38A0397-F9FC-45C4-A810-16D86E30FC56}" presName="noGeometry" presStyleCnt="0"/>
      <dgm:spPr/>
    </dgm:pt>
    <dgm:pt modelId="{C7539C8F-B0F7-4602-B649-3C90B06BD68F}" type="pres">
      <dgm:prSet presAssocID="{D38A0397-F9FC-45C4-A810-16D86E30FC56}" presName="childTextVisible" presStyleLbl="bgAccFollowNode1" presStyleIdx="1" presStyleCnt="3">
        <dgm:presLayoutVars>
          <dgm:bulletEnabled val="1"/>
        </dgm:presLayoutVars>
      </dgm:prSet>
      <dgm:spPr/>
    </dgm:pt>
    <dgm:pt modelId="{0B6F3603-B107-4D9D-ADAC-55C0722B4041}" type="pres">
      <dgm:prSet presAssocID="{D38A0397-F9FC-45C4-A810-16D86E30FC56}" presName="childTextHidden" presStyleLbl="bgAccFollowNode1" presStyleIdx="1" presStyleCnt="3"/>
      <dgm:spPr/>
    </dgm:pt>
    <dgm:pt modelId="{EEC9FFEF-CA45-42D9-A468-A4C6BD794296}" type="pres">
      <dgm:prSet presAssocID="{D38A0397-F9FC-45C4-A810-16D86E30FC56}" presName="parentText" presStyleLbl="node1" presStyleIdx="1" presStyleCnt="3">
        <dgm:presLayoutVars>
          <dgm:chMax val="1"/>
          <dgm:bulletEnabled val="1"/>
        </dgm:presLayoutVars>
      </dgm:prSet>
      <dgm:spPr/>
    </dgm:pt>
    <dgm:pt modelId="{5CD500A6-7523-4E89-8BB1-F7F4A2C6E778}" type="pres">
      <dgm:prSet presAssocID="{D38A0397-F9FC-45C4-A810-16D86E30FC56}" presName="aSpace" presStyleCnt="0"/>
      <dgm:spPr/>
    </dgm:pt>
    <dgm:pt modelId="{E1CAB16C-599A-4CC1-A605-778A03AB2513}" type="pres">
      <dgm:prSet presAssocID="{E3F9DDFD-B87A-4EB1-919D-7705650BD5C1}" presName="compNode" presStyleCnt="0"/>
      <dgm:spPr/>
    </dgm:pt>
    <dgm:pt modelId="{F52EB8B2-F89A-4E60-9F13-F872B0F96838}" type="pres">
      <dgm:prSet presAssocID="{E3F9DDFD-B87A-4EB1-919D-7705650BD5C1}" presName="noGeometry" presStyleCnt="0"/>
      <dgm:spPr/>
    </dgm:pt>
    <dgm:pt modelId="{29B3B123-D5A9-4764-B558-E80EFB42E955}" type="pres">
      <dgm:prSet presAssocID="{E3F9DDFD-B87A-4EB1-919D-7705650BD5C1}" presName="childTextVisible" presStyleLbl="bgAccFollowNode1" presStyleIdx="2" presStyleCnt="3">
        <dgm:presLayoutVars>
          <dgm:bulletEnabled val="1"/>
        </dgm:presLayoutVars>
      </dgm:prSet>
      <dgm:spPr/>
    </dgm:pt>
    <dgm:pt modelId="{FD1898FF-BAD1-4256-9EC9-02FC895FF527}" type="pres">
      <dgm:prSet presAssocID="{E3F9DDFD-B87A-4EB1-919D-7705650BD5C1}" presName="childTextHidden" presStyleLbl="bgAccFollowNode1" presStyleIdx="2" presStyleCnt="3"/>
      <dgm:spPr/>
    </dgm:pt>
    <dgm:pt modelId="{D3BB77FC-C0F6-4E09-9BE4-F63F885CD8DF}" type="pres">
      <dgm:prSet presAssocID="{E3F9DDFD-B87A-4EB1-919D-7705650BD5C1}" presName="parentText" presStyleLbl="node1" presStyleIdx="2" presStyleCnt="3">
        <dgm:presLayoutVars>
          <dgm:chMax val="1"/>
          <dgm:bulletEnabled val="1"/>
        </dgm:presLayoutVars>
      </dgm:prSet>
      <dgm:spPr/>
    </dgm:pt>
  </dgm:ptLst>
  <dgm:cxnLst>
    <dgm:cxn modelId="{C842B610-CBDF-4727-A723-B7ECAEE324E7}" type="presOf" srcId="{AC48770B-4052-45C2-B7BE-DC1DC745FD18}" destId="{29B3B123-D5A9-4764-B558-E80EFB42E955}" srcOrd="0" destOrd="0" presId="urn:microsoft.com/office/officeart/2005/8/layout/hProcess6"/>
    <dgm:cxn modelId="{52971513-1E94-4552-A92F-537C497F456F}" type="presOf" srcId="{4D94F1B4-164F-4EDF-9BB5-D0F8C3A3FD7B}" destId="{0B6F3603-B107-4D9D-ADAC-55C0722B4041}" srcOrd="1" destOrd="0" presId="urn:microsoft.com/office/officeart/2005/8/layout/hProcess6"/>
    <dgm:cxn modelId="{32DC1F2B-A73B-4893-8CD6-A6AB9AF5C6CC}" srcId="{391FFC88-5BF3-4609-AB17-D6883BACED2F}" destId="{E3F9DDFD-B87A-4EB1-919D-7705650BD5C1}" srcOrd="2" destOrd="0" parTransId="{C2FD466E-49A0-4457-8E36-22ABDF78C76A}" sibTransId="{95E00E78-61D4-404A-9436-8904A09A4CF9}"/>
    <dgm:cxn modelId="{696F3A67-2D35-4B7B-B0C5-FAFD46CE455E}" type="presOf" srcId="{391FFC88-5BF3-4609-AB17-D6883BACED2F}" destId="{32680074-82C3-49D5-917F-14CA36D5271C}" srcOrd="0" destOrd="0" presId="urn:microsoft.com/office/officeart/2005/8/layout/hProcess6"/>
    <dgm:cxn modelId="{1BF5EB47-CEDD-4DDA-8E42-CE55A8E63800}" srcId="{391FFC88-5BF3-4609-AB17-D6883BACED2F}" destId="{FD3247BB-59E4-4FD0-B32F-ADED855849E5}" srcOrd="0" destOrd="0" parTransId="{F8D9EE53-A86D-4357-B62B-6C4A41EB5091}" sibTransId="{0D6A3EF2-056D-4580-879B-1715B902503E}"/>
    <dgm:cxn modelId="{5158FD56-32B7-48E7-A4AE-86B66BE1944E}" type="presOf" srcId="{E3F9DDFD-B87A-4EB1-919D-7705650BD5C1}" destId="{D3BB77FC-C0F6-4E09-9BE4-F63F885CD8DF}" srcOrd="0" destOrd="0" presId="urn:microsoft.com/office/officeart/2005/8/layout/hProcess6"/>
    <dgm:cxn modelId="{A4573558-FB94-4C87-A45C-E1D716E4F7C6}" srcId="{D38A0397-F9FC-45C4-A810-16D86E30FC56}" destId="{4D94F1B4-164F-4EDF-9BB5-D0F8C3A3FD7B}" srcOrd="0" destOrd="0" parTransId="{D911CB16-ED33-41B8-92E3-849567E2B76B}" sibTransId="{697E9A67-1714-48B1-A239-FCA727BDD9D7}"/>
    <dgm:cxn modelId="{C88C2C5A-8A9E-4F35-91B8-ECE23D762961}" srcId="{E3F9DDFD-B87A-4EB1-919D-7705650BD5C1}" destId="{AC48770B-4052-45C2-B7BE-DC1DC745FD18}" srcOrd="0" destOrd="0" parTransId="{53AC06AB-E613-4C86-AF3A-886FE4DA9B09}" sibTransId="{A8D9F126-B796-462F-ABE2-CE1E26C836A0}"/>
    <dgm:cxn modelId="{F01D448B-EF68-4FEC-BDDC-F6F52A9DC1F9}" type="presOf" srcId="{4D94F1B4-164F-4EDF-9BB5-D0F8C3A3FD7B}" destId="{C7539C8F-B0F7-4602-B649-3C90B06BD68F}" srcOrd="0" destOrd="0" presId="urn:microsoft.com/office/officeart/2005/8/layout/hProcess6"/>
    <dgm:cxn modelId="{D135E797-ED3D-406F-B4DE-83647B9C9455}" type="presOf" srcId="{AC48770B-4052-45C2-B7BE-DC1DC745FD18}" destId="{FD1898FF-BAD1-4256-9EC9-02FC895FF527}" srcOrd="1" destOrd="0" presId="urn:microsoft.com/office/officeart/2005/8/layout/hProcess6"/>
    <dgm:cxn modelId="{6872B398-1EF2-4783-B217-531E9AC08F25}" srcId="{391FFC88-5BF3-4609-AB17-D6883BACED2F}" destId="{D38A0397-F9FC-45C4-A810-16D86E30FC56}" srcOrd="1" destOrd="0" parTransId="{6FFECD31-33BA-4713-A3ED-6A3025DD3E2C}" sibTransId="{1F56E9D4-9169-495A-B897-868E2E5F75A5}"/>
    <dgm:cxn modelId="{CCCA0DB2-DCD7-4798-8222-C38CD4AE4C50}" type="presOf" srcId="{D38A0397-F9FC-45C4-A810-16D86E30FC56}" destId="{EEC9FFEF-CA45-42D9-A468-A4C6BD794296}" srcOrd="0" destOrd="0" presId="urn:microsoft.com/office/officeart/2005/8/layout/hProcess6"/>
    <dgm:cxn modelId="{09FBEBB5-9D61-46D9-A039-692FDF109F3B}" type="presOf" srcId="{FD3247BB-59E4-4FD0-B32F-ADED855849E5}" destId="{BEC04FCE-5A2E-43E1-9BAA-B8CA735F6B08}" srcOrd="0" destOrd="0" presId="urn:microsoft.com/office/officeart/2005/8/layout/hProcess6"/>
    <dgm:cxn modelId="{35FDBBD0-10C1-47E6-8F10-346518E61B68}" type="presOf" srcId="{05BC6C92-6E6A-4536-9D40-096D827FF606}" destId="{5F61BACC-C3AE-4550-AE46-0E2777FBE44B}" srcOrd="1" destOrd="0" presId="urn:microsoft.com/office/officeart/2005/8/layout/hProcess6"/>
    <dgm:cxn modelId="{34D1EFD9-EA30-411E-8819-3B18A6A91A1B}" type="presOf" srcId="{05BC6C92-6E6A-4536-9D40-096D827FF606}" destId="{E779BBA2-C244-44D6-83BB-52CC9E0C4CCC}" srcOrd="0" destOrd="0" presId="urn:microsoft.com/office/officeart/2005/8/layout/hProcess6"/>
    <dgm:cxn modelId="{3EE186F2-C3D5-407E-A422-FD4253AE68F0}" srcId="{FD3247BB-59E4-4FD0-B32F-ADED855849E5}" destId="{05BC6C92-6E6A-4536-9D40-096D827FF606}" srcOrd="0" destOrd="0" parTransId="{A80F78EE-6546-495A-B096-5367C268EFCD}" sibTransId="{CF9784F7-F123-40C2-B4B7-ED040EA0DC55}"/>
    <dgm:cxn modelId="{955C5997-5B92-4A73-9A9B-ED51E32788E1}" type="presParOf" srcId="{32680074-82C3-49D5-917F-14CA36D5271C}" destId="{63EB669F-6C68-4894-8825-0F90BF719E96}" srcOrd="0" destOrd="0" presId="urn:microsoft.com/office/officeart/2005/8/layout/hProcess6"/>
    <dgm:cxn modelId="{DE62573F-23A4-4780-AA28-C98C6EC17D65}" type="presParOf" srcId="{63EB669F-6C68-4894-8825-0F90BF719E96}" destId="{8674795C-C995-467E-8B75-12DB5FB00732}" srcOrd="0" destOrd="0" presId="urn:microsoft.com/office/officeart/2005/8/layout/hProcess6"/>
    <dgm:cxn modelId="{3644BDB1-7CE1-4AD3-9875-2C2EE7F5B8D5}" type="presParOf" srcId="{63EB669F-6C68-4894-8825-0F90BF719E96}" destId="{E779BBA2-C244-44D6-83BB-52CC9E0C4CCC}" srcOrd="1" destOrd="0" presId="urn:microsoft.com/office/officeart/2005/8/layout/hProcess6"/>
    <dgm:cxn modelId="{2BB6BDF3-3A2E-4A62-91B2-2D1FF43BA4CB}" type="presParOf" srcId="{63EB669F-6C68-4894-8825-0F90BF719E96}" destId="{5F61BACC-C3AE-4550-AE46-0E2777FBE44B}" srcOrd="2" destOrd="0" presId="urn:microsoft.com/office/officeart/2005/8/layout/hProcess6"/>
    <dgm:cxn modelId="{C3660B94-8CAB-4FDA-9350-C8B1D309C6F1}" type="presParOf" srcId="{63EB669F-6C68-4894-8825-0F90BF719E96}" destId="{BEC04FCE-5A2E-43E1-9BAA-B8CA735F6B08}" srcOrd="3" destOrd="0" presId="urn:microsoft.com/office/officeart/2005/8/layout/hProcess6"/>
    <dgm:cxn modelId="{30880E40-092D-4F75-B279-D199DEF3A38B}" type="presParOf" srcId="{32680074-82C3-49D5-917F-14CA36D5271C}" destId="{64C05427-CA0B-4486-B05B-21A5E4603172}" srcOrd="1" destOrd="0" presId="urn:microsoft.com/office/officeart/2005/8/layout/hProcess6"/>
    <dgm:cxn modelId="{E83BD524-F276-45A1-B0A1-3F93F364C662}" type="presParOf" srcId="{32680074-82C3-49D5-917F-14CA36D5271C}" destId="{B1D3A485-EA27-4156-9D0E-51F1C2285F5E}" srcOrd="2" destOrd="0" presId="urn:microsoft.com/office/officeart/2005/8/layout/hProcess6"/>
    <dgm:cxn modelId="{FE0A581D-2ACA-47AF-BAF3-40BA75771AA8}" type="presParOf" srcId="{B1D3A485-EA27-4156-9D0E-51F1C2285F5E}" destId="{AB73F023-53D0-4DCC-8FDE-1E96BDE09BFD}" srcOrd="0" destOrd="0" presId="urn:microsoft.com/office/officeart/2005/8/layout/hProcess6"/>
    <dgm:cxn modelId="{D0897311-2755-4AA0-95B1-53BB16EC4D28}" type="presParOf" srcId="{B1D3A485-EA27-4156-9D0E-51F1C2285F5E}" destId="{C7539C8F-B0F7-4602-B649-3C90B06BD68F}" srcOrd="1" destOrd="0" presId="urn:microsoft.com/office/officeart/2005/8/layout/hProcess6"/>
    <dgm:cxn modelId="{CC1C8732-3B5A-43A7-B226-345B489CC20E}" type="presParOf" srcId="{B1D3A485-EA27-4156-9D0E-51F1C2285F5E}" destId="{0B6F3603-B107-4D9D-ADAC-55C0722B4041}" srcOrd="2" destOrd="0" presId="urn:microsoft.com/office/officeart/2005/8/layout/hProcess6"/>
    <dgm:cxn modelId="{4692CF59-AED3-4E99-B681-D52E860E0335}" type="presParOf" srcId="{B1D3A485-EA27-4156-9D0E-51F1C2285F5E}" destId="{EEC9FFEF-CA45-42D9-A468-A4C6BD794296}" srcOrd="3" destOrd="0" presId="urn:microsoft.com/office/officeart/2005/8/layout/hProcess6"/>
    <dgm:cxn modelId="{7BBCAA2A-D1B4-442D-A312-4A62FADF0EB4}" type="presParOf" srcId="{32680074-82C3-49D5-917F-14CA36D5271C}" destId="{5CD500A6-7523-4E89-8BB1-F7F4A2C6E778}" srcOrd="3" destOrd="0" presId="urn:microsoft.com/office/officeart/2005/8/layout/hProcess6"/>
    <dgm:cxn modelId="{3DE56D53-B8B3-477A-A404-3CEA6DD0E0A0}" type="presParOf" srcId="{32680074-82C3-49D5-917F-14CA36D5271C}" destId="{E1CAB16C-599A-4CC1-A605-778A03AB2513}" srcOrd="4" destOrd="0" presId="urn:microsoft.com/office/officeart/2005/8/layout/hProcess6"/>
    <dgm:cxn modelId="{D7318B2A-D968-4E9A-B3F3-097A998D4241}" type="presParOf" srcId="{E1CAB16C-599A-4CC1-A605-778A03AB2513}" destId="{F52EB8B2-F89A-4E60-9F13-F872B0F96838}" srcOrd="0" destOrd="0" presId="urn:microsoft.com/office/officeart/2005/8/layout/hProcess6"/>
    <dgm:cxn modelId="{0EDDB1F8-A23A-49ED-B81E-11E58768B2E1}" type="presParOf" srcId="{E1CAB16C-599A-4CC1-A605-778A03AB2513}" destId="{29B3B123-D5A9-4764-B558-E80EFB42E955}" srcOrd="1" destOrd="0" presId="urn:microsoft.com/office/officeart/2005/8/layout/hProcess6"/>
    <dgm:cxn modelId="{A8257B42-98A2-44D2-959F-DE7869BEF834}" type="presParOf" srcId="{E1CAB16C-599A-4CC1-A605-778A03AB2513}" destId="{FD1898FF-BAD1-4256-9EC9-02FC895FF527}" srcOrd="2" destOrd="0" presId="urn:microsoft.com/office/officeart/2005/8/layout/hProcess6"/>
    <dgm:cxn modelId="{DC79572D-A960-4AE0-B846-1E49937E82A7}" type="presParOf" srcId="{E1CAB16C-599A-4CC1-A605-778A03AB2513}" destId="{D3BB77FC-C0F6-4E09-9BE4-F63F885CD8DF}" srcOrd="3" destOrd="0" presId="urn:microsoft.com/office/officeart/2005/8/layout/hProcess6"/>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E779BBA2-C244-44D6-83BB-52CC9E0C4CCC}">
      <dsp:nvSpPr>
        <dsp:cNvPr id="0" name=""/>
        <dsp:cNvSpPr/>
      </dsp:nvSpPr>
      <dsp:spPr>
        <a:xfrm>
          <a:off x="114558" y="201278"/>
          <a:ext cx="454788" cy="397542"/>
        </a:xfrm>
        <a:prstGeom prst="rightArrow">
          <a:avLst>
            <a:gd name="adj1" fmla="val 70000"/>
            <a:gd name="adj2" fmla="val 50000"/>
          </a:avLst>
        </a:prstGeom>
        <a:solidFill>
          <a:schemeClr val="accent4">
            <a:tint val="40000"/>
            <a:alpha val="90000"/>
            <a:hueOff val="0"/>
            <a:satOff val="0"/>
            <a:lumOff val="0"/>
            <a:alphaOff val="0"/>
          </a:schemeClr>
        </a:solidFill>
        <a:ln w="12700" cap="flat" cmpd="sng" algn="ctr">
          <a:solidFill>
            <a:schemeClr val="accent4">
              <a:tint val="40000"/>
              <a:alpha val="9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2700" tIns="3175" rIns="6350" bIns="3175" numCol="1" spcCol="1270" anchor="ctr" anchorCtr="0">
          <a:noAutofit/>
        </a:bodyPr>
        <a:lstStyle/>
        <a:p>
          <a:pPr marL="0" lvl="0" indent="0" algn="ctr" defTabSz="222250">
            <a:lnSpc>
              <a:spcPct val="90000"/>
            </a:lnSpc>
            <a:spcBef>
              <a:spcPct val="0"/>
            </a:spcBef>
            <a:spcAft>
              <a:spcPct val="35000"/>
            </a:spcAft>
            <a:buNone/>
          </a:pPr>
          <a:endParaRPr lang="nl-NL" sz="500" kern="1200"/>
        </a:p>
      </dsp:txBody>
      <dsp:txXfrm>
        <a:off x="228255" y="260909"/>
        <a:ext cx="221709" cy="278280"/>
      </dsp:txXfrm>
    </dsp:sp>
    <dsp:sp modelId="{BEC04FCE-5A2E-43E1-9BAA-B8CA735F6B08}">
      <dsp:nvSpPr>
        <dsp:cNvPr id="0" name=""/>
        <dsp:cNvSpPr/>
      </dsp:nvSpPr>
      <dsp:spPr>
        <a:xfrm>
          <a:off x="861" y="286352"/>
          <a:ext cx="227394" cy="227394"/>
        </a:xfrm>
        <a:prstGeom prst="ellipse">
          <a:avLst/>
        </a:prstGeom>
        <a:solidFill>
          <a:schemeClr val="accent4">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nl-NL" sz="1000" kern="1200"/>
            <a:t>1</a:t>
          </a:r>
        </a:p>
      </dsp:txBody>
      <dsp:txXfrm>
        <a:off x="34162" y="319653"/>
        <a:ext cx="160792" cy="160792"/>
      </dsp:txXfrm>
    </dsp:sp>
    <dsp:sp modelId="{C7539C8F-B0F7-4602-B649-3C90B06BD68F}">
      <dsp:nvSpPr>
        <dsp:cNvPr id="0" name=""/>
        <dsp:cNvSpPr/>
      </dsp:nvSpPr>
      <dsp:spPr>
        <a:xfrm>
          <a:off x="711469" y="201278"/>
          <a:ext cx="454788" cy="397542"/>
        </a:xfrm>
        <a:prstGeom prst="rightArrow">
          <a:avLst>
            <a:gd name="adj1" fmla="val 70000"/>
            <a:gd name="adj2" fmla="val 50000"/>
          </a:avLst>
        </a:prstGeom>
        <a:solidFill>
          <a:schemeClr val="accent4">
            <a:tint val="40000"/>
            <a:alpha val="90000"/>
            <a:hueOff val="5430963"/>
            <a:satOff val="-25622"/>
            <a:lumOff val="-925"/>
            <a:alphaOff val="0"/>
          </a:schemeClr>
        </a:solidFill>
        <a:ln w="12700" cap="flat" cmpd="sng" algn="ctr">
          <a:solidFill>
            <a:schemeClr val="accent4">
              <a:tint val="40000"/>
              <a:alpha val="90000"/>
              <a:hueOff val="5430963"/>
              <a:satOff val="-25622"/>
              <a:lumOff val="-925"/>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2700" tIns="3175" rIns="6350" bIns="3175" numCol="1" spcCol="1270" anchor="ctr" anchorCtr="0">
          <a:noAutofit/>
        </a:bodyPr>
        <a:lstStyle/>
        <a:p>
          <a:pPr marL="0" lvl="0" indent="0" algn="ctr" defTabSz="222250">
            <a:lnSpc>
              <a:spcPct val="90000"/>
            </a:lnSpc>
            <a:spcBef>
              <a:spcPct val="0"/>
            </a:spcBef>
            <a:spcAft>
              <a:spcPct val="35000"/>
            </a:spcAft>
            <a:buNone/>
          </a:pPr>
          <a:endParaRPr lang="nl-NL" sz="500" kern="1200"/>
        </a:p>
      </dsp:txBody>
      <dsp:txXfrm>
        <a:off x="825166" y="260909"/>
        <a:ext cx="221709" cy="278280"/>
      </dsp:txXfrm>
    </dsp:sp>
    <dsp:sp modelId="{EEC9FFEF-CA45-42D9-A468-A4C6BD794296}">
      <dsp:nvSpPr>
        <dsp:cNvPr id="0" name=""/>
        <dsp:cNvSpPr/>
      </dsp:nvSpPr>
      <dsp:spPr>
        <a:xfrm>
          <a:off x="597771" y="286352"/>
          <a:ext cx="227394" cy="227394"/>
        </a:xfrm>
        <a:prstGeom prst="ellipse">
          <a:avLst/>
        </a:prstGeom>
        <a:solidFill>
          <a:schemeClr val="accent4">
            <a:hueOff val="4900445"/>
            <a:satOff val="-20388"/>
            <a:lumOff val="4804"/>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nl-NL" sz="1000" kern="1200"/>
            <a:t>2</a:t>
          </a:r>
        </a:p>
      </dsp:txBody>
      <dsp:txXfrm>
        <a:off x="631072" y="319653"/>
        <a:ext cx="160792" cy="160792"/>
      </dsp:txXfrm>
    </dsp:sp>
    <dsp:sp modelId="{29B3B123-D5A9-4764-B558-E80EFB42E955}">
      <dsp:nvSpPr>
        <dsp:cNvPr id="0" name=""/>
        <dsp:cNvSpPr/>
      </dsp:nvSpPr>
      <dsp:spPr>
        <a:xfrm>
          <a:off x="1308379" y="201278"/>
          <a:ext cx="454788" cy="397542"/>
        </a:xfrm>
        <a:prstGeom prst="rightArrow">
          <a:avLst>
            <a:gd name="adj1" fmla="val 70000"/>
            <a:gd name="adj2" fmla="val 50000"/>
          </a:avLst>
        </a:prstGeom>
        <a:solidFill>
          <a:schemeClr val="accent4">
            <a:tint val="40000"/>
            <a:alpha val="90000"/>
            <a:hueOff val="10861925"/>
            <a:satOff val="-51245"/>
            <a:lumOff val="-1851"/>
            <a:alphaOff val="0"/>
          </a:schemeClr>
        </a:solidFill>
        <a:ln w="12700" cap="flat" cmpd="sng" algn="ctr">
          <a:solidFill>
            <a:schemeClr val="accent4">
              <a:tint val="40000"/>
              <a:alpha val="90000"/>
              <a:hueOff val="10861925"/>
              <a:satOff val="-51245"/>
              <a:lumOff val="-1851"/>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2700" tIns="3175" rIns="6350" bIns="3175" numCol="1" spcCol="1270" anchor="ctr" anchorCtr="0">
          <a:noAutofit/>
        </a:bodyPr>
        <a:lstStyle/>
        <a:p>
          <a:pPr marL="0" lvl="0" indent="0" algn="ctr" defTabSz="222250">
            <a:lnSpc>
              <a:spcPct val="90000"/>
            </a:lnSpc>
            <a:spcBef>
              <a:spcPct val="0"/>
            </a:spcBef>
            <a:spcAft>
              <a:spcPct val="35000"/>
            </a:spcAft>
            <a:buNone/>
          </a:pPr>
          <a:endParaRPr lang="nl-NL" sz="500" kern="1200"/>
        </a:p>
      </dsp:txBody>
      <dsp:txXfrm>
        <a:off x="1422076" y="260909"/>
        <a:ext cx="221709" cy="278280"/>
      </dsp:txXfrm>
    </dsp:sp>
    <dsp:sp modelId="{D3BB77FC-C0F6-4E09-9BE4-F63F885CD8DF}">
      <dsp:nvSpPr>
        <dsp:cNvPr id="0" name=""/>
        <dsp:cNvSpPr/>
      </dsp:nvSpPr>
      <dsp:spPr>
        <a:xfrm>
          <a:off x="1194682" y="286352"/>
          <a:ext cx="227394" cy="227394"/>
        </a:xfrm>
        <a:prstGeom prst="ellipse">
          <a:avLst/>
        </a:prstGeom>
        <a:solidFill>
          <a:schemeClr val="accent4">
            <a:hueOff val="9800891"/>
            <a:satOff val="-40777"/>
            <a:lumOff val="9608"/>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nl-NL" sz="1000" kern="1200"/>
            <a:t>3</a:t>
          </a:r>
        </a:p>
      </dsp:txBody>
      <dsp:txXfrm>
        <a:off x="1227983" y="319653"/>
        <a:ext cx="160792" cy="160792"/>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E779BBA2-C244-44D6-83BB-52CC9E0C4CCC}">
      <dsp:nvSpPr>
        <dsp:cNvPr id="0" name=""/>
        <dsp:cNvSpPr/>
      </dsp:nvSpPr>
      <dsp:spPr>
        <a:xfrm>
          <a:off x="106888" y="389275"/>
          <a:ext cx="424338" cy="370925"/>
        </a:xfrm>
        <a:prstGeom prst="rightArrow">
          <a:avLst>
            <a:gd name="adj1" fmla="val 70000"/>
            <a:gd name="adj2" fmla="val 50000"/>
          </a:avLst>
        </a:prstGeom>
        <a:solidFill>
          <a:schemeClr val="accent4">
            <a:tint val="40000"/>
            <a:alpha val="90000"/>
            <a:hueOff val="0"/>
            <a:satOff val="0"/>
            <a:lumOff val="0"/>
            <a:alphaOff val="0"/>
          </a:schemeClr>
        </a:solidFill>
        <a:ln w="12700" cap="flat" cmpd="sng" algn="ctr">
          <a:solidFill>
            <a:schemeClr val="accent4">
              <a:tint val="40000"/>
              <a:alpha val="9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2700" tIns="3175" rIns="6350" bIns="3175" numCol="1" spcCol="1270" anchor="ctr" anchorCtr="0">
          <a:noAutofit/>
        </a:bodyPr>
        <a:lstStyle/>
        <a:p>
          <a:pPr marL="0" lvl="0" indent="0" algn="ctr" defTabSz="222250">
            <a:lnSpc>
              <a:spcPct val="90000"/>
            </a:lnSpc>
            <a:spcBef>
              <a:spcPct val="0"/>
            </a:spcBef>
            <a:spcAft>
              <a:spcPct val="35000"/>
            </a:spcAft>
            <a:buNone/>
          </a:pPr>
          <a:endParaRPr lang="nl-NL" sz="500" kern="1200"/>
        </a:p>
      </dsp:txBody>
      <dsp:txXfrm>
        <a:off x="212973" y="444914"/>
        <a:ext cx="206865" cy="259647"/>
      </dsp:txXfrm>
    </dsp:sp>
    <dsp:sp modelId="{BEC04FCE-5A2E-43E1-9BAA-B8CA735F6B08}">
      <dsp:nvSpPr>
        <dsp:cNvPr id="0" name=""/>
        <dsp:cNvSpPr/>
      </dsp:nvSpPr>
      <dsp:spPr>
        <a:xfrm>
          <a:off x="803" y="468653"/>
          <a:ext cx="212169" cy="212169"/>
        </a:xfrm>
        <a:prstGeom prst="ellipse">
          <a:avLst/>
        </a:prstGeom>
        <a:solidFill>
          <a:schemeClr val="accent4">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nl-NL" sz="900" kern="1200"/>
            <a:t>1</a:t>
          </a:r>
        </a:p>
      </dsp:txBody>
      <dsp:txXfrm>
        <a:off x="31874" y="499724"/>
        <a:ext cx="150027" cy="150027"/>
      </dsp:txXfrm>
    </dsp:sp>
    <dsp:sp modelId="{C7539C8F-B0F7-4602-B649-3C90B06BD68F}">
      <dsp:nvSpPr>
        <dsp:cNvPr id="0" name=""/>
        <dsp:cNvSpPr/>
      </dsp:nvSpPr>
      <dsp:spPr>
        <a:xfrm>
          <a:off x="663832" y="389275"/>
          <a:ext cx="424338" cy="370925"/>
        </a:xfrm>
        <a:prstGeom prst="rightArrow">
          <a:avLst>
            <a:gd name="adj1" fmla="val 70000"/>
            <a:gd name="adj2" fmla="val 50000"/>
          </a:avLst>
        </a:prstGeom>
        <a:solidFill>
          <a:schemeClr val="accent4">
            <a:tint val="40000"/>
            <a:alpha val="90000"/>
            <a:hueOff val="5430963"/>
            <a:satOff val="-25622"/>
            <a:lumOff val="-925"/>
            <a:alphaOff val="0"/>
          </a:schemeClr>
        </a:solidFill>
        <a:ln w="12700" cap="flat" cmpd="sng" algn="ctr">
          <a:solidFill>
            <a:schemeClr val="accent4">
              <a:tint val="40000"/>
              <a:alpha val="90000"/>
              <a:hueOff val="5430963"/>
              <a:satOff val="-25622"/>
              <a:lumOff val="-925"/>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2700" tIns="3175" rIns="6350" bIns="3175" numCol="1" spcCol="1270" anchor="ctr" anchorCtr="0">
          <a:noAutofit/>
        </a:bodyPr>
        <a:lstStyle/>
        <a:p>
          <a:pPr marL="0" lvl="0" indent="0" algn="ctr" defTabSz="222250">
            <a:lnSpc>
              <a:spcPct val="90000"/>
            </a:lnSpc>
            <a:spcBef>
              <a:spcPct val="0"/>
            </a:spcBef>
            <a:spcAft>
              <a:spcPct val="35000"/>
            </a:spcAft>
            <a:buNone/>
          </a:pPr>
          <a:endParaRPr lang="nl-NL" sz="500" kern="1200"/>
        </a:p>
      </dsp:txBody>
      <dsp:txXfrm>
        <a:off x="769917" y="444914"/>
        <a:ext cx="206865" cy="259647"/>
      </dsp:txXfrm>
    </dsp:sp>
    <dsp:sp modelId="{EEC9FFEF-CA45-42D9-A468-A4C6BD794296}">
      <dsp:nvSpPr>
        <dsp:cNvPr id="0" name=""/>
        <dsp:cNvSpPr/>
      </dsp:nvSpPr>
      <dsp:spPr>
        <a:xfrm>
          <a:off x="557748" y="468653"/>
          <a:ext cx="212169" cy="212169"/>
        </a:xfrm>
        <a:prstGeom prst="ellipse">
          <a:avLst/>
        </a:prstGeom>
        <a:solidFill>
          <a:schemeClr val="accent4">
            <a:hueOff val="4900445"/>
            <a:satOff val="-20388"/>
            <a:lumOff val="4804"/>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nl-NL" sz="900" kern="1200"/>
            <a:t>2</a:t>
          </a:r>
        </a:p>
      </dsp:txBody>
      <dsp:txXfrm>
        <a:off x="588819" y="499724"/>
        <a:ext cx="150027" cy="150027"/>
      </dsp:txXfrm>
    </dsp:sp>
    <dsp:sp modelId="{29B3B123-D5A9-4764-B558-E80EFB42E955}">
      <dsp:nvSpPr>
        <dsp:cNvPr id="0" name=""/>
        <dsp:cNvSpPr/>
      </dsp:nvSpPr>
      <dsp:spPr>
        <a:xfrm>
          <a:off x="1220777" y="389275"/>
          <a:ext cx="424338" cy="370925"/>
        </a:xfrm>
        <a:prstGeom prst="rightArrow">
          <a:avLst>
            <a:gd name="adj1" fmla="val 70000"/>
            <a:gd name="adj2" fmla="val 50000"/>
          </a:avLst>
        </a:prstGeom>
        <a:solidFill>
          <a:schemeClr val="accent4">
            <a:tint val="40000"/>
            <a:alpha val="90000"/>
            <a:hueOff val="10861925"/>
            <a:satOff val="-51245"/>
            <a:lumOff val="-1851"/>
            <a:alphaOff val="0"/>
          </a:schemeClr>
        </a:solidFill>
        <a:ln w="12700" cap="flat" cmpd="sng" algn="ctr">
          <a:solidFill>
            <a:schemeClr val="accent4">
              <a:tint val="40000"/>
              <a:alpha val="90000"/>
              <a:hueOff val="10861925"/>
              <a:satOff val="-51245"/>
              <a:lumOff val="-1851"/>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2700" tIns="3175" rIns="6350" bIns="3175" numCol="1" spcCol="1270" anchor="ctr" anchorCtr="0">
          <a:noAutofit/>
        </a:bodyPr>
        <a:lstStyle/>
        <a:p>
          <a:pPr marL="0" lvl="0" indent="0" algn="ctr" defTabSz="222250">
            <a:lnSpc>
              <a:spcPct val="90000"/>
            </a:lnSpc>
            <a:spcBef>
              <a:spcPct val="0"/>
            </a:spcBef>
            <a:spcAft>
              <a:spcPct val="35000"/>
            </a:spcAft>
            <a:buNone/>
          </a:pPr>
          <a:endParaRPr lang="nl-NL" sz="500" kern="1200"/>
        </a:p>
      </dsp:txBody>
      <dsp:txXfrm>
        <a:off x="1326862" y="444914"/>
        <a:ext cx="206865" cy="259647"/>
      </dsp:txXfrm>
    </dsp:sp>
    <dsp:sp modelId="{D3BB77FC-C0F6-4E09-9BE4-F63F885CD8DF}">
      <dsp:nvSpPr>
        <dsp:cNvPr id="0" name=""/>
        <dsp:cNvSpPr/>
      </dsp:nvSpPr>
      <dsp:spPr>
        <a:xfrm>
          <a:off x="1114692" y="468653"/>
          <a:ext cx="212169" cy="212169"/>
        </a:xfrm>
        <a:prstGeom prst="ellipse">
          <a:avLst/>
        </a:prstGeom>
        <a:solidFill>
          <a:schemeClr val="accent4">
            <a:hueOff val="9800891"/>
            <a:satOff val="-40777"/>
            <a:lumOff val="9608"/>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marL="0" lvl="0" indent="0" algn="ctr" defTabSz="400050">
            <a:lnSpc>
              <a:spcPct val="90000"/>
            </a:lnSpc>
            <a:spcBef>
              <a:spcPct val="0"/>
            </a:spcBef>
            <a:spcAft>
              <a:spcPct val="35000"/>
            </a:spcAft>
            <a:buNone/>
          </a:pPr>
          <a:r>
            <a:rPr lang="nl-NL" sz="900" kern="1200"/>
            <a:t>3</a:t>
          </a:r>
        </a:p>
      </dsp:txBody>
      <dsp:txXfrm>
        <a:off x="1145763" y="499724"/>
        <a:ext cx="150027" cy="150027"/>
      </dsp:txXfrm>
    </dsp:sp>
  </dsp:spTree>
</dsp:drawing>
</file>

<file path=xl/diagrams/layout1.xml><?xml version="1.0" encoding="utf-8"?>
<dgm:layoutDef xmlns:dgm="http://schemas.openxmlformats.org/drawingml/2006/diagram" xmlns:a="http://schemas.openxmlformats.org/drawingml/2006/main" uniqueId="urn:microsoft.com/office/officeart/2005/8/layout/hProcess6">
  <dgm:title val=""/>
  <dgm:desc val=""/>
  <dgm:catLst>
    <dgm:cat type="process" pri="7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13" srcId="1" destId="11" srcOrd="0" destOrd="0"/>
        <dgm:cxn modelId="14" srcId="1" destId="12" srcOrd="0" destOrd="0"/>
        <dgm:cxn modelId="23" srcId="2" destId="21" srcOrd="0" destOrd="0"/>
        <dgm:cxn modelId="24" srcId="2" destId="22" srcOrd="0" destOrd="0"/>
        <dgm:cxn modelId="33" srcId="3" destId="31" srcOrd="0" destOrd="0"/>
        <dgm:cxn modelId="34" srcId="3" destId="32" srcOrd="0" destOrd="0"/>
      </dgm:cxnLst>
      <dgm:bg/>
      <dgm:whole/>
    </dgm:dataModel>
  </dgm:sampData>
  <dgm:styleData>
    <dgm:dataModel>
      <dgm:ptLst>
        <dgm:pt modelId="0" type="doc"/>
        <dgm:pt modelId="1"/>
        <dgm:pt modelId="11"/>
        <dgm:pt modelId="2"/>
        <dgm:pt modelId="21"/>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theList">
    <dgm:varLst>
      <dgm:dir/>
      <dgm:animLvl val="lvl"/>
      <dgm:resizeHandles val="exact"/>
    </dgm:varLst>
    <dgm:choose name="Name0">
      <dgm:if name="Name1" func="var" arg="dir" op="equ" val="norm">
        <dgm:alg type="lin">
          <dgm:param type="linDir" val="fromL"/>
          <dgm:param type="nodeHorzAlign" val="l"/>
        </dgm:alg>
      </dgm:if>
      <dgm:else name="Name2">
        <dgm:alg type="lin">
          <dgm:param type="linDir" val="fromR"/>
          <dgm:param type="nodeHorzAlign" val="r"/>
        </dgm:alg>
      </dgm:else>
    </dgm:choose>
    <dgm:shape xmlns:r="http://schemas.openxmlformats.org/officeDocument/2006/relationships" r:blip="">
      <dgm:adjLst/>
    </dgm:shape>
    <dgm:presOf/>
    <dgm:constrLst>
      <dgm:constr type="w" for="ch" forName="compNode" refType="w"/>
      <dgm:constr type="h" for="ch" forName="compNode" refType="w" refFor="ch" refForName="compNode" fact="0.7"/>
      <dgm:constr type="ctrY" for="ch" forName="compNode" refType="h" fact="0.5"/>
      <dgm:constr type="w" for="ch" forName="aSpace" refType="w" fact="0.05"/>
      <dgm:constr type="primFontSz" for="des" forName="childTextHidden" op="equ" val="65"/>
      <dgm:constr type="primFontSz" for="des" forName="parentText" op="equ"/>
    </dgm:constrLst>
    <dgm:ruleLst/>
    <dgm:forEach name="aNodeForEach" axis="ch" ptType="node">
      <dgm:layoutNode name="compNode">
        <dgm:alg type="composite">
          <dgm:param type="ar" val="1.43"/>
        </dgm:alg>
        <dgm:shape xmlns:r="http://schemas.openxmlformats.org/officeDocument/2006/relationships" r:blip="">
          <dgm:adjLst/>
        </dgm:shape>
        <dgm:presOf/>
        <dgm:choose name="Name3">
          <dgm:if name="Name4" func="var" arg="dir" op="equ" val="norm">
            <dgm:constrLst>
              <dgm:constr type="w" for="ch" forName="childTextVisible" refType="w" fact="0.8"/>
              <dgm:constr type="h" for="ch" forName="childTextVisible" refType="h"/>
              <dgm:constr type="r" for="ch" forName="childTextVisible" refType="w"/>
              <dgm:constr type="w" for="ch" forName="childTextHidden" refType="w" fact="0.6"/>
              <dgm:constr type="h" for="ch" forName="childTextHidden" refType="h"/>
              <dgm:constr type="r" for="ch" forName="childTextHidden" refType="w"/>
              <dgm:constr type="l" for="ch" forName="parentText"/>
              <dgm:constr type="w" for="ch" forName="parentText" refType="w" fact="0.4"/>
              <dgm:constr type="h" for="ch" forName="parentText" refType="w" refFor="ch" refForName="parentText" op="equ"/>
              <dgm:constr type="ctrY" for="ch" forName="parentText" refType="h" fact="0.5"/>
            </dgm:constrLst>
          </dgm:if>
          <dgm:else name="Name5">
            <dgm:constrLst>
              <dgm:constr type="w" for="ch" forName="childTextVisible" refType="w" fact="0.8"/>
              <dgm:constr type="h" for="ch" forName="childTextVisible" refType="h"/>
              <dgm:constr type="l" for="ch" forName="childTextVisible"/>
              <dgm:constr type="w" for="ch" forName="childTextHidden" refType="w" fact="0.6"/>
              <dgm:constr type="h" for="ch" forName="childTextHidden" refType="h"/>
              <dgm:constr type="l" for="ch" forName="childTextHidden"/>
              <dgm:constr type="r" for="ch" forName="parentText" refType="w"/>
              <dgm:constr type="w" for="ch" forName="parentText" refType="w" fact="0.4"/>
              <dgm:constr type="h" for="ch" forName="parentText" refType="w" refFor="ch" refForName="parentText" op="equ"/>
              <dgm:constr type="ctrY" for="ch" forName="parentText" refType="h" fact="0.5"/>
            </dgm:constrLst>
          </dgm:else>
        </dgm:choose>
        <dgm:ruleLst/>
        <dgm:layoutNode name="noGeometry">
          <dgm:alg type="sp"/>
          <dgm:shape xmlns:r="http://schemas.openxmlformats.org/officeDocument/2006/relationships" r:blip="">
            <dgm:adjLst/>
          </dgm:shape>
          <dgm:presOf/>
          <dgm:constrLst/>
          <dgm:ruleLst/>
        </dgm:layoutNode>
        <dgm:layoutNode name="childTextVisible" styleLbl="bgAccFollowNode1">
          <dgm:varLst>
            <dgm:bulletEnabled val="1"/>
          </dgm:varLst>
          <dgm:alg type="sp"/>
          <dgm:choose name="Name6">
            <dgm:if name="Name7" func="var" arg="dir" op="equ" val="norm">
              <dgm:shape xmlns:r="http://schemas.openxmlformats.org/officeDocument/2006/relationships" type="rightArrow" r:blip="">
                <dgm:adjLst>
                  <dgm:adj idx="1" val="0.7"/>
                  <dgm:adj idx="2" val="0.5"/>
                </dgm:adjLst>
              </dgm:shape>
            </dgm:if>
            <dgm:else name="Name8">
              <dgm:shape xmlns:r="http://schemas.openxmlformats.org/officeDocument/2006/relationships" type="leftArrow" r:blip="">
                <dgm:adjLst>
                  <dgm:adj idx="1" val="0.7"/>
                  <dgm:adj idx="2" val="0.5"/>
                </dgm:adjLst>
              </dgm:shape>
            </dgm:else>
          </dgm:choose>
          <dgm:presOf axis="des" ptType="node"/>
          <dgm:constrLst/>
          <dgm:ruleLst/>
        </dgm:layoutNode>
        <dgm:layoutNode name="childTextHidden" styleLbl="bgAccFollowNode1">
          <dgm:choose name="Name9">
            <dgm:if name="Name10" axis="des followSib" ptType="node node" st="1 1" cnt="1 0" func="cnt" op="gte" val="1">
              <dgm:alg type="tx">
                <dgm:param type="stBulletLvl" val="1"/>
                <dgm:param type="txAnchorVertCh" val="mid"/>
              </dgm:alg>
            </dgm:if>
            <dgm:else name="Name11">
              <dgm:alg type="tx">
                <dgm:param type="stBulletLvl" val="2"/>
                <dgm:param type="txAnchorVertCh" val="mid"/>
              </dgm:alg>
            </dgm:else>
          </dgm:choose>
          <dgm:choose name="Name12">
            <dgm:if name="Name13" func="var" arg="dir" op="equ" val="norm">
              <dgm:shape xmlns:r="http://schemas.openxmlformats.org/officeDocument/2006/relationships" type="rightArrow" r:blip="" hideGeom="1">
                <dgm:adjLst>
                  <dgm:adj idx="1" val="0.7"/>
                  <dgm:adj idx="2" val="0.5"/>
                </dgm:adjLst>
              </dgm:shape>
            </dgm:if>
            <dgm:else name="Name14">
              <dgm:shape xmlns:r="http://schemas.openxmlformats.org/officeDocument/2006/relationships" type="leftArrow" r:blip="" hideGeom="1">
                <dgm:adjLst>
                  <dgm:adj idx="1" val="0.7"/>
                  <dgm:adj idx="2" val="0.5"/>
                </dgm:adjLst>
              </dgm:shape>
            </dgm:else>
          </dgm:choose>
          <dgm:presOf axis="des" ptType="node"/>
          <dgm:constrLst>
            <dgm:constr type="secFontSz" refType="primFontSz"/>
            <dgm:constr type="tMarg" refType="primFontSz" fact="0.05"/>
            <dgm:constr type="bMarg" refType="primFontSz" fact="0.05"/>
            <dgm:constr type="rMarg" refType="primFontSz" fact="0.1"/>
            <dgm:constr type="lMarg" refType="primFontSz" fact="0.2"/>
          </dgm:constrLst>
          <dgm:ruleLst>
            <dgm:rule type="primFontSz" val="5" fact="NaN" max="NaN"/>
          </dgm:ruleLst>
        </dgm:layoutNode>
        <dgm:layoutNode name="parentText" styleLbl="node1">
          <dgm:varLst>
            <dgm:chMax val="1"/>
            <dgm:bulletEnabled val="1"/>
          </dgm:varLst>
          <dgm:alg type="tx"/>
          <dgm:shape xmlns:r="http://schemas.openxmlformats.org/officeDocument/2006/relationships" type="ellipse" r:blip="">
            <dgm:adjLst/>
          </dgm:shape>
          <dgm:presOf axis="self"/>
          <dgm:constrLst>
            <dgm:constr type="primFontSz" val="65"/>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dgm:choose name="Name15">
        <dgm:if name="Name16" axis="self" ptType="node" func="revPos" op="gte" val="2">
          <dgm:layoutNode name="aSpace">
            <dgm:alg type="sp"/>
            <dgm:shape xmlns:r="http://schemas.openxmlformats.org/officeDocument/2006/relationships" r:blip="">
              <dgm:adjLst/>
            </dgm:shape>
            <dgm:presOf/>
            <dgm:constrLst/>
            <dgm:ruleLst/>
          </dgm:layoutNode>
        </dgm:if>
        <dgm:else name="Name17"/>
      </dgm:choose>
    </dgm:forEach>
  </dgm:layoutNode>
</dgm:layoutDef>
</file>

<file path=xl/diagrams/layout2.xml><?xml version="1.0" encoding="utf-8"?>
<dgm:layoutDef xmlns:dgm="http://schemas.openxmlformats.org/drawingml/2006/diagram" xmlns:a="http://schemas.openxmlformats.org/drawingml/2006/main" uniqueId="urn:microsoft.com/office/officeart/2005/8/layout/hProcess6">
  <dgm:title val=""/>
  <dgm:desc val=""/>
  <dgm:catLst>
    <dgm:cat type="process" pri="7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13" srcId="1" destId="11" srcOrd="0" destOrd="0"/>
        <dgm:cxn modelId="14" srcId="1" destId="12" srcOrd="0" destOrd="0"/>
        <dgm:cxn modelId="23" srcId="2" destId="21" srcOrd="0" destOrd="0"/>
        <dgm:cxn modelId="24" srcId="2" destId="22" srcOrd="0" destOrd="0"/>
        <dgm:cxn modelId="33" srcId="3" destId="31" srcOrd="0" destOrd="0"/>
        <dgm:cxn modelId="34" srcId="3" destId="32" srcOrd="0" destOrd="0"/>
      </dgm:cxnLst>
      <dgm:bg/>
      <dgm:whole/>
    </dgm:dataModel>
  </dgm:sampData>
  <dgm:styleData>
    <dgm:dataModel>
      <dgm:ptLst>
        <dgm:pt modelId="0" type="doc"/>
        <dgm:pt modelId="1"/>
        <dgm:pt modelId="11"/>
        <dgm:pt modelId="2"/>
        <dgm:pt modelId="21"/>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theList">
    <dgm:varLst>
      <dgm:dir/>
      <dgm:animLvl val="lvl"/>
      <dgm:resizeHandles val="exact"/>
    </dgm:varLst>
    <dgm:choose name="Name0">
      <dgm:if name="Name1" func="var" arg="dir" op="equ" val="norm">
        <dgm:alg type="lin">
          <dgm:param type="linDir" val="fromL"/>
          <dgm:param type="nodeHorzAlign" val="l"/>
        </dgm:alg>
      </dgm:if>
      <dgm:else name="Name2">
        <dgm:alg type="lin">
          <dgm:param type="linDir" val="fromR"/>
          <dgm:param type="nodeHorzAlign" val="r"/>
        </dgm:alg>
      </dgm:else>
    </dgm:choose>
    <dgm:shape xmlns:r="http://schemas.openxmlformats.org/officeDocument/2006/relationships" r:blip="">
      <dgm:adjLst/>
    </dgm:shape>
    <dgm:presOf/>
    <dgm:constrLst>
      <dgm:constr type="w" for="ch" forName="compNode" refType="w"/>
      <dgm:constr type="h" for="ch" forName="compNode" refType="w" refFor="ch" refForName="compNode" fact="0.7"/>
      <dgm:constr type="ctrY" for="ch" forName="compNode" refType="h" fact="0.5"/>
      <dgm:constr type="w" for="ch" forName="aSpace" refType="w" fact="0.05"/>
      <dgm:constr type="primFontSz" for="des" forName="childTextHidden" op="equ" val="65"/>
      <dgm:constr type="primFontSz" for="des" forName="parentText" op="equ"/>
    </dgm:constrLst>
    <dgm:ruleLst/>
    <dgm:forEach name="aNodeForEach" axis="ch" ptType="node">
      <dgm:layoutNode name="compNode">
        <dgm:alg type="composite">
          <dgm:param type="ar" val="1.43"/>
        </dgm:alg>
        <dgm:shape xmlns:r="http://schemas.openxmlformats.org/officeDocument/2006/relationships" r:blip="">
          <dgm:adjLst/>
        </dgm:shape>
        <dgm:presOf/>
        <dgm:choose name="Name3">
          <dgm:if name="Name4" func="var" arg="dir" op="equ" val="norm">
            <dgm:constrLst>
              <dgm:constr type="w" for="ch" forName="childTextVisible" refType="w" fact="0.8"/>
              <dgm:constr type="h" for="ch" forName="childTextVisible" refType="h"/>
              <dgm:constr type="r" for="ch" forName="childTextVisible" refType="w"/>
              <dgm:constr type="w" for="ch" forName="childTextHidden" refType="w" fact="0.6"/>
              <dgm:constr type="h" for="ch" forName="childTextHidden" refType="h"/>
              <dgm:constr type="r" for="ch" forName="childTextHidden" refType="w"/>
              <dgm:constr type="l" for="ch" forName="parentText"/>
              <dgm:constr type="w" for="ch" forName="parentText" refType="w" fact="0.4"/>
              <dgm:constr type="h" for="ch" forName="parentText" refType="w" refFor="ch" refForName="parentText" op="equ"/>
              <dgm:constr type="ctrY" for="ch" forName="parentText" refType="h" fact="0.5"/>
            </dgm:constrLst>
          </dgm:if>
          <dgm:else name="Name5">
            <dgm:constrLst>
              <dgm:constr type="w" for="ch" forName="childTextVisible" refType="w" fact="0.8"/>
              <dgm:constr type="h" for="ch" forName="childTextVisible" refType="h"/>
              <dgm:constr type="l" for="ch" forName="childTextVisible"/>
              <dgm:constr type="w" for="ch" forName="childTextHidden" refType="w" fact="0.6"/>
              <dgm:constr type="h" for="ch" forName="childTextHidden" refType="h"/>
              <dgm:constr type="l" for="ch" forName="childTextHidden"/>
              <dgm:constr type="r" for="ch" forName="parentText" refType="w"/>
              <dgm:constr type="w" for="ch" forName="parentText" refType="w" fact="0.4"/>
              <dgm:constr type="h" for="ch" forName="parentText" refType="w" refFor="ch" refForName="parentText" op="equ"/>
              <dgm:constr type="ctrY" for="ch" forName="parentText" refType="h" fact="0.5"/>
            </dgm:constrLst>
          </dgm:else>
        </dgm:choose>
        <dgm:ruleLst/>
        <dgm:layoutNode name="noGeometry">
          <dgm:alg type="sp"/>
          <dgm:shape xmlns:r="http://schemas.openxmlformats.org/officeDocument/2006/relationships" r:blip="">
            <dgm:adjLst/>
          </dgm:shape>
          <dgm:presOf/>
          <dgm:constrLst/>
          <dgm:ruleLst/>
        </dgm:layoutNode>
        <dgm:layoutNode name="childTextVisible" styleLbl="bgAccFollowNode1">
          <dgm:varLst>
            <dgm:bulletEnabled val="1"/>
          </dgm:varLst>
          <dgm:alg type="sp"/>
          <dgm:choose name="Name6">
            <dgm:if name="Name7" func="var" arg="dir" op="equ" val="norm">
              <dgm:shape xmlns:r="http://schemas.openxmlformats.org/officeDocument/2006/relationships" type="rightArrow" r:blip="">
                <dgm:adjLst>
                  <dgm:adj idx="1" val="0.7"/>
                  <dgm:adj idx="2" val="0.5"/>
                </dgm:adjLst>
              </dgm:shape>
            </dgm:if>
            <dgm:else name="Name8">
              <dgm:shape xmlns:r="http://schemas.openxmlformats.org/officeDocument/2006/relationships" type="leftArrow" r:blip="">
                <dgm:adjLst>
                  <dgm:adj idx="1" val="0.7"/>
                  <dgm:adj idx="2" val="0.5"/>
                </dgm:adjLst>
              </dgm:shape>
            </dgm:else>
          </dgm:choose>
          <dgm:presOf axis="des" ptType="node"/>
          <dgm:constrLst/>
          <dgm:ruleLst/>
        </dgm:layoutNode>
        <dgm:layoutNode name="childTextHidden" styleLbl="bgAccFollowNode1">
          <dgm:choose name="Name9">
            <dgm:if name="Name10" axis="des followSib" ptType="node node" st="1 1" cnt="1 0" func="cnt" op="gte" val="1">
              <dgm:alg type="tx">
                <dgm:param type="stBulletLvl" val="1"/>
                <dgm:param type="txAnchorVertCh" val="mid"/>
              </dgm:alg>
            </dgm:if>
            <dgm:else name="Name11">
              <dgm:alg type="tx">
                <dgm:param type="stBulletLvl" val="2"/>
                <dgm:param type="txAnchorVertCh" val="mid"/>
              </dgm:alg>
            </dgm:else>
          </dgm:choose>
          <dgm:choose name="Name12">
            <dgm:if name="Name13" func="var" arg="dir" op="equ" val="norm">
              <dgm:shape xmlns:r="http://schemas.openxmlformats.org/officeDocument/2006/relationships" type="rightArrow" r:blip="" hideGeom="1">
                <dgm:adjLst>
                  <dgm:adj idx="1" val="0.7"/>
                  <dgm:adj idx="2" val="0.5"/>
                </dgm:adjLst>
              </dgm:shape>
            </dgm:if>
            <dgm:else name="Name14">
              <dgm:shape xmlns:r="http://schemas.openxmlformats.org/officeDocument/2006/relationships" type="leftArrow" r:blip="" hideGeom="1">
                <dgm:adjLst>
                  <dgm:adj idx="1" val="0.7"/>
                  <dgm:adj idx="2" val="0.5"/>
                </dgm:adjLst>
              </dgm:shape>
            </dgm:else>
          </dgm:choose>
          <dgm:presOf axis="des" ptType="node"/>
          <dgm:constrLst>
            <dgm:constr type="secFontSz" refType="primFontSz"/>
            <dgm:constr type="tMarg" refType="primFontSz" fact="0.05"/>
            <dgm:constr type="bMarg" refType="primFontSz" fact="0.05"/>
            <dgm:constr type="rMarg" refType="primFontSz" fact="0.1"/>
            <dgm:constr type="lMarg" refType="primFontSz" fact="0.2"/>
          </dgm:constrLst>
          <dgm:ruleLst>
            <dgm:rule type="primFontSz" val="5" fact="NaN" max="NaN"/>
          </dgm:ruleLst>
        </dgm:layoutNode>
        <dgm:layoutNode name="parentText" styleLbl="node1">
          <dgm:varLst>
            <dgm:chMax val="1"/>
            <dgm:bulletEnabled val="1"/>
          </dgm:varLst>
          <dgm:alg type="tx"/>
          <dgm:shape xmlns:r="http://schemas.openxmlformats.org/officeDocument/2006/relationships" type="ellipse" r:blip="">
            <dgm:adjLst/>
          </dgm:shape>
          <dgm:presOf axis="self"/>
          <dgm:constrLst>
            <dgm:constr type="primFontSz" val="65"/>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dgm:choose name="Name15">
        <dgm:if name="Name16" axis="self" ptType="node" func="revPos" op="gte" val="2">
          <dgm:layoutNode name="aSpace">
            <dgm:alg type="sp"/>
            <dgm:shape xmlns:r="http://schemas.openxmlformats.org/officeDocument/2006/relationships" r:blip="">
              <dgm:adjLst/>
            </dgm:shape>
            <dgm:presOf/>
            <dgm:constrLst/>
            <dgm:ruleLst/>
          </dgm:layoutNode>
        </dgm:if>
        <dgm:else name="Name17"/>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4.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7.png"/></Relationships>
</file>

<file path=xl/drawings/_rels/drawing17.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28.jpeg"/></Relationships>
</file>

<file path=xl/drawings/_rels/drawing19.xml.rels><?xml version="1.0" encoding="UTF-8" standalone="yes"?>
<Relationships xmlns="http://schemas.openxmlformats.org/package/2006/relationships"><Relationship Id="rId1"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image" Target="../media/image5.jpeg"/><Relationship Id="rId7" Type="http://schemas.openxmlformats.org/officeDocument/2006/relationships/image" Target="../media/image9.jpeg"/><Relationship Id="rId2" Type="http://schemas.openxmlformats.org/officeDocument/2006/relationships/image" Target="../media/image4.jpeg"/><Relationship Id="rId1" Type="http://schemas.openxmlformats.org/officeDocument/2006/relationships/image" Target="../media/image3.png"/><Relationship Id="rId6" Type="http://schemas.openxmlformats.org/officeDocument/2006/relationships/image" Target="../media/image8.jpeg"/><Relationship Id="rId11" Type="http://schemas.openxmlformats.org/officeDocument/2006/relationships/image" Target="../media/image13.jpeg"/><Relationship Id="rId5" Type="http://schemas.openxmlformats.org/officeDocument/2006/relationships/image" Target="../media/image7.jpeg"/><Relationship Id="rId10" Type="http://schemas.openxmlformats.org/officeDocument/2006/relationships/image" Target="../media/image12.jpeg"/><Relationship Id="rId4" Type="http://schemas.openxmlformats.org/officeDocument/2006/relationships/image" Target="../media/image6.jpeg"/><Relationship Id="rId9" Type="http://schemas.openxmlformats.org/officeDocument/2006/relationships/image" Target="../media/image11.jpeg"/></Relationships>
</file>

<file path=xl/drawings/_rels/drawing20.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29.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23.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24.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3.png"/><Relationship Id="rId1" Type="http://schemas.openxmlformats.org/officeDocument/2006/relationships/image" Target="../media/image32.png"/><Relationship Id="rId4" Type="http://schemas.openxmlformats.org/officeDocument/2006/relationships/image" Target="../media/image35.png"/></Relationships>
</file>

<file path=xl/drawings/_rels/drawing25.xml.rels><?xml version="1.0" encoding="UTF-8" standalone="yes"?>
<Relationships xmlns="http://schemas.openxmlformats.org/package/2006/relationships"><Relationship Id="rId3" Type="http://schemas.openxmlformats.org/officeDocument/2006/relationships/diagramQuickStyle" Target="../diagrams/quickStyle2.xml"/><Relationship Id="rId2" Type="http://schemas.openxmlformats.org/officeDocument/2006/relationships/diagramLayout" Target="../diagrams/layout2.xml"/><Relationship Id="rId1" Type="http://schemas.openxmlformats.org/officeDocument/2006/relationships/diagramData" Target="../diagrams/data2.xml"/><Relationship Id="rId6" Type="http://schemas.openxmlformats.org/officeDocument/2006/relationships/image" Target="../media/image36.emf"/><Relationship Id="rId5" Type="http://schemas.microsoft.com/office/2007/relationships/diagramDrawing" Target="../diagrams/drawing2.xml"/><Relationship Id="rId4" Type="http://schemas.openxmlformats.org/officeDocument/2006/relationships/diagramColors" Target="../diagrams/colors2.xml"/></Relationships>
</file>

<file path=xl/drawings/_rels/drawing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5.png"/></Relationships>
</file>

<file path=xl/drawings/_rels/drawing6.xml.rels><?xml version="1.0" encoding="UTF-8" standalone="yes"?>
<Relationships xmlns="http://schemas.openxmlformats.org/package/2006/relationships"><Relationship Id="rId1" Type="http://schemas.openxmlformats.org/officeDocument/2006/relationships/image" Target="../media/image18.png"/></Relationships>
</file>

<file path=xl/drawings/_rels/drawing7.xml.rels><?xml version="1.0" encoding="UTF-8" standalone="yes"?>
<Relationships xmlns="http://schemas.openxmlformats.org/package/2006/relationships"><Relationship Id="rId1" Type="http://schemas.openxmlformats.org/officeDocument/2006/relationships/image" Target="../media/image18.png"/></Relationships>
</file>

<file path=xl/drawings/_rels/drawing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9.xml.rels><?xml version="1.0" encoding="UTF-8" standalone="yes"?>
<Relationships xmlns="http://schemas.openxmlformats.org/package/2006/relationships"><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7.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44</xdr:row>
      <xdr:rowOff>76677</xdr:rowOff>
    </xdr:from>
    <xdr:to>
      <xdr:col>0</xdr:col>
      <xdr:colOff>1142829</xdr:colOff>
      <xdr:row>49</xdr:row>
      <xdr:rowOff>184629</xdr:rowOff>
    </xdr:to>
    <xdr:pic>
      <xdr:nvPicPr>
        <xdr:cNvPr id="2" name="Afbeelding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9173052"/>
          <a:ext cx="1142829" cy="106045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47627</xdr:colOff>
      <xdr:row>5</xdr:row>
      <xdr:rowOff>28577</xdr:rowOff>
    </xdr:from>
    <xdr:to>
      <xdr:col>7</xdr:col>
      <xdr:colOff>57150</xdr:colOff>
      <xdr:row>21</xdr:row>
      <xdr:rowOff>47625</xdr:rowOff>
    </xdr:to>
    <xdr:cxnSp macro="">
      <xdr:nvCxnSpPr>
        <xdr:cNvPr id="2" name="Rechte verbindingslijn met pijl 1">
          <a:extLst>
            <a:ext uri="{FF2B5EF4-FFF2-40B4-BE49-F238E27FC236}">
              <a16:creationId xmlns:a16="http://schemas.microsoft.com/office/drawing/2014/main" id="{00000000-0008-0000-0D00-000002000000}"/>
            </a:ext>
          </a:extLst>
        </xdr:cNvPr>
        <xdr:cNvCxnSpPr/>
      </xdr:nvCxnSpPr>
      <xdr:spPr>
        <a:xfrm flipH="1" flipV="1">
          <a:off x="6075047" y="1788797"/>
          <a:ext cx="9523" cy="321182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xdr:col>
      <xdr:colOff>305195</xdr:colOff>
      <xdr:row>3</xdr:row>
      <xdr:rowOff>209550</xdr:rowOff>
    </xdr:from>
    <xdr:to>
      <xdr:col>18</xdr:col>
      <xdr:colOff>375581</xdr:colOff>
      <xdr:row>20</xdr:row>
      <xdr:rowOff>121084</xdr:rowOff>
    </xdr:to>
    <xdr:pic>
      <xdr:nvPicPr>
        <xdr:cNvPr id="3" name="Afbeelding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9098675" y="1504950"/>
          <a:ext cx="4947186" cy="3371014"/>
        </a:xfrm>
        <a:prstGeom prst="rect">
          <a:avLst/>
        </a:prstGeom>
      </xdr:spPr>
    </xdr:pic>
    <xdr:clientData/>
  </xdr:twoCellAnchor>
  <xdr:twoCellAnchor>
    <xdr:from>
      <xdr:col>7</xdr:col>
      <xdr:colOff>57150</xdr:colOff>
      <xdr:row>14</xdr:row>
      <xdr:rowOff>142875</xdr:rowOff>
    </xdr:from>
    <xdr:to>
      <xdr:col>10</xdr:col>
      <xdr:colOff>238125</xdr:colOff>
      <xdr:row>21</xdr:row>
      <xdr:rowOff>47625</xdr:rowOff>
    </xdr:to>
    <xdr:cxnSp macro="">
      <xdr:nvCxnSpPr>
        <xdr:cNvPr id="4" name="Rechte verbindingslijn met pijl 3">
          <a:extLst>
            <a:ext uri="{FF2B5EF4-FFF2-40B4-BE49-F238E27FC236}">
              <a16:creationId xmlns:a16="http://schemas.microsoft.com/office/drawing/2014/main" id="{00000000-0008-0000-0D00-000004000000}"/>
            </a:ext>
          </a:extLst>
        </xdr:cNvPr>
        <xdr:cNvCxnSpPr/>
      </xdr:nvCxnSpPr>
      <xdr:spPr>
        <a:xfrm flipV="1">
          <a:off x="6084570" y="3709035"/>
          <a:ext cx="2947035" cy="129159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552450</xdr:colOff>
          <xdr:row>2</xdr:row>
          <xdr:rowOff>247650</xdr:rowOff>
        </xdr:from>
        <xdr:to>
          <xdr:col>3</xdr:col>
          <xdr:colOff>552450</xdr:colOff>
          <xdr:row>2</xdr:row>
          <xdr:rowOff>247650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E00-0000012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552450</xdr:colOff>
          <xdr:row>2</xdr:row>
          <xdr:rowOff>247650</xdr:rowOff>
        </xdr:from>
        <xdr:to>
          <xdr:col>3</xdr:col>
          <xdr:colOff>552450</xdr:colOff>
          <xdr:row>2</xdr:row>
          <xdr:rowOff>247650</xdr:rowOff>
        </xdr:to>
        <xdr:sp macro="" textlink="">
          <xdr:nvSpPr>
            <xdr:cNvPr id="10242" name="Object 2" hidden="1">
              <a:extLst>
                <a:ext uri="{63B3BB69-23CF-44E3-9099-C40C66FF867C}">
                  <a14:compatExt spid="_x0000_s10242"/>
                </a:ext>
                <a:ext uri="{FF2B5EF4-FFF2-40B4-BE49-F238E27FC236}">
                  <a16:creationId xmlns:a16="http://schemas.microsoft.com/office/drawing/2014/main" id="{00000000-0008-0000-0E00-0000022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561975</xdr:colOff>
          <xdr:row>4</xdr:row>
          <xdr:rowOff>257175</xdr:rowOff>
        </xdr:from>
        <xdr:to>
          <xdr:col>3</xdr:col>
          <xdr:colOff>561975</xdr:colOff>
          <xdr:row>4</xdr:row>
          <xdr:rowOff>257175</xdr:rowOff>
        </xdr:to>
        <xdr:sp macro="" textlink="">
          <xdr:nvSpPr>
            <xdr:cNvPr id="10243" name="Object 3" hidden="1">
              <a:extLst>
                <a:ext uri="{63B3BB69-23CF-44E3-9099-C40C66FF867C}">
                  <a14:compatExt spid="_x0000_s10243"/>
                </a:ext>
                <a:ext uri="{FF2B5EF4-FFF2-40B4-BE49-F238E27FC236}">
                  <a16:creationId xmlns:a16="http://schemas.microsoft.com/office/drawing/2014/main" id="{00000000-0008-0000-0E00-0000032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561975</xdr:colOff>
          <xdr:row>4</xdr:row>
          <xdr:rowOff>257175</xdr:rowOff>
        </xdr:from>
        <xdr:to>
          <xdr:col>3</xdr:col>
          <xdr:colOff>561975</xdr:colOff>
          <xdr:row>4</xdr:row>
          <xdr:rowOff>257175</xdr:rowOff>
        </xdr:to>
        <xdr:sp macro="" textlink="">
          <xdr:nvSpPr>
            <xdr:cNvPr id="10244" name="Object 4" hidden="1">
              <a:extLst>
                <a:ext uri="{63B3BB69-23CF-44E3-9099-C40C66FF867C}">
                  <a14:compatExt spid="_x0000_s10244"/>
                </a:ext>
                <a:ext uri="{FF2B5EF4-FFF2-40B4-BE49-F238E27FC236}">
                  <a16:creationId xmlns:a16="http://schemas.microsoft.com/office/drawing/2014/main" id="{00000000-0008-0000-0E00-0000042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7</xdr:col>
      <xdr:colOff>366712</xdr:colOff>
      <xdr:row>8</xdr:row>
      <xdr:rowOff>221711</xdr:rowOff>
    </xdr:from>
    <xdr:to>
      <xdr:col>15</xdr:col>
      <xdr:colOff>594215</xdr:colOff>
      <xdr:row>16</xdr:row>
      <xdr:rowOff>99724</xdr:rowOff>
    </xdr:to>
    <xdr:pic>
      <xdr:nvPicPr>
        <xdr:cNvPr id="6" name="Afbeelding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1"/>
        <a:stretch>
          <a:fillRect/>
        </a:stretch>
      </xdr:blipFill>
      <xdr:spPr>
        <a:xfrm>
          <a:off x="7399972" y="2141951"/>
          <a:ext cx="5287183" cy="156393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721995</xdr:colOff>
      <xdr:row>35</xdr:row>
      <xdr:rowOff>135255</xdr:rowOff>
    </xdr:from>
    <xdr:to>
      <xdr:col>6</xdr:col>
      <xdr:colOff>534352</xdr:colOff>
      <xdr:row>38</xdr:row>
      <xdr:rowOff>51435</xdr:rowOff>
    </xdr:to>
    <xdr:pic>
      <xdr:nvPicPr>
        <xdr:cNvPr id="2" name="Picture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0095" y="8159115"/>
          <a:ext cx="2045017"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3</xdr:col>
      <xdr:colOff>1055890</xdr:colOff>
      <xdr:row>35</xdr:row>
      <xdr:rowOff>113752</xdr:rowOff>
    </xdr:from>
    <xdr:to>
      <xdr:col>4</xdr:col>
      <xdr:colOff>638175</xdr:colOff>
      <xdr:row>36</xdr:row>
      <xdr:rowOff>114300</xdr:rowOff>
    </xdr:to>
    <xdr:cxnSp macro="">
      <xdr:nvCxnSpPr>
        <xdr:cNvPr id="3" name="Rechte verbindingslijn met pijl 2">
          <a:extLst>
            <a:ext uri="{FF2B5EF4-FFF2-40B4-BE49-F238E27FC236}">
              <a16:creationId xmlns:a16="http://schemas.microsoft.com/office/drawing/2014/main" id="{00000000-0008-0000-1000-000003000000}"/>
            </a:ext>
          </a:extLst>
        </xdr:cNvPr>
        <xdr:cNvCxnSpPr/>
      </xdr:nvCxnSpPr>
      <xdr:spPr>
        <a:xfrm>
          <a:off x="3296170" y="8137612"/>
          <a:ext cx="1190105" cy="18342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xdr:from>
          <xdr:col>4</xdr:col>
          <xdr:colOff>838200</xdr:colOff>
          <xdr:row>7</xdr:row>
          <xdr:rowOff>152400</xdr:rowOff>
        </xdr:from>
        <xdr:to>
          <xdr:col>4</xdr:col>
          <xdr:colOff>838200</xdr:colOff>
          <xdr:row>7</xdr:row>
          <xdr:rowOff>152400</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1000-000001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838200</xdr:colOff>
          <xdr:row>7</xdr:row>
          <xdr:rowOff>152400</xdr:rowOff>
        </xdr:from>
        <xdr:to>
          <xdr:col>4</xdr:col>
          <xdr:colOff>838200</xdr:colOff>
          <xdr:row>7</xdr:row>
          <xdr:rowOff>152400</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1000-000002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9</xdr:col>
      <xdr:colOff>600075</xdr:colOff>
      <xdr:row>15</xdr:row>
      <xdr:rowOff>161925</xdr:rowOff>
    </xdr:from>
    <xdr:to>
      <xdr:col>13</xdr:col>
      <xdr:colOff>1335205</xdr:colOff>
      <xdr:row>22</xdr:row>
      <xdr:rowOff>104632</xdr:rowOff>
    </xdr:to>
    <xdr:pic>
      <xdr:nvPicPr>
        <xdr:cNvPr id="2" name="Afbeelding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7259955" y="3408045"/>
          <a:ext cx="3364030" cy="111618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19050</xdr:colOff>
      <xdr:row>0</xdr:row>
      <xdr:rowOff>57150</xdr:rowOff>
    </xdr:from>
    <xdr:to>
      <xdr:col>11</xdr:col>
      <xdr:colOff>342900</xdr:colOff>
      <xdr:row>1</xdr:row>
      <xdr:rowOff>180975</xdr:rowOff>
    </xdr:to>
    <xdr:sp macro="" textlink="">
      <xdr:nvSpPr>
        <xdr:cNvPr id="2" name="Afgeronde rechthoek 1">
          <a:extLst>
            <a:ext uri="{FF2B5EF4-FFF2-40B4-BE49-F238E27FC236}">
              <a16:creationId xmlns:a16="http://schemas.microsoft.com/office/drawing/2014/main" id="{00000000-0008-0000-1700-000002000000}"/>
            </a:ext>
          </a:extLst>
        </xdr:cNvPr>
        <xdr:cNvSpPr/>
      </xdr:nvSpPr>
      <xdr:spPr>
        <a:xfrm>
          <a:off x="8755380" y="57150"/>
          <a:ext cx="0" cy="32194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100"/>
            <a:t>12 jaar</a:t>
          </a:r>
        </a:p>
      </xdr:txBody>
    </xdr:sp>
    <xdr:clientData/>
  </xdr:twoCellAnchor>
  <xdr:twoCellAnchor>
    <xdr:from>
      <xdr:col>11</xdr:col>
      <xdr:colOff>600075</xdr:colOff>
      <xdr:row>0</xdr:row>
      <xdr:rowOff>40005</xdr:rowOff>
    </xdr:from>
    <xdr:to>
      <xdr:col>13</xdr:col>
      <xdr:colOff>342900</xdr:colOff>
      <xdr:row>1</xdr:row>
      <xdr:rowOff>154305</xdr:rowOff>
    </xdr:to>
    <xdr:sp macro="" textlink="">
      <xdr:nvSpPr>
        <xdr:cNvPr id="3" name="Stroomdiagram: Alternatief proces 2">
          <a:extLst>
            <a:ext uri="{FF2B5EF4-FFF2-40B4-BE49-F238E27FC236}">
              <a16:creationId xmlns:a16="http://schemas.microsoft.com/office/drawing/2014/main" id="{00000000-0008-0000-1700-000003000000}"/>
            </a:ext>
          </a:extLst>
        </xdr:cNvPr>
        <xdr:cNvSpPr/>
      </xdr:nvSpPr>
      <xdr:spPr>
        <a:xfrm>
          <a:off x="8755380" y="40005"/>
          <a:ext cx="0" cy="312420"/>
        </a:xfrm>
        <a:prstGeom prst="flowChartAlternateProces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100"/>
            <a:t>Reset alles</a:t>
          </a:r>
        </a:p>
      </xdr:txBody>
    </xdr:sp>
    <xdr:clientData/>
  </xdr:twoCellAnchor>
  <xdr:twoCellAnchor editAs="absolute">
    <xdr:from>
      <xdr:col>16</xdr:col>
      <xdr:colOff>369570</xdr:colOff>
      <xdr:row>0</xdr:row>
      <xdr:rowOff>76200</xdr:rowOff>
    </xdr:from>
    <xdr:to>
      <xdr:col>18</xdr:col>
      <xdr:colOff>60960</xdr:colOff>
      <xdr:row>1</xdr:row>
      <xdr:rowOff>200025</xdr:rowOff>
    </xdr:to>
    <xdr:sp macro="" textlink="">
      <xdr:nvSpPr>
        <xdr:cNvPr id="4" name="Afgeronde rechthoek 11">
          <a:extLst>
            <a:ext uri="{FF2B5EF4-FFF2-40B4-BE49-F238E27FC236}">
              <a16:creationId xmlns:a16="http://schemas.microsoft.com/office/drawing/2014/main" id="{00000000-0008-0000-1700-000004000000}"/>
            </a:ext>
          </a:extLst>
        </xdr:cNvPr>
        <xdr:cNvSpPr/>
      </xdr:nvSpPr>
      <xdr:spPr>
        <a:xfrm>
          <a:off x="9124950" y="76200"/>
          <a:ext cx="956310" cy="321945"/>
        </a:xfrm>
        <a:prstGeom prst="roundRect">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nl-NL" sz="1100" b="0" i="0" u="none" strike="noStrike" kern="0" cap="none" spc="0" normalizeH="0" baseline="0" noProof="0">
              <a:ln>
                <a:noFill/>
              </a:ln>
              <a:solidFill>
                <a:sysClr val="window" lastClr="FFFFFF"/>
              </a:solidFill>
              <a:effectLst/>
              <a:uLnTx/>
              <a:uFillTx/>
              <a:latin typeface="Calibri"/>
              <a:ea typeface="+mn-ea"/>
              <a:cs typeface="+mn-cs"/>
            </a:rPr>
            <a:t>6 jaar</a:t>
          </a:r>
        </a:p>
      </xdr:txBody>
    </xdr:sp>
    <xdr:clientData/>
  </xdr:twoCellAnchor>
  <xdr:twoCellAnchor>
    <xdr:from>
      <xdr:col>10</xdr:col>
      <xdr:colOff>87630</xdr:colOff>
      <xdr:row>1</xdr:row>
      <xdr:rowOff>291465</xdr:rowOff>
    </xdr:from>
    <xdr:to>
      <xdr:col>11</xdr:col>
      <xdr:colOff>304800</xdr:colOff>
      <xdr:row>1</xdr:row>
      <xdr:rowOff>615315</xdr:rowOff>
    </xdr:to>
    <xdr:sp macro="" textlink="">
      <xdr:nvSpPr>
        <xdr:cNvPr id="5" name="Afgeronde rechthoek 14">
          <a:extLst>
            <a:ext uri="{FF2B5EF4-FFF2-40B4-BE49-F238E27FC236}">
              <a16:creationId xmlns:a16="http://schemas.microsoft.com/office/drawing/2014/main" id="{00000000-0008-0000-1700-000005000000}"/>
            </a:ext>
          </a:extLst>
        </xdr:cNvPr>
        <xdr:cNvSpPr/>
      </xdr:nvSpPr>
      <xdr:spPr>
        <a:xfrm>
          <a:off x="8755380" y="489585"/>
          <a:ext cx="0" cy="323850"/>
        </a:xfrm>
        <a:prstGeom prst="roundRect">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nl-NL" sz="1100" b="0" i="0" u="none" strike="noStrike" kern="0" cap="none" spc="0" normalizeH="0" baseline="0" noProof="0">
              <a:ln>
                <a:noFill/>
              </a:ln>
              <a:solidFill>
                <a:sysClr val="window" lastClr="FFFFFF"/>
              </a:solidFill>
              <a:effectLst/>
              <a:uLnTx/>
              <a:uFillTx/>
              <a:latin typeface="Calibri"/>
              <a:ea typeface="+mn-ea"/>
              <a:cs typeface="+mn-cs"/>
            </a:rPr>
            <a:t>16 jaar</a:t>
          </a:r>
        </a:p>
      </xdr:txBody>
    </xdr:sp>
    <xdr:clientData/>
  </xdr:twoCellAnchor>
  <xdr:twoCellAnchor>
    <xdr:from>
      <xdr:col>11</xdr:col>
      <xdr:colOff>604696</xdr:colOff>
      <xdr:row>1</xdr:row>
      <xdr:rowOff>276225</xdr:rowOff>
    </xdr:from>
    <xdr:to>
      <xdr:col>13</xdr:col>
      <xdr:colOff>393524</xdr:colOff>
      <xdr:row>1</xdr:row>
      <xdr:rowOff>600075</xdr:rowOff>
    </xdr:to>
    <xdr:sp macro="" textlink="">
      <xdr:nvSpPr>
        <xdr:cNvPr id="6" name="Afgeronde rechthoek 15">
          <a:extLst>
            <a:ext uri="{FF2B5EF4-FFF2-40B4-BE49-F238E27FC236}">
              <a16:creationId xmlns:a16="http://schemas.microsoft.com/office/drawing/2014/main" id="{00000000-0008-0000-1700-000006000000}"/>
            </a:ext>
          </a:extLst>
        </xdr:cNvPr>
        <xdr:cNvSpPr/>
      </xdr:nvSpPr>
      <xdr:spPr>
        <a:xfrm>
          <a:off x="8755380" y="474345"/>
          <a:ext cx="0" cy="323850"/>
        </a:xfrm>
        <a:prstGeom prst="roundRect">
          <a:avLst/>
        </a:prstGeom>
        <a:solidFill>
          <a:srgbClr val="4F81BD"/>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nl-NL" sz="1100" b="0" i="0" u="none" strike="noStrike" kern="0" cap="none" spc="0" normalizeH="0" baseline="0" noProof="0">
              <a:ln>
                <a:noFill/>
              </a:ln>
              <a:solidFill>
                <a:sysClr val="window" lastClr="FFFFFF"/>
              </a:solidFill>
              <a:effectLst/>
              <a:uLnTx/>
              <a:uFillTx/>
              <a:latin typeface="Calibri"/>
              <a:ea typeface="+mn-ea"/>
              <a:cs typeface="+mn-cs"/>
            </a:rPr>
            <a:t>Alle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660400</xdr:colOff>
      <xdr:row>34</xdr:row>
      <xdr:rowOff>100538</xdr:rowOff>
    </xdr:from>
    <xdr:to>
      <xdr:col>2</xdr:col>
      <xdr:colOff>1762</xdr:colOff>
      <xdr:row>34</xdr:row>
      <xdr:rowOff>177800</xdr:rowOff>
    </xdr:to>
    <xdr:cxnSp macro="">
      <xdr:nvCxnSpPr>
        <xdr:cNvPr id="2" name="Rechte verbindingslijn met pijl 1">
          <a:extLst>
            <a:ext uri="{FF2B5EF4-FFF2-40B4-BE49-F238E27FC236}">
              <a16:creationId xmlns:a16="http://schemas.microsoft.com/office/drawing/2014/main" id="{00000000-0008-0000-1800-000002000000}"/>
            </a:ext>
          </a:extLst>
        </xdr:cNvPr>
        <xdr:cNvCxnSpPr/>
      </xdr:nvCxnSpPr>
      <xdr:spPr>
        <a:xfrm flipV="1">
          <a:off x="797560" y="7827218"/>
          <a:ext cx="1124442" cy="7726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1098550</xdr:colOff>
      <xdr:row>39</xdr:row>
      <xdr:rowOff>95251</xdr:rowOff>
    </xdr:from>
    <xdr:to>
      <xdr:col>2</xdr:col>
      <xdr:colOff>36975</xdr:colOff>
      <xdr:row>40</xdr:row>
      <xdr:rowOff>25400</xdr:rowOff>
    </xdr:to>
    <xdr:cxnSp macro="">
      <xdr:nvCxnSpPr>
        <xdr:cNvPr id="3" name="Rechte verbindingslijn met pijl 2">
          <a:extLst>
            <a:ext uri="{FF2B5EF4-FFF2-40B4-BE49-F238E27FC236}">
              <a16:creationId xmlns:a16="http://schemas.microsoft.com/office/drawing/2014/main" id="{00000000-0008-0000-1800-000003000000}"/>
            </a:ext>
          </a:extLst>
        </xdr:cNvPr>
        <xdr:cNvCxnSpPr/>
      </xdr:nvCxnSpPr>
      <xdr:spPr>
        <a:xfrm flipV="1">
          <a:off x="1235710" y="8774431"/>
          <a:ext cx="721505" cy="12064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xdr:col>
          <xdr:colOff>76200</xdr:colOff>
          <xdr:row>11</xdr:row>
          <xdr:rowOff>114300</xdr:rowOff>
        </xdr:from>
        <xdr:to>
          <xdr:col>1</xdr:col>
          <xdr:colOff>895350</xdr:colOff>
          <xdr:row>11</xdr:row>
          <xdr:rowOff>381000</xdr:rowOff>
        </xdr:to>
        <xdr:sp macro="" textlink="">
          <xdr:nvSpPr>
            <xdr:cNvPr id="20481" name="Drop Down 1" hidden="1">
              <a:extLst>
                <a:ext uri="{63B3BB69-23CF-44E3-9099-C40C66FF867C}">
                  <a14:compatExt spid="_x0000_s20481"/>
                </a:ext>
                <a:ext uri="{FF2B5EF4-FFF2-40B4-BE49-F238E27FC236}">
                  <a16:creationId xmlns:a16="http://schemas.microsoft.com/office/drawing/2014/main" id="{00000000-0008-0000-1800-000001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22</xdr:row>
          <xdr:rowOff>0</xdr:rowOff>
        </xdr:from>
        <xdr:to>
          <xdr:col>2</xdr:col>
          <xdr:colOff>819150</xdr:colOff>
          <xdr:row>23</xdr:row>
          <xdr:rowOff>57150</xdr:rowOff>
        </xdr:to>
        <xdr:sp macro="" textlink="">
          <xdr:nvSpPr>
            <xdr:cNvPr id="20482" name="Option Button 2" descr="Man" hidden="1">
              <a:extLst>
                <a:ext uri="{63B3BB69-23CF-44E3-9099-C40C66FF867C}">
                  <a14:compatExt spid="_x0000_s20482"/>
                </a:ext>
                <a:ext uri="{FF2B5EF4-FFF2-40B4-BE49-F238E27FC236}">
                  <a16:creationId xmlns:a16="http://schemas.microsoft.com/office/drawing/2014/main" id="{00000000-0008-0000-18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vrouw</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247650</xdr:colOff>
          <xdr:row>34</xdr:row>
          <xdr:rowOff>95250</xdr:rowOff>
        </xdr:from>
        <xdr:to>
          <xdr:col>1</xdr:col>
          <xdr:colOff>571500</xdr:colOff>
          <xdr:row>36</xdr:row>
          <xdr:rowOff>114300</xdr:rowOff>
        </xdr:to>
        <xdr:sp macro="" textlink="">
          <xdr:nvSpPr>
            <xdr:cNvPr id="20483" name="Spinner 3" hidden="1">
              <a:extLst>
                <a:ext uri="{63B3BB69-23CF-44E3-9099-C40C66FF867C}">
                  <a14:compatExt spid="_x0000_s20483"/>
                </a:ext>
                <a:ext uri="{FF2B5EF4-FFF2-40B4-BE49-F238E27FC236}">
                  <a16:creationId xmlns:a16="http://schemas.microsoft.com/office/drawing/2014/main" id="{00000000-0008-0000-1800-000003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39</xdr:row>
          <xdr:rowOff>57150</xdr:rowOff>
        </xdr:from>
        <xdr:to>
          <xdr:col>1</xdr:col>
          <xdr:colOff>1352550</xdr:colOff>
          <xdr:row>40</xdr:row>
          <xdr:rowOff>114300</xdr:rowOff>
        </xdr:to>
        <xdr:sp macro="" textlink="">
          <xdr:nvSpPr>
            <xdr:cNvPr id="20484" name="Scroll Bar 4" hidden="1">
              <a:extLst>
                <a:ext uri="{63B3BB69-23CF-44E3-9099-C40C66FF867C}">
                  <a14:compatExt spid="_x0000_s20484"/>
                </a:ext>
                <a:ext uri="{FF2B5EF4-FFF2-40B4-BE49-F238E27FC236}">
                  <a16:creationId xmlns:a16="http://schemas.microsoft.com/office/drawing/2014/main" id="{00000000-0008-0000-1800-000004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43</xdr:row>
          <xdr:rowOff>95250</xdr:rowOff>
        </xdr:from>
        <xdr:to>
          <xdr:col>1</xdr:col>
          <xdr:colOff>1047750</xdr:colOff>
          <xdr:row>44</xdr:row>
          <xdr:rowOff>133350</xdr:rowOff>
        </xdr:to>
        <xdr:sp macro="" textlink="">
          <xdr:nvSpPr>
            <xdr:cNvPr id="20485" name="Drop Down 5" hidden="1">
              <a:extLst>
                <a:ext uri="{63B3BB69-23CF-44E3-9099-C40C66FF867C}">
                  <a14:compatExt spid="_x0000_s20485"/>
                </a:ext>
                <a:ext uri="{FF2B5EF4-FFF2-40B4-BE49-F238E27FC236}">
                  <a16:creationId xmlns:a16="http://schemas.microsoft.com/office/drawing/2014/main" id="{00000000-0008-0000-1800-000005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1057275</xdr:colOff>
      <xdr:row>44</xdr:row>
      <xdr:rowOff>38100</xdr:rowOff>
    </xdr:from>
    <xdr:to>
      <xdr:col>2</xdr:col>
      <xdr:colOff>43325</xdr:colOff>
      <xdr:row>44</xdr:row>
      <xdr:rowOff>98426</xdr:rowOff>
    </xdr:to>
    <xdr:cxnSp macro="">
      <xdr:nvCxnSpPr>
        <xdr:cNvPr id="9" name="Rechte verbindingslijn met pijl 8">
          <a:extLst>
            <a:ext uri="{FF2B5EF4-FFF2-40B4-BE49-F238E27FC236}">
              <a16:creationId xmlns:a16="http://schemas.microsoft.com/office/drawing/2014/main" id="{00000000-0008-0000-1800-000009000000}"/>
            </a:ext>
          </a:extLst>
        </xdr:cNvPr>
        <xdr:cNvCxnSpPr/>
      </xdr:nvCxnSpPr>
      <xdr:spPr>
        <a:xfrm>
          <a:off x="1194435" y="9669780"/>
          <a:ext cx="769130" cy="6032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xdr:col>
          <xdr:colOff>38100</xdr:colOff>
          <xdr:row>55</xdr:row>
          <xdr:rowOff>28575</xdr:rowOff>
        </xdr:from>
        <xdr:to>
          <xdr:col>2</xdr:col>
          <xdr:colOff>514350</xdr:colOff>
          <xdr:row>56</xdr:row>
          <xdr:rowOff>0</xdr:rowOff>
        </xdr:to>
        <xdr:sp macro="" textlink="">
          <xdr:nvSpPr>
            <xdr:cNvPr id="20486" name="Scroll Bar 7" descr="Percentage winst" hidden="1">
              <a:extLst>
                <a:ext uri="{63B3BB69-23CF-44E3-9099-C40C66FF867C}">
                  <a14:compatExt spid="_x0000_s20486"/>
                </a:ext>
                <a:ext uri="{FF2B5EF4-FFF2-40B4-BE49-F238E27FC236}">
                  <a16:creationId xmlns:a16="http://schemas.microsoft.com/office/drawing/2014/main" id="{00000000-0008-0000-1800-000006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63</xdr:row>
          <xdr:rowOff>19050</xdr:rowOff>
        </xdr:from>
        <xdr:to>
          <xdr:col>2</xdr:col>
          <xdr:colOff>476250</xdr:colOff>
          <xdr:row>64</xdr:row>
          <xdr:rowOff>38100</xdr:rowOff>
        </xdr:to>
        <xdr:sp macro="" textlink="">
          <xdr:nvSpPr>
            <xdr:cNvPr id="20487" name="Scroll Bar 8" descr="Kortingspercentage" hidden="1">
              <a:extLst>
                <a:ext uri="{63B3BB69-23CF-44E3-9099-C40C66FF867C}">
                  <a14:compatExt spid="_x0000_s20487"/>
                </a:ext>
                <a:ext uri="{FF2B5EF4-FFF2-40B4-BE49-F238E27FC236}">
                  <a16:creationId xmlns:a16="http://schemas.microsoft.com/office/drawing/2014/main" id="{00000000-0008-0000-1800-000007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59</xdr:row>
          <xdr:rowOff>28575</xdr:rowOff>
        </xdr:from>
        <xdr:to>
          <xdr:col>2</xdr:col>
          <xdr:colOff>533400</xdr:colOff>
          <xdr:row>60</xdr:row>
          <xdr:rowOff>0</xdr:rowOff>
        </xdr:to>
        <xdr:sp macro="" textlink="">
          <xdr:nvSpPr>
            <xdr:cNvPr id="20488" name="Scroll Bar 9" descr="Beoordeling" hidden="1">
              <a:extLst>
                <a:ext uri="{63B3BB69-23CF-44E3-9099-C40C66FF867C}">
                  <a14:compatExt spid="_x0000_s20488"/>
                </a:ext>
                <a:ext uri="{FF2B5EF4-FFF2-40B4-BE49-F238E27FC236}">
                  <a16:creationId xmlns:a16="http://schemas.microsoft.com/office/drawing/2014/main" id="{00000000-0008-0000-1800-0000085000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xdr:twoCellAnchor editAs="oneCell">
    <xdr:from>
      <xdr:col>7</xdr:col>
      <xdr:colOff>533399</xdr:colOff>
      <xdr:row>8</xdr:row>
      <xdr:rowOff>161926</xdr:rowOff>
    </xdr:from>
    <xdr:to>
      <xdr:col>13</xdr:col>
      <xdr:colOff>0</xdr:colOff>
      <xdr:row>13</xdr:row>
      <xdr:rowOff>30349</xdr:rowOff>
    </xdr:to>
    <xdr:pic>
      <xdr:nvPicPr>
        <xdr:cNvPr id="13" name="Afbeelding 12">
          <a:extLst>
            <a:ext uri="{FF2B5EF4-FFF2-40B4-BE49-F238E27FC236}">
              <a16:creationId xmlns:a16="http://schemas.microsoft.com/office/drawing/2014/main" id="{00000000-0008-0000-1800-00000D000000}"/>
            </a:ext>
          </a:extLst>
        </xdr:cNvPr>
        <xdr:cNvPicPr>
          <a:picLocks noChangeAspect="1"/>
        </xdr:cNvPicPr>
      </xdr:nvPicPr>
      <xdr:blipFill>
        <a:blip xmlns:r="http://schemas.openxmlformats.org/officeDocument/2006/relationships" r:embed="rId1"/>
        <a:stretch>
          <a:fillRect/>
        </a:stretch>
      </xdr:blipFill>
      <xdr:spPr>
        <a:xfrm>
          <a:off x="5549899" y="2670176"/>
          <a:ext cx="2990851" cy="1154298"/>
        </a:xfrm>
        <a:prstGeom prst="rect">
          <a:avLst/>
        </a:prstGeom>
      </xdr:spPr>
    </xdr:pic>
    <xdr:clientData/>
  </xdr:twoCellAnchor>
  <xdr:twoCellAnchor>
    <xdr:from>
      <xdr:col>6</xdr:col>
      <xdr:colOff>476250</xdr:colOff>
      <xdr:row>8</xdr:row>
      <xdr:rowOff>152400</xdr:rowOff>
    </xdr:from>
    <xdr:to>
      <xdr:col>9</xdr:col>
      <xdr:colOff>266700</xdr:colOff>
      <xdr:row>11</xdr:row>
      <xdr:rowOff>161925</xdr:rowOff>
    </xdr:to>
    <xdr:cxnSp macro="">
      <xdr:nvCxnSpPr>
        <xdr:cNvPr id="14" name="Rechte verbindingslijn met pijl 13">
          <a:extLst>
            <a:ext uri="{FF2B5EF4-FFF2-40B4-BE49-F238E27FC236}">
              <a16:creationId xmlns:a16="http://schemas.microsoft.com/office/drawing/2014/main" id="{00000000-0008-0000-1800-00000E000000}"/>
            </a:ext>
          </a:extLst>
        </xdr:cNvPr>
        <xdr:cNvCxnSpPr/>
      </xdr:nvCxnSpPr>
      <xdr:spPr>
        <a:xfrm>
          <a:off x="5025390" y="2644140"/>
          <a:ext cx="1916430" cy="55816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7</xdr:col>
      <xdr:colOff>542926</xdr:colOff>
      <xdr:row>17</xdr:row>
      <xdr:rowOff>95250</xdr:rowOff>
    </xdr:from>
    <xdr:to>
      <xdr:col>12</xdr:col>
      <xdr:colOff>361951</xdr:colOff>
      <xdr:row>24</xdr:row>
      <xdr:rowOff>103313</xdr:rowOff>
    </xdr:to>
    <xdr:pic>
      <xdr:nvPicPr>
        <xdr:cNvPr id="15" name="Afbeelding 14">
          <a:extLst>
            <a:ext uri="{FF2B5EF4-FFF2-40B4-BE49-F238E27FC236}">
              <a16:creationId xmlns:a16="http://schemas.microsoft.com/office/drawing/2014/main" id="{00000000-0008-0000-1800-00000F000000}"/>
            </a:ext>
          </a:extLst>
        </xdr:cNvPr>
        <xdr:cNvPicPr>
          <a:picLocks noChangeAspect="1"/>
        </xdr:cNvPicPr>
      </xdr:nvPicPr>
      <xdr:blipFill>
        <a:blip xmlns:r="http://schemas.openxmlformats.org/officeDocument/2006/relationships" r:embed="rId2"/>
        <a:stretch>
          <a:fillRect/>
        </a:stretch>
      </xdr:blipFill>
      <xdr:spPr>
        <a:xfrm>
          <a:off x="5709286" y="4530090"/>
          <a:ext cx="3080385" cy="1417763"/>
        </a:xfrm>
        <a:prstGeom prst="rect">
          <a:avLst/>
        </a:prstGeom>
      </xdr:spPr>
    </xdr:pic>
    <xdr:clientData/>
  </xdr:twoCellAnchor>
  <xdr:twoCellAnchor>
    <xdr:from>
      <xdr:col>6</xdr:col>
      <xdr:colOff>342900</xdr:colOff>
      <xdr:row>17</xdr:row>
      <xdr:rowOff>19050</xdr:rowOff>
    </xdr:from>
    <xdr:to>
      <xdr:col>7</xdr:col>
      <xdr:colOff>676275</xdr:colOff>
      <xdr:row>21</xdr:row>
      <xdr:rowOff>114300</xdr:rowOff>
    </xdr:to>
    <xdr:cxnSp macro="">
      <xdr:nvCxnSpPr>
        <xdr:cNvPr id="16" name="Rechte verbindingslijn met pijl 15">
          <a:extLst>
            <a:ext uri="{FF2B5EF4-FFF2-40B4-BE49-F238E27FC236}">
              <a16:creationId xmlns:a16="http://schemas.microsoft.com/office/drawing/2014/main" id="{00000000-0008-0000-1800-000010000000}"/>
            </a:ext>
          </a:extLst>
        </xdr:cNvPr>
        <xdr:cNvCxnSpPr/>
      </xdr:nvCxnSpPr>
      <xdr:spPr>
        <a:xfrm>
          <a:off x="4892040" y="4453890"/>
          <a:ext cx="950595" cy="91059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7</xdr:col>
          <xdr:colOff>285750</xdr:colOff>
          <xdr:row>38</xdr:row>
          <xdr:rowOff>28575</xdr:rowOff>
        </xdr:from>
        <xdr:to>
          <xdr:col>8</xdr:col>
          <xdr:colOff>352425</xdr:colOff>
          <xdr:row>39</xdr:row>
          <xdr:rowOff>76200</xdr:rowOff>
        </xdr:to>
        <xdr:sp macro="" textlink="">
          <xdr:nvSpPr>
            <xdr:cNvPr id="20489" name="Scroll Bar 10" hidden="1">
              <a:extLst>
                <a:ext uri="{63B3BB69-23CF-44E3-9099-C40C66FF867C}">
                  <a14:compatExt spid="_x0000_s20489"/>
                </a:ext>
                <a:ext uri="{FF2B5EF4-FFF2-40B4-BE49-F238E27FC236}">
                  <a16:creationId xmlns:a16="http://schemas.microsoft.com/office/drawing/2014/main" id="{00000000-0008-0000-1800-000009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285750</xdr:colOff>
          <xdr:row>33</xdr:row>
          <xdr:rowOff>0</xdr:rowOff>
        </xdr:from>
        <xdr:to>
          <xdr:col>7</xdr:col>
          <xdr:colOff>542925</xdr:colOff>
          <xdr:row>35</xdr:row>
          <xdr:rowOff>66675</xdr:rowOff>
        </xdr:to>
        <xdr:sp macro="" textlink="">
          <xdr:nvSpPr>
            <xdr:cNvPr id="20490" name="Spinner 11" hidden="1">
              <a:extLst>
                <a:ext uri="{63B3BB69-23CF-44E3-9099-C40C66FF867C}">
                  <a14:compatExt spid="_x0000_s20490"/>
                </a:ext>
                <a:ext uri="{FF2B5EF4-FFF2-40B4-BE49-F238E27FC236}">
                  <a16:creationId xmlns:a16="http://schemas.microsoft.com/office/drawing/2014/main" id="{00000000-0008-0000-1800-00000A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43</xdr:row>
          <xdr:rowOff>171450</xdr:rowOff>
        </xdr:from>
        <xdr:to>
          <xdr:col>8</xdr:col>
          <xdr:colOff>323850</xdr:colOff>
          <xdr:row>45</xdr:row>
          <xdr:rowOff>0</xdr:rowOff>
        </xdr:to>
        <xdr:sp macro="" textlink="">
          <xdr:nvSpPr>
            <xdr:cNvPr id="20494" name="Drop Down 14" hidden="1">
              <a:extLst>
                <a:ext uri="{63B3BB69-23CF-44E3-9099-C40C66FF867C}">
                  <a14:compatExt spid="_x0000_s20494"/>
                </a:ext>
                <a:ext uri="{FF2B5EF4-FFF2-40B4-BE49-F238E27FC236}">
                  <a16:creationId xmlns:a16="http://schemas.microsoft.com/office/drawing/2014/main" id="{00000000-0008-0000-1800-00000E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editAs="oneCell">
    <xdr:from>
      <xdr:col>9</xdr:col>
      <xdr:colOff>34290</xdr:colOff>
      <xdr:row>3</xdr:row>
      <xdr:rowOff>5715</xdr:rowOff>
    </xdr:from>
    <xdr:to>
      <xdr:col>10</xdr:col>
      <xdr:colOff>866478</xdr:colOff>
      <xdr:row>30</xdr:row>
      <xdr:rowOff>138388</xdr:rowOff>
    </xdr:to>
    <xdr:pic>
      <xdr:nvPicPr>
        <xdr:cNvPr id="2" name="Afbeelding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8355330" y="1285875"/>
          <a:ext cx="2371429" cy="5481913"/>
        </a:xfrm>
        <a:prstGeom prst="rect">
          <a:avLst/>
        </a:prstGeom>
      </xdr:spPr>
    </xdr:pic>
    <xdr:clientData/>
  </xdr:twoCellAnchor>
  <xdr:twoCellAnchor>
    <xdr:from>
      <xdr:col>8</xdr:col>
      <xdr:colOff>504825</xdr:colOff>
      <xdr:row>15</xdr:row>
      <xdr:rowOff>142875</xdr:rowOff>
    </xdr:from>
    <xdr:to>
      <xdr:col>9</xdr:col>
      <xdr:colOff>504825</xdr:colOff>
      <xdr:row>26</xdr:row>
      <xdr:rowOff>47625</xdr:rowOff>
    </xdr:to>
    <xdr:cxnSp macro="">
      <xdr:nvCxnSpPr>
        <xdr:cNvPr id="3" name="Rechte verbindingslijn met pijl 2">
          <a:extLst>
            <a:ext uri="{FF2B5EF4-FFF2-40B4-BE49-F238E27FC236}">
              <a16:creationId xmlns:a16="http://schemas.microsoft.com/office/drawing/2014/main" id="{00000000-0008-0000-1900-000003000000}"/>
            </a:ext>
          </a:extLst>
        </xdr:cNvPr>
        <xdr:cNvCxnSpPr/>
      </xdr:nvCxnSpPr>
      <xdr:spPr>
        <a:xfrm>
          <a:off x="7195185" y="3800475"/>
          <a:ext cx="1630680" cy="208407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142875</xdr:colOff>
      <xdr:row>16</xdr:row>
      <xdr:rowOff>161925</xdr:rowOff>
    </xdr:from>
    <xdr:to>
      <xdr:col>2</xdr:col>
      <xdr:colOff>1133475</xdr:colOff>
      <xdr:row>19</xdr:row>
      <xdr:rowOff>76200</xdr:rowOff>
    </xdr:to>
    <xdr:cxnSp macro="">
      <xdr:nvCxnSpPr>
        <xdr:cNvPr id="4" name="Rechte verbindingslijn met pijl 3">
          <a:extLst>
            <a:ext uri="{FF2B5EF4-FFF2-40B4-BE49-F238E27FC236}">
              <a16:creationId xmlns:a16="http://schemas.microsoft.com/office/drawing/2014/main" id="{00000000-0008-0000-1900-000004000000}"/>
            </a:ext>
          </a:extLst>
        </xdr:cNvPr>
        <xdr:cNvCxnSpPr/>
      </xdr:nvCxnSpPr>
      <xdr:spPr>
        <a:xfrm>
          <a:off x="1514475" y="4017645"/>
          <a:ext cx="990600" cy="50863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400050</xdr:colOff>
      <xdr:row>32</xdr:row>
      <xdr:rowOff>14286</xdr:rowOff>
    </xdr:from>
    <xdr:to>
      <xdr:col>10</xdr:col>
      <xdr:colOff>333375</xdr:colOff>
      <xdr:row>47</xdr:row>
      <xdr:rowOff>38099</xdr:rowOff>
    </xdr:to>
    <xdr:graphicFrame macro="">
      <xdr:nvGraphicFramePr>
        <xdr:cNvPr id="2" name="Grafiek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514349</xdr:colOff>
      <xdr:row>32</xdr:row>
      <xdr:rowOff>14285</xdr:rowOff>
    </xdr:from>
    <xdr:to>
      <xdr:col>15</xdr:col>
      <xdr:colOff>295275</xdr:colOff>
      <xdr:row>47</xdr:row>
      <xdr:rowOff>38100</xdr:rowOff>
    </xdr:to>
    <xdr:graphicFrame macro="">
      <xdr:nvGraphicFramePr>
        <xdr:cNvPr id="3" name="Grafiek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15</xdr:col>
      <xdr:colOff>289560</xdr:colOff>
      <xdr:row>16</xdr:row>
      <xdr:rowOff>91440</xdr:rowOff>
    </xdr:from>
    <xdr:to>
      <xdr:col>18</xdr:col>
      <xdr:colOff>335280</xdr:colOff>
      <xdr:row>28</xdr:row>
      <xdr:rowOff>180975</xdr:rowOff>
    </xdr:to>
    <mc:AlternateContent xmlns:mc="http://schemas.openxmlformats.org/markup-compatibility/2006" xmlns:a14="http://schemas.microsoft.com/office/drawing/2010/main">
      <mc:Choice Requires="a14">
        <xdr:graphicFrame macro="">
          <xdr:nvGraphicFramePr>
            <xdr:cNvPr id="4" name="Verkoper 1">
              <a:extLst>
                <a:ext uri="{FF2B5EF4-FFF2-40B4-BE49-F238E27FC236}">
                  <a16:creationId xmlns:a16="http://schemas.microsoft.com/office/drawing/2014/main" id="{00000000-0008-0000-1B00-000004000000}"/>
                </a:ext>
              </a:extLst>
            </xdr:cNvPr>
            <xdr:cNvGraphicFramePr/>
          </xdr:nvGraphicFramePr>
          <xdr:xfrm>
            <a:off x="0" y="0"/>
            <a:ext cx="0" cy="0"/>
          </xdr:xfrm>
          <a:graphic>
            <a:graphicData uri="http://schemas.microsoft.com/office/drawing/2010/slicer">
              <sle:slicer xmlns:sle="http://schemas.microsoft.com/office/drawing/2010/slicer" name="Verkoper 1"/>
            </a:graphicData>
          </a:graphic>
        </xdr:graphicFrame>
      </mc:Choice>
      <mc:Fallback xmlns="">
        <xdr:sp macro="" textlink="">
          <xdr:nvSpPr>
            <xdr:cNvPr id="0" name=""/>
            <xdr:cNvSpPr>
              <a:spLocks noTextEdit="1"/>
            </xdr:cNvSpPr>
          </xdr:nvSpPr>
          <xdr:spPr>
            <a:xfrm>
              <a:off x="11391900" y="3863340"/>
              <a:ext cx="1828800" cy="246697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609600</xdr:colOff>
      <xdr:row>3</xdr:row>
      <xdr:rowOff>0</xdr:rowOff>
    </xdr:from>
    <xdr:to>
      <xdr:col>7</xdr:col>
      <xdr:colOff>609600</xdr:colOff>
      <xdr:row>8</xdr:row>
      <xdr:rowOff>3175</xdr:rowOff>
    </xdr:to>
    <xdr:pic>
      <xdr:nvPicPr>
        <xdr:cNvPr id="2" name="Picture 175" descr="CompuTraining witte achtergrond 2009">
          <a:extLst>
            <a:ext uri="{FF2B5EF4-FFF2-40B4-BE49-F238E27FC236}">
              <a16:creationId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34200" y="1295400"/>
          <a:ext cx="0" cy="993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204788</xdr:colOff>
      <xdr:row>12</xdr:row>
      <xdr:rowOff>21430</xdr:rowOff>
    </xdr:from>
    <xdr:to>
      <xdr:col>10</xdr:col>
      <xdr:colOff>28575</xdr:colOff>
      <xdr:row>27</xdr:row>
      <xdr:rowOff>95250</xdr:rowOff>
    </xdr:to>
    <xdr:graphicFrame macro="">
      <xdr:nvGraphicFramePr>
        <xdr:cNvPr id="3" name="Grafiek 2">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11</xdr:col>
      <xdr:colOff>252412</xdr:colOff>
      <xdr:row>12</xdr:row>
      <xdr:rowOff>38100</xdr:rowOff>
    </xdr:from>
    <xdr:to>
      <xdr:col>13</xdr:col>
      <xdr:colOff>36194</xdr:colOff>
      <xdr:row>26</xdr:row>
      <xdr:rowOff>152400</xdr:rowOff>
    </xdr:to>
    <mc:AlternateContent xmlns:mc="http://schemas.openxmlformats.org/markup-compatibility/2006" xmlns:a14="http://schemas.microsoft.com/office/drawing/2010/main">
      <mc:Choice Requires="a14">
        <xdr:graphicFrame macro="">
          <xdr:nvGraphicFramePr>
            <xdr:cNvPr id="4" name="Verkoper">
              <a:extLst>
                <a:ext uri="{FF2B5EF4-FFF2-40B4-BE49-F238E27FC236}">
                  <a16:creationId xmlns:a16="http://schemas.microsoft.com/office/drawing/2014/main" id="{00000000-0008-0000-2200-000004000000}"/>
                </a:ext>
              </a:extLst>
            </xdr:cNvPr>
            <xdr:cNvGraphicFramePr/>
          </xdr:nvGraphicFramePr>
          <xdr:xfrm>
            <a:off x="0" y="0"/>
            <a:ext cx="0" cy="0"/>
          </xdr:xfrm>
          <a:graphic>
            <a:graphicData uri="http://schemas.microsoft.com/office/drawing/2010/slicer">
              <sle:slicer xmlns:sle="http://schemas.microsoft.com/office/drawing/2010/slicer" name="Verkoper"/>
            </a:graphicData>
          </a:graphic>
        </xdr:graphicFrame>
      </mc:Choice>
      <mc:Fallback xmlns="">
        <xdr:sp macro="" textlink="">
          <xdr:nvSpPr>
            <xdr:cNvPr id="0" name=""/>
            <xdr:cNvSpPr>
              <a:spLocks noTextEdit="1"/>
            </xdr:cNvSpPr>
          </xdr:nvSpPr>
          <xdr:spPr>
            <a:xfrm>
              <a:off x="10859452" y="3116580"/>
              <a:ext cx="1124902" cy="2887980"/>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10</xdr:col>
      <xdr:colOff>76199</xdr:colOff>
      <xdr:row>12</xdr:row>
      <xdr:rowOff>38100</xdr:rowOff>
    </xdr:from>
    <xdr:to>
      <xdr:col>11</xdr:col>
      <xdr:colOff>200025</xdr:colOff>
      <xdr:row>26</xdr:row>
      <xdr:rowOff>171450</xdr:rowOff>
    </xdr:to>
    <mc:AlternateContent xmlns:mc="http://schemas.openxmlformats.org/markup-compatibility/2006" xmlns:a14="http://schemas.microsoft.com/office/drawing/2010/main">
      <mc:Choice Requires="a14">
        <xdr:graphicFrame macro="">
          <xdr:nvGraphicFramePr>
            <xdr:cNvPr id="5" name="Product">
              <a:extLst>
                <a:ext uri="{FF2B5EF4-FFF2-40B4-BE49-F238E27FC236}">
                  <a16:creationId xmlns:a16="http://schemas.microsoft.com/office/drawing/2014/main" id="{00000000-0008-0000-2200-000005000000}"/>
                </a:ext>
              </a:extLst>
            </xdr:cNvPr>
            <xdr:cNvGraphicFramePr/>
          </xdr:nvGraphicFramePr>
          <xdr:xfrm>
            <a:off x="0" y="0"/>
            <a:ext cx="0" cy="0"/>
          </xdr:xfrm>
          <a:graphic>
            <a:graphicData uri="http://schemas.microsoft.com/office/drawing/2010/slicer">
              <sle:slicer xmlns:sle="http://schemas.microsoft.com/office/drawing/2010/slicer" name="Product"/>
            </a:graphicData>
          </a:graphic>
        </xdr:graphicFrame>
      </mc:Choice>
      <mc:Fallback xmlns="">
        <xdr:sp macro="" textlink="">
          <xdr:nvSpPr>
            <xdr:cNvPr id="0" name=""/>
            <xdr:cNvSpPr>
              <a:spLocks noTextEdit="1"/>
            </xdr:cNvSpPr>
          </xdr:nvSpPr>
          <xdr:spPr>
            <a:xfrm>
              <a:off x="9860279" y="3116580"/>
              <a:ext cx="946786" cy="2907030"/>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28575</xdr:colOff>
      <xdr:row>20</xdr:row>
      <xdr:rowOff>9525</xdr:rowOff>
    </xdr:from>
    <xdr:to>
      <xdr:col>5</xdr:col>
      <xdr:colOff>409575</xdr:colOff>
      <xdr:row>37</xdr:row>
      <xdr:rowOff>123825</xdr:rowOff>
    </xdr:to>
    <xdr:graphicFrame macro="">
      <xdr:nvGraphicFramePr>
        <xdr:cNvPr id="2" name="Grafiek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38099</xdr:colOff>
      <xdr:row>5</xdr:row>
      <xdr:rowOff>28575</xdr:rowOff>
    </xdr:from>
    <xdr:to>
      <xdr:col>8</xdr:col>
      <xdr:colOff>85724</xdr:colOff>
      <xdr:row>16</xdr:row>
      <xdr:rowOff>173140</xdr:rowOff>
    </xdr:to>
    <xdr:pic>
      <xdr:nvPicPr>
        <xdr:cNvPr id="2" name="Afbeelding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4305299" y="1123950"/>
          <a:ext cx="3705225" cy="2240065"/>
        </a:xfrm>
        <a:prstGeom prst="rect">
          <a:avLst/>
        </a:prstGeom>
      </xdr:spPr>
    </xdr:pic>
    <xdr:clientData/>
  </xdr:twoCellAnchor>
  <xdr:twoCellAnchor editAs="oneCell">
    <xdr:from>
      <xdr:col>4</xdr:col>
      <xdr:colOff>19050</xdr:colOff>
      <xdr:row>26</xdr:row>
      <xdr:rowOff>28575</xdr:rowOff>
    </xdr:from>
    <xdr:to>
      <xdr:col>6</xdr:col>
      <xdr:colOff>200025</xdr:colOff>
      <xdr:row>33</xdr:row>
      <xdr:rowOff>542925</xdr:rowOff>
    </xdr:to>
    <xdr:pic>
      <xdr:nvPicPr>
        <xdr:cNvPr id="3" name="Afbeelding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57675" y="5505450"/>
          <a:ext cx="1400175" cy="2228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49</xdr:row>
      <xdr:rowOff>0</xdr:rowOff>
    </xdr:from>
    <xdr:to>
      <xdr:col>3</xdr:col>
      <xdr:colOff>504825</xdr:colOff>
      <xdr:row>53</xdr:row>
      <xdr:rowOff>247650</xdr:rowOff>
    </xdr:to>
    <xdr:pic>
      <xdr:nvPicPr>
        <xdr:cNvPr id="4" name="Afbeelding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3430250"/>
          <a:ext cx="4133850" cy="1247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55</xdr:row>
      <xdr:rowOff>114300</xdr:rowOff>
    </xdr:from>
    <xdr:to>
      <xdr:col>4</xdr:col>
      <xdr:colOff>104775</xdr:colOff>
      <xdr:row>58</xdr:row>
      <xdr:rowOff>638175</xdr:rowOff>
    </xdr:to>
    <xdr:pic>
      <xdr:nvPicPr>
        <xdr:cNvPr id="5" name="Afbeelding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5306675"/>
          <a:ext cx="4343400"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61</xdr:row>
      <xdr:rowOff>76200</xdr:rowOff>
    </xdr:from>
    <xdr:to>
      <xdr:col>3</xdr:col>
      <xdr:colOff>228600</xdr:colOff>
      <xdr:row>66</xdr:row>
      <xdr:rowOff>133350</xdr:rowOff>
    </xdr:to>
    <xdr:pic>
      <xdr:nvPicPr>
        <xdr:cNvPr id="6" name="Afbeelding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6935450"/>
          <a:ext cx="3857625" cy="139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66</xdr:row>
      <xdr:rowOff>523875</xdr:rowOff>
    </xdr:from>
    <xdr:to>
      <xdr:col>3</xdr:col>
      <xdr:colOff>361950</xdr:colOff>
      <xdr:row>72</xdr:row>
      <xdr:rowOff>257175</xdr:rowOff>
    </xdr:to>
    <xdr:pic>
      <xdr:nvPicPr>
        <xdr:cNvPr id="7" name="Afbeelding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18716625"/>
          <a:ext cx="3990975" cy="125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75</xdr:row>
      <xdr:rowOff>0</xdr:rowOff>
    </xdr:from>
    <xdr:to>
      <xdr:col>3</xdr:col>
      <xdr:colOff>381000</xdr:colOff>
      <xdr:row>81</xdr:row>
      <xdr:rowOff>152400</xdr:rowOff>
    </xdr:to>
    <xdr:pic>
      <xdr:nvPicPr>
        <xdr:cNvPr id="8" name="Afbeelding 7">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20716875"/>
          <a:ext cx="4010025"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2</xdr:col>
      <xdr:colOff>533400</xdr:colOff>
      <xdr:row>91</xdr:row>
      <xdr:rowOff>171450</xdr:rowOff>
    </xdr:to>
    <xdr:pic>
      <xdr:nvPicPr>
        <xdr:cNvPr id="9" name="Afbeelding 8">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23431500"/>
          <a:ext cx="3552825"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3</xdr:col>
      <xdr:colOff>352425</xdr:colOff>
      <xdr:row>104</xdr:row>
      <xdr:rowOff>171450</xdr:rowOff>
    </xdr:to>
    <xdr:pic>
      <xdr:nvPicPr>
        <xdr:cNvPr id="10" name="Afbeelding 9">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27622500"/>
          <a:ext cx="3981450" cy="1123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523875</xdr:colOff>
      <xdr:row>109</xdr:row>
      <xdr:rowOff>180975</xdr:rowOff>
    </xdr:from>
    <xdr:to>
      <xdr:col>3</xdr:col>
      <xdr:colOff>400050</xdr:colOff>
      <xdr:row>113</xdr:row>
      <xdr:rowOff>133350</xdr:rowOff>
    </xdr:to>
    <xdr:pic>
      <xdr:nvPicPr>
        <xdr:cNvPr id="11" name="Afbeelding 10">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23875" y="29803725"/>
          <a:ext cx="3505200" cy="809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47625</xdr:rowOff>
    </xdr:from>
    <xdr:to>
      <xdr:col>1</xdr:col>
      <xdr:colOff>866775</xdr:colOff>
      <xdr:row>125</xdr:row>
      <xdr:rowOff>66675</xdr:rowOff>
    </xdr:to>
    <xdr:pic>
      <xdr:nvPicPr>
        <xdr:cNvPr id="12" name="Afbeelding 11">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32289750"/>
          <a:ext cx="2447925" cy="116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4</xdr:col>
      <xdr:colOff>542925</xdr:colOff>
      <xdr:row>13</xdr:row>
      <xdr:rowOff>9525</xdr:rowOff>
    </xdr:from>
    <xdr:to>
      <xdr:col>9</xdr:col>
      <xdr:colOff>117579</xdr:colOff>
      <xdr:row>26</xdr:row>
      <xdr:rowOff>32599</xdr:rowOff>
    </xdr:to>
    <xdr:pic>
      <xdr:nvPicPr>
        <xdr:cNvPr id="2" name="Afbeelding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3148965" y="3263265"/>
          <a:ext cx="2736954" cy="2400514"/>
        </a:xfrm>
        <a:prstGeom prst="rect">
          <a:avLst/>
        </a:prstGeom>
      </xdr:spPr>
    </xdr:pic>
    <xdr:clientData/>
  </xdr:twoCellAnchor>
  <xdr:twoCellAnchor>
    <xdr:from>
      <xdr:col>1</xdr:col>
      <xdr:colOff>7620</xdr:colOff>
      <xdr:row>13</xdr:row>
      <xdr:rowOff>7620</xdr:rowOff>
    </xdr:from>
    <xdr:to>
      <xdr:col>4</xdr:col>
      <xdr:colOff>510540</xdr:colOff>
      <xdr:row>26</xdr:row>
      <xdr:rowOff>7620</xdr:rowOff>
    </xdr:to>
    <xdr:graphicFrame macro="">
      <xdr:nvGraphicFramePr>
        <xdr:cNvPr id="4" name="Grafiek 3">
          <a:extLst>
            <a:ext uri="{FF2B5EF4-FFF2-40B4-BE49-F238E27FC236}">
              <a16:creationId xmlns:a16="http://schemas.microsoft.com/office/drawing/2014/main" id="{00000000-0008-0000-2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314325</xdr:colOff>
          <xdr:row>15</xdr:row>
          <xdr:rowOff>28575</xdr:rowOff>
        </xdr:from>
        <xdr:to>
          <xdr:col>6</xdr:col>
          <xdr:colOff>85725</xdr:colOff>
          <xdr:row>17</xdr:row>
          <xdr:rowOff>28575</xdr:rowOff>
        </xdr:to>
        <xdr:sp macro="" textlink="">
          <xdr:nvSpPr>
            <xdr:cNvPr id="31745" name="Button 6" hidden="1">
              <a:extLst>
                <a:ext uri="{63B3BB69-23CF-44E3-9099-C40C66FF867C}">
                  <a14:compatExt spid="_x0000_s31745"/>
                </a:ext>
                <a:ext uri="{FF2B5EF4-FFF2-40B4-BE49-F238E27FC236}">
                  <a16:creationId xmlns:a16="http://schemas.microsoft.com/office/drawing/2014/main" id="{00000000-0008-0000-2800-0000017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nl-NL" sz="1100" b="0" i="0" u="none" strike="noStrike" baseline="0">
                  <a:solidFill>
                    <a:srgbClr val="0000FF"/>
                  </a:solidFill>
                  <a:latin typeface="Calibri"/>
                  <a:cs typeface="Calibri"/>
                </a:rPr>
                <a:t>Uitprinten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504825</xdr:colOff>
          <xdr:row>15</xdr:row>
          <xdr:rowOff>28575</xdr:rowOff>
        </xdr:from>
        <xdr:to>
          <xdr:col>7</xdr:col>
          <xdr:colOff>285750</xdr:colOff>
          <xdr:row>17</xdr:row>
          <xdr:rowOff>28575</xdr:rowOff>
        </xdr:to>
        <xdr:sp macro="" textlink="">
          <xdr:nvSpPr>
            <xdr:cNvPr id="31746" name="Button 7" hidden="1">
              <a:extLst>
                <a:ext uri="{63B3BB69-23CF-44E3-9099-C40C66FF867C}">
                  <a14:compatExt spid="_x0000_s31746"/>
                </a:ext>
                <a:ext uri="{FF2B5EF4-FFF2-40B4-BE49-F238E27FC236}">
                  <a16:creationId xmlns:a16="http://schemas.microsoft.com/office/drawing/2014/main" id="{00000000-0008-0000-2800-0000027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nl-NL" sz="1100" b="0" i="0" u="none" strike="noStrike" baseline="0">
                  <a:solidFill>
                    <a:srgbClr val="0000FF"/>
                  </a:solidFill>
                  <a:latin typeface="Calibri"/>
                  <a:cs typeface="Calibri"/>
                </a:rPr>
                <a:t>Sorteren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704850</xdr:colOff>
          <xdr:row>15</xdr:row>
          <xdr:rowOff>28575</xdr:rowOff>
        </xdr:from>
        <xdr:to>
          <xdr:col>8</xdr:col>
          <xdr:colOff>476250</xdr:colOff>
          <xdr:row>17</xdr:row>
          <xdr:rowOff>28575</xdr:rowOff>
        </xdr:to>
        <xdr:sp macro="" textlink="">
          <xdr:nvSpPr>
            <xdr:cNvPr id="31747" name="Button 8" hidden="1">
              <a:extLst>
                <a:ext uri="{63B3BB69-23CF-44E3-9099-C40C66FF867C}">
                  <a14:compatExt spid="_x0000_s31747"/>
                </a:ext>
                <a:ext uri="{FF2B5EF4-FFF2-40B4-BE49-F238E27FC236}">
                  <a16:creationId xmlns:a16="http://schemas.microsoft.com/office/drawing/2014/main" id="{00000000-0008-0000-2800-0000037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nl-NL" sz="1100" b="0" i="0" u="none" strike="noStrike" baseline="0">
                  <a:solidFill>
                    <a:srgbClr val="0000FF"/>
                  </a:solidFill>
                  <a:latin typeface="Calibri"/>
                  <a:cs typeface="Calibri"/>
                </a:rPr>
                <a:t>Grafieken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285750</xdr:colOff>
          <xdr:row>15</xdr:row>
          <xdr:rowOff>38100</xdr:rowOff>
        </xdr:from>
        <xdr:to>
          <xdr:col>5</xdr:col>
          <xdr:colOff>57150</xdr:colOff>
          <xdr:row>17</xdr:row>
          <xdr:rowOff>38100</xdr:rowOff>
        </xdr:to>
        <xdr:sp macro="" textlink="">
          <xdr:nvSpPr>
            <xdr:cNvPr id="31748" name="Button 4" hidden="1">
              <a:extLst>
                <a:ext uri="{63B3BB69-23CF-44E3-9099-C40C66FF867C}">
                  <a14:compatExt spid="_x0000_s31748"/>
                </a:ext>
                <a:ext uri="{FF2B5EF4-FFF2-40B4-BE49-F238E27FC236}">
                  <a16:creationId xmlns:a16="http://schemas.microsoft.com/office/drawing/2014/main" id="{00000000-0008-0000-2800-0000047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nl-NL" sz="1100" b="0" i="0" u="none" strike="noStrike" baseline="0">
                  <a:solidFill>
                    <a:srgbClr val="0000FF"/>
                  </a:solidFill>
                  <a:latin typeface="Calibri"/>
                  <a:cs typeface="Calibri"/>
                </a:rPr>
                <a:t>Invoegen</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xdr:oneCellAnchor>
    <xdr:from>
      <xdr:col>5</xdr:col>
      <xdr:colOff>19050</xdr:colOff>
      <xdr:row>17</xdr:row>
      <xdr:rowOff>44450</xdr:rowOff>
    </xdr:from>
    <xdr:ext cx="1479550" cy="1676400"/>
    <xdr:pic>
      <xdr:nvPicPr>
        <xdr:cNvPr id="2" name="Afbeelding 12" descr="toetsenbord achtergrond.jpg">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63590" y="4182110"/>
          <a:ext cx="1479550"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3.xml><?xml version="1.0" encoding="utf-8"?>
<xdr:wsDr xmlns:xdr="http://schemas.openxmlformats.org/drawingml/2006/spreadsheetDrawing" xmlns:a="http://schemas.openxmlformats.org/drawingml/2006/main">
  <xdr:twoCellAnchor>
    <xdr:from>
      <xdr:col>0</xdr:col>
      <xdr:colOff>129540</xdr:colOff>
      <xdr:row>23</xdr:row>
      <xdr:rowOff>160020</xdr:rowOff>
    </xdr:from>
    <xdr:to>
      <xdr:col>1</xdr:col>
      <xdr:colOff>1303020</xdr:colOff>
      <xdr:row>28</xdr:row>
      <xdr:rowOff>7620</xdr:rowOff>
    </xdr:to>
    <xdr:graphicFrame macro="">
      <xdr:nvGraphicFramePr>
        <xdr:cNvPr id="2" name="Diagram 1">
          <a:extLst>
            <a:ext uri="{FF2B5EF4-FFF2-40B4-BE49-F238E27FC236}">
              <a16:creationId xmlns:a16="http://schemas.microsoft.com/office/drawing/2014/main" id="{00000000-0008-0000-2A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12</xdr:col>
      <xdr:colOff>1</xdr:colOff>
      <xdr:row>16</xdr:row>
      <xdr:rowOff>38100</xdr:rowOff>
    </xdr:from>
    <xdr:to>
      <xdr:col>18</xdr:col>
      <xdr:colOff>563880</xdr:colOff>
      <xdr:row>24</xdr:row>
      <xdr:rowOff>45719</xdr:rowOff>
    </xdr:to>
    <xdr:pic>
      <xdr:nvPicPr>
        <xdr:cNvPr id="2" name="Afbeelding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6926581" y="4008120"/>
          <a:ext cx="4472939" cy="1485899"/>
        </a:xfrm>
        <a:prstGeom prst="rect">
          <a:avLst/>
        </a:prstGeom>
        <a:ln>
          <a:solidFill>
            <a:srgbClr val="FF0000"/>
          </a:solidFill>
        </a:ln>
      </xdr:spPr>
    </xdr:pic>
    <xdr:clientData/>
  </xdr:twoCellAnchor>
  <xdr:twoCellAnchor editAs="oneCell">
    <xdr:from>
      <xdr:col>12</xdr:col>
      <xdr:colOff>0</xdr:colOff>
      <xdr:row>26</xdr:row>
      <xdr:rowOff>83820</xdr:rowOff>
    </xdr:from>
    <xdr:to>
      <xdr:col>19</xdr:col>
      <xdr:colOff>22860</xdr:colOff>
      <xdr:row>34</xdr:row>
      <xdr:rowOff>152400</xdr:rowOff>
    </xdr:to>
    <xdr:pic>
      <xdr:nvPicPr>
        <xdr:cNvPr id="3" name="Afbeelding 2">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2"/>
        <a:stretch>
          <a:fillRect/>
        </a:stretch>
      </xdr:blipFill>
      <xdr:spPr>
        <a:xfrm>
          <a:off x="6926580" y="5897880"/>
          <a:ext cx="4533900" cy="1562100"/>
        </a:xfrm>
        <a:prstGeom prst="rect">
          <a:avLst/>
        </a:prstGeom>
        <a:ln>
          <a:solidFill>
            <a:srgbClr val="FF0000"/>
          </a:solidFill>
        </a:ln>
      </xdr:spPr>
    </xdr:pic>
    <xdr:clientData/>
  </xdr:twoCellAnchor>
  <xdr:twoCellAnchor editAs="oneCell">
    <xdr:from>
      <xdr:col>8</xdr:col>
      <xdr:colOff>312420</xdr:colOff>
      <xdr:row>21</xdr:row>
      <xdr:rowOff>12229</xdr:rowOff>
    </xdr:from>
    <xdr:to>
      <xdr:col>10</xdr:col>
      <xdr:colOff>769620</xdr:colOff>
      <xdr:row>25</xdr:row>
      <xdr:rowOff>175031</xdr:rowOff>
    </xdr:to>
    <xdr:pic>
      <xdr:nvPicPr>
        <xdr:cNvPr id="4" name="Afbeelding 3">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3"/>
        <a:stretch>
          <a:fillRect/>
        </a:stretch>
      </xdr:blipFill>
      <xdr:spPr>
        <a:xfrm>
          <a:off x="5189220" y="4896649"/>
          <a:ext cx="1676400" cy="909562"/>
        </a:xfrm>
        <a:prstGeom prst="rect">
          <a:avLst/>
        </a:prstGeom>
        <a:ln>
          <a:solidFill>
            <a:srgbClr val="FF0000"/>
          </a:solidFill>
        </a:ln>
      </xdr:spPr>
    </xdr:pic>
    <xdr:clientData/>
  </xdr:twoCellAnchor>
  <xdr:twoCellAnchor>
    <xdr:from>
      <xdr:col>10</xdr:col>
      <xdr:colOff>594360</xdr:colOff>
      <xdr:row>16</xdr:row>
      <xdr:rowOff>175260</xdr:rowOff>
    </xdr:from>
    <xdr:to>
      <xdr:col>12</xdr:col>
      <xdr:colOff>739140</xdr:colOff>
      <xdr:row>19</xdr:row>
      <xdr:rowOff>152400</xdr:rowOff>
    </xdr:to>
    <xdr:cxnSp macro="">
      <xdr:nvCxnSpPr>
        <xdr:cNvPr id="5" name="Rechte verbindingslijn met pijl 4">
          <a:extLst>
            <a:ext uri="{FF2B5EF4-FFF2-40B4-BE49-F238E27FC236}">
              <a16:creationId xmlns:a16="http://schemas.microsoft.com/office/drawing/2014/main" id="{00000000-0008-0000-2B00-000005000000}"/>
            </a:ext>
          </a:extLst>
        </xdr:cNvPr>
        <xdr:cNvCxnSpPr/>
      </xdr:nvCxnSpPr>
      <xdr:spPr>
        <a:xfrm>
          <a:off x="6690360" y="4145280"/>
          <a:ext cx="975360" cy="5257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342900</xdr:colOff>
      <xdr:row>18</xdr:row>
      <xdr:rowOff>129540</xdr:rowOff>
    </xdr:from>
    <xdr:to>
      <xdr:col>13</xdr:col>
      <xdr:colOff>45720</xdr:colOff>
      <xdr:row>31</xdr:row>
      <xdr:rowOff>22860</xdr:rowOff>
    </xdr:to>
    <xdr:cxnSp macro="">
      <xdr:nvCxnSpPr>
        <xdr:cNvPr id="6" name="Rechte verbindingslijn met pijl 5">
          <a:extLst>
            <a:ext uri="{FF2B5EF4-FFF2-40B4-BE49-F238E27FC236}">
              <a16:creationId xmlns:a16="http://schemas.microsoft.com/office/drawing/2014/main" id="{00000000-0008-0000-2B00-000006000000}"/>
            </a:ext>
          </a:extLst>
        </xdr:cNvPr>
        <xdr:cNvCxnSpPr/>
      </xdr:nvCxnSpPr>
      <xdr:spPr>
        <a:xfrm>
          <a:off x="4610100" y="4465320"/>
          <a:ext cx="3261360" cy="23012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236220</xdr:colOff>
      <xdr:row>22</xdr:row>
      <xdr:rowOff>121920</xdr:rowOff>
    </xdr:from>
    <xdr:to>
      <xdr:col>9</xdr:col>
      <xdr:colOff>274320</xdr:colOff>
      <xdr:row>23</xdr:row>
      <xdr:rowOff>22860</xdr:rowOff>
    </xdr:to>
    <xdr:cxnSp macro="">
      <xdr:nvCxnSpPr>
        <xdr:cNvPr id="7" name="Rechte verbindingslijn met pijl 6">
          <a:extLst>
            <a:ext uri="{FF2B5EF4-FFF2-40B4-BE49-F238E27FC236}">
              <a16:creationId xmlns:a16="http://schemas.microsoft.com/office/drawing/2014/main" id="{00000000-0008-0000-2B00-000007000000}"/>
            </a:ext>
          </a:extLst>
        </xdr:cNvPr>
        <xdr:cNvCxnSpPr/>
      </xdr:nvCxnSpPr>
      <xdr:spPr>
        <a:xfrm>
          <a:off x="5113020" y="5204460"/>
          <a:ext cx="647700" cy="838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373381</xdr:colOff>
      <xdr:row>27</xdr:row>
      <xdr:rowOff>26588</xdr:rowOff>
    </xdr:from>
    <xdr:to>
      <xdr:col>10</xdr:col>
      <xdr:colOff>533401</xdr:colOff>
      <xdr:row>38</xdr:row>
      <xdr:rowOff>161385</xdr:rowOff>
    </xdr:to>
    <xdr:pic>
      <xdr:nvPicPr>
        <xdr:cNvPr id="8" name="Afbeelding 7">
          <a:extLst>
            <a:ext uri="{FF2B5EF4-FFF2-40B4-BE49-F238E27FC236}">
              <a16:creationId xmlns:a16="http://schemas.microsoft.com/office/drawing/2014/main" id="{00000000-0008-0000-2B00-000008000000}"/>
            </a:ext>
          </a:extLst>
        </xdr:cNvPr>
        <xdr:cNvPicPr>
          <a:picLocks noChangeAspect="1"/>
        </xdr:cNvPicPr>
      </xdr:nvPicPr>
      <xdr:blipFill>
        <a:blip xmlns:r="http://schemas.openxmlformats.org/officeDocument/2006/relationships" r:embed="rId4"/>
        <a:stretch>
          <a:fillRect/>
        </a:stretch>
      </xdr:blipFill>
      <xdr:spPr>
        <a:xfrm>
          <a:off x="5250181" y="6023528"/>
          <a:ext cx="1379220" cy="2176957"/>
        </a:xfrm>
        <a:prstGeom prst="rect">
          <a:avLst/>
        </a:prstGeom>
        <a:ln>
          <a:solidFill>
            <a:srgbClr val="FF0000"/>
          </a:solidFill>
        </a:ln>
      </xdr:spPr>
    </xdr:pic>
    <xdr:clientData/>
  </xdr:twoCellAnchor>
  <xdr:twoCellAnchor>
    <xdr:from>
      <xdr:col>7</xdr:col>
      <xdr:colOff>533400</xdr:colOff>
      <xdr:row>31</xdr:row>
      <xdr:rowOff>0</xdr:rowOff>
    </xdr:from>
    <xdr:to>
      <xdr:col>9</xdr:col>
      <xdr:colOff>510540</xdr:colOff>
      <xdr:row>36</xdr:row>
      <xdr:rowOff>60960</xdr:rowOff>
    </xdr:to>
    <xdr:cxnSp macro="">
      <xdr:nvCxnSpPr>
        <xdr:cNvPr id="9" name="Rechte verbindingslijn met pijl 8">
          <a:extLst>
            <a:ext uri="{FF2B5EF4-FFF2-40B4-BE49-F238E27FC236}">
              <a16:creationId xmlns:a16="http://schemas.microsoft.com/office/drawing/2014/main" id="{00000000-0008-0000-2B00-000009000000}"/>
            </a:ext>
          </a:extLst>
        </xdr:cNvPr>
        <xdr:cNvCxnSpPr/>
      </xdr:nvCxnSpPr>
      <xdr:spPr>
        <a:xfrm>
          <a:off x="4800600" y="6743700"/>
          <a:ext cx="1196340" cy="9906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5.xml><?xml version="1.0" encoding="utf-8"?>
<xdr:wsDr xmlns:xdr="http://schemas.openxmlformats.org/drawingml/2006/spreadsheetDrawing" xmlns:a="http://schemas.openxmlformats.org/drawingml/2006/main">
  <xdr:twoCellAnchor>
    <xdr:from>
      <xdr:col>3</xdr:col>
      <xdr:colOff>0</xdr:colOff>
      <xdr:row>10</xdr:row>
      <xdr:rowOff>30480</xdr:rowOff>
    </xdr:from>
    <xdr:to>
      <xdr:col>16</xdr:col>
      <xdr:colOff>213360</xdr:colOff>
      <xdr:row>20</xdr:row>
      <xdr:rowOff>152400</xdr:rowOff>
    </xdr:to>
    <xdr:grpSp>
      <xdr:nvGrpSpPr>
        <xdr:cNvPr id="2" name="Groep 1">
          <a:extLst>
            <a:ext uri="{FF2B5EF4-FFF2-40B4-BE49-F238E27FC236}">
              <a16:creationId xmlns:a16="http://schemas.microsoft.com/office/drawing/2014/main" id="{00000000-0008-0000-2C00-000002000000}"/>
            </a:ext>
          </a:extLst>
        </xdr:cNvPr>
        <xdr:cNvGrpSpPr/>
      </xdr:nvGrpSpPr>
      <xdr:grpSpPr>
        <a:xfrm>
          <a:off x="2238375" y="2068830"/>
          <a:ext cx="7890510" cy="2026920"/>
          <a:chOff x="1301854" y="1446975"/>
          <a:chExt cx="4631892" cy="1030348"/>
        </a:xfrm>
      </xdr:grpSpPr>
      <xdr:sp macro="" textlink="Opdrachten!M5">
        <xdr:nvSpPr>
          <xdr:cNvPr id="3" name="Vrije vorm: vorm 2">
            <a:extLst>
              <a:ext uri="{FF2B5EF4-FFF2-40B4-BE49-F238E27FC236}">
                <a16:creationId xmlns:a16="http://schemas.microsoft.com/office/drawing/2014/main" id="{00000000-0008-0000-2C00-000003000000}"/>
              </a:ext>
            </a:extLst>
          </xdr:cNvPr>
          <xdr:cNvSpPr/>
        </xdr:nvSpPr>
        <xdr:spPr>
          <a:xfrm>
            <a:off x="1660892" y="1446975"/>
            <a:ext cx="1178718" cy="1030348"/>
          </a:xfrm>
          <a:custGeom>
            <a:avLst/>
            <a:gdLst>
              <a:gd name="connsiteX0" fmla="*/ 0 w 1178718"/>
              <a:gd name="connsiteY0" fmla="*/ 154552 h 1030348"/>
              <a:gd name="connsiteX1" fmla="*/ 663544 w 1178718"/>
              <a:gd name="connsiteY1" fmla="*/ 154552 h 1030348"/>
              <a:gd name="connsiteX2" fmla="*/ 663544 w 1178718"/>
              <a:gd name="connsiteY2" fmla="*/ 0 h 1030348"/>
              <a:gd name="connsiteX3" fmla="*/ 1178718 w 1178718"/>
              <a:gd name="connsiteY3" fmla="*/ 515174 h 1030348"/>
              <a:gd name="connsiteX4" fmla="*/ 663544 w 1178718"/>
              <a:gd name="connsiteY4" fmla="*/ 1030348 h 1030348"/>
              <a:gd name="connsiteX5" fmla="*/ 663544 w 1178718"/>
              <a:gd name="connsiteY5" fmla="*/ 875796 h 1030348"/>
              <a:gd name="connsiteX6" fmla="*/ 0 w 1178718"/>
              <a:gd name="connsiteY6" fmla="*/ 875796 h 1030348"/>
              <a:gd name="connsiteX7" fmla="*/ 0 w 1178718"/>
              <a:gd name="connsiteY7" fmla="*/ 154552 h 10303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78718" h="1030348">
                <a:moveTo>
                  <a:pt x="0" y="154552"/>
                </a:moveTo>
                <a:lnTo>
                  <a:pt x="663544" y="154552"/>
                </a:lnTo>
                <a:lnTo>
                  <a:pt x="663544" y="0"/>
                </a:lnTo>
                <a:lnTo>
                  <a:pt x="1178718" y="515174"/>
                </a:lnTo>
                <a:lnTo>
                  <a:pt x="663544" y="1030348"/>
                </a:lnTo>
                <a:lnTo>
                  <a:pt x="663544" y="875796"/>
                </a:lnTo>
                <a:lnTo>
                  <a:pt x="0" y="875796"/>
                </a:lnTo>
                <a:lnTo>
                  <a:pt x="0" y="154552"/>
                </a:lnTo>
                <a:close/>
              </a:path>
            </a:pathLst>
          </a:custGeom>
        </xdr:spPr>
        <xdr:style>
          <a:lnRef idx="2">
            <a:schemeClr val="accent4">
              <a:tint val="40000"/>
              <a:alpha val="90000"/>
              <a:hueOff val="0"/>
              <a:satOff val="0"/>
              <a:lumOff val="0"/>
              <a:alphaOff val="0"/>
            </a:schemeClr>
          </a:lnRef>
          <a:fillRef idx="1">
            <a:schemeClr val="accent4">
              <a:tint val="40000"/>
              <a:alpha val="90000"/>
              <a:hueOff val="0"/>
              <a:satOff val="0"/>
              <a:lumOff val="0"/>
              <a:alphaOff val="0"/>
            </a:schemeClr>
          </a:fillRef>
          <a:effectRef idx="0">
            <a:schemeClr val="accent4">
              <a:tint val="40000"/>
              <a:alpha val="90000"/>
              <a:hueOff val="0"/>
              <a:satOff val="0"/>
              <a:lumOff val="0"/>
              <a:alphaOff val="0"/>
            </a:schemeClr>
          </a:effectRef>
          <a:fontRef idx="minor">
            <a:schemeClr val="dk1">
              <a:hueOff val="0"/>
              <a:satOff val="0"/>
              <a:lumOff val="0"/>
              <a:alphaOff val="0"/>
            </a:schemeClr>
          </a:fontRef>
        </xdr:style>
        <xdr:txBody>
          <a:bodyPr spcFirstLastPara="0" vert="horz" wrap="square" lIns="325159" tIns="162172" rIns="324654" bIns="162172" numCol="1" spcCol="1270" anchor="ctr" anchorCtr="0">
            <a:noAutofit/>
          </a:bodyPr>
          <a:lstStyle/>
          <a:p>
            <a:pPr marL="114300" lvl="1" indent="-114300" algn="ctr" defTabSz="533400">
              <a:lnSpc>
                <a:spcPct val="90000"/>
              </a:lnSpc>
              <a:spcBef>
                <a:spcPct val="0"/>
              </a:spcBef>
              <a:spcAft>
                <a:spcPct val="15000"/>
              </a:spcAft>
              <a:buChar char="•"/>
            </a:pPr>
            <a:fld id="{87354190-884C-4D55-8590-4CA3CF6CA46E}" type="TxLink">
              <a:rPr lang="en-US" sz="1600" b="0" i="0" u="none" strike="noStrike" kern="1200">
                <a:solidFill>
                  <a:srgbClr val="000000"/>
                </a:solidFill>
                <a:latin typeface="Calibri"/>
                <a:cs typeface="Calibri"/>
              </a:rPr>
              <a:pPr marL="114300" lvl="1" indent="-114300" algn="ctr" defTabSz="533400">
                <a:lnSpc>
                  <a:spcPct val="90000"/>
                </a:lnSpc>
                <a:spcBef>
                  <a:spcPct val="0"/>
                </a:spcBef>
                <a:spcAft>
                  <a:spcPct val="15000"/>
                </a:spcAft>
                <a:buChar char="•"/>
              </a:pPr>
              <a:t>Gezondheid</a:t>
            </a:fld>
            <a:endParaRPr lang="nl-NL" sz="1800" kern="1200"/>
          </a:p>
        </xdr:txBody>
      </xdr:sp>
      <xdr:sp macro="" textlink="Opdrachten!T5">
        <xdr:nvSpPr>
          <xdr:cNvPr id="4" name="Vrije vorm: vorm 3">
            <a:extLst>
              <a:ext uri="{FF2B5EF4-FFF2-40B4-BE49-F238E27FC236}">
                <a16:creationId xmlns:a16="http://schemas.microsoft.com/office/drawing/2014/main" id="{00000000-0008-0000-2C00-000004000000}"/>
              </a:ext>
            </a:extLst>
          </xdr:cNvPr>
          <xdr:cNvSpPr/>
        </xdr:nvSpPr>
        <xdr:spPr>
          <a:xfrm>
            <a:off x="1301854" y="1682710"/>
            <a:ext cx="589359" cy="589359"/>
          </a:xfrm>
          <a:custGeom>
            <a:avLst/>
            <a:gdLst>
              <a:gd name="connsiteX0" fmla="*/ 0 w 589359"/>
              <a:gd name="connsiteY0" fmla="*/ 294680 h 589359"/>
              <a:gd name="connsiteX1" fmla="*/ 294680 w 589359"/>
              <a:gd name="connsiteY1" fmla="*/ 0 h 589359"/>
              <a:gd name="connsiteX2" fmla="*/ 589360 w 589359"/>
              <a:gd name="connsiteY2" fmla="*/ 294680 h 589359"/>
              <a:gd name="connsiteX3" fmla="*/ 294680 w 589359"/>
              <a:gd name="connsiteY3" fmla="*/ 589360 h 589359"/>
              <a:gd name="connsiteX4" fmla="*/ 0 w 589359"/>
              <a:gd name="connsiteY4" fmla="*/ 294680 h 58935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89359" h="589359">
                <a:moveTo>
                  <a:pt x="0" y="294680"/>
                </a:moveTo>
                <a:cubicBezTo>
                  <a:pt x="0" y="131933"/>
                  <a:pt x="131933" y="0"/>
                  <a:pt x="294680" y="0"/>
                </a:cubicBezTo>
                <a:cubicBezTo>
                  <a:pt x="457427" y="0"/>
                  <a:pt x="589360" y="131933"/>
                  <a:pt x="589360" y="294680"/>
                </a:cubicBezTo>
                <a:cubicBezTo>
                  <a:pt x="589360" y="457427"/>
                  <a:pt x="457427" y="589360"/>
                  <a:pt x="294680" y="589360"/>
                </a:cubicBezTo>
                <a:cubicBezTo>
                  <a:pt x="131933" y="589360"/>
                  <a:pt x="0" y="457427"/>
                  <a:pt x="0" y="294680"/>
                </a:cubicBezTo>
                <a:close/>
              </a:path>
            </a:pathLst>
          </a:custGeom>
        </xdr:spPr>
        <xdr:style>
          <a:lnRef idx="2">
            <a:schemeClr val="lt1">
              <a:hueOff val="0"/>
              <a:satOff val="0"/>
              <a:lumOff val="0"/>
              <a:alphaOff val="0"/>
            </a:schemeClr>
          </a:lnRef>
          <a:fillRef idx="1">
            <a:schemeClr val="accent4">
              <a:hueOff val="0"/>
              <a:satOff val="0"/>
              <a:lumOff val="0"/>
              <a:alphaOff val="0"/>
            </a:schemeClr>
          </a:fillRef>
          <a:effectRef idx="0">
            <a:schemeClr val="accent4">
              <a:hueOff val="0"/>
              <a:satOff val="0"/>
              <a:lumOff val="0"/>
              <a:alphaOff val="0"/>
            </a:schemeClr>
          </a:effectRef>
          <a:fontRef idx="minor">
            <a:schemeClr val="lt1"/>
          </a:fontRef>
        </xdr:style>
        <xdr:txBody>
          <a:bodyPr spcFirstLastPara="0" vert="horz" wrap="square" lIns="93295" tIns="93295" rIns="93295" bIns="93295" numCol="1" spcCol="1270" anchor="ctr" anchorCtr="0">
            <a:noAutofit/>
          </a:bodyPr>
          <a:lstStyle/>
          <a:p>
            <a:pPr marL="0" lvl="0" indent="0" algn="ctr" defTabSz="488950">
              <a:lnSpc>
                <a:spcPct val="90000"/>
              </a:lnSpc>
              <a:spcBef>
                <a:spcPct val="0"/>
              </a:spcBef>
              <a:spcAft>
                <a:spcPct val="35000"/>
              </a:spcAft>
              <a:buNone/>
            </a:pPr>
            <a:fld id="{403760A1-9572-48B1-A698-DCDAC122C921}" type="TxLink">
              <a:rPr lang="en-US" sz="1000" b="0" i="0" u="none" strike="noStrike" kern="1200">
                <a:solidFill>
                  <a:srgbClr val="000000"/>
                </a:solidFill>
                <a:latin typeface="Calibri"/>
                <a:cs typeface="Calibri"/>
              </a:rPr>
              <a:pPr marL="0" lvl="0" indent="0" algn="ctr" defTabSz="488950">
                <a:lnSpc>
                  <a:spcPct val="90000"/>
                </a:lnSpc>
                <a:spcBef>
                  <a:spcPct val="0"/>
                </a:spcBef>
                <a:spcAft>
                  <a:spcPct val="35000"/>
                </a:spcAft>
                <a:buNone/>
              </a:pPr>
              <a:t>2.120.000</a:t>
            </a:fld>
            <a:endParaRPr lang="nl-NL" sz="1600" kern="1200"/>
          </a:p>
        </xdr:txBody>
      </xdr:sp>
      <xdr:sp macro="" textlink="Opdrachten!M6">
        <xdr:nvSpPr>
          <xdr:cNvPr id="5" name="Vrije vorm: vorm 4">
            <a:extLst>
              <a:ext uri="{FF2B5EF4-FFF2-40B4-BE49-F238E27FC236}">
                <a16:creationId xmlns:a16="http://schemas.microsoft.com/office/drawing/2014/main" id="{00000000-0008-0000-2C00-000005000000}"/>
              </a:ext>
            </a:extLst>
          </xdr:cNvPr>
          <xdr:cNvSpPr/>
        </xdr:nvSpPr>
        <xdr:spPr>
          <a:xfrm>
            <a:off x="3207960" y="1446975"/>
            <a:ext cx="1178718" cy="1030348"/>
          </a:xfrm>
          <a:custGeom>
            <a:avLst/>
            <a:gdLst>
              <a:gd name="connsiteX0" fmla="*/ 0 w 1178718"/>
              <a:gd name="connsiteY0" fmla="*/ 154552 h 1030348"/>
              <a:gd name="connsiteX1" fmla="*/ 663544 w 1178718"/>
              <a:gd name="connsiteY1" fmla="*/ 154552 h 1030348"/>
              <a:gd name="connsiteX2" fmla="*/ 663544 w 1178718"/>
              <a:gd name="connsiteY2" fmla="*/ 0 h 1030348"/>
              <a:gd name="connsiteX3" fmla="*/ 1178718 w 1178718"/>
              <a:gd name="connsiteY3" fmla="*/ 515174 h 1030348"/>
              <a:gd name="connsiteX4" fmla="*/ 663544 w 1178718"/>
              <a:gd name="connsiteY4" fmla="*/ 1030348 h 1030348"/>
              <a:gd name="connsiteX5" fmla="*/ 663544 w 1178718"/>
              <a:gd name="connsiteY5" fmla="*/ 875796 h 1030348"/>
              <a:gd name="connsiteX6" fmla="*/ 0 w 1178718"/>
              <a:gd name="connsiteY6" fmla="*/ 875796 h 1030348"/>
              <a:gd name="connsiteX7" fmla="*/ 0 w 1178718"/>
              <a:gd name="connsiteY7" fmla="*/ 154552 h 10303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78718" h="1030348">
                <a:moveTo>
                  <a:pt x="0" y="154552"/>
                </a:moveTo>
                <a:lnTo>
                  <a:pt x="663544" y="154552"/>
                </a:lnTo>
                <a:lnTo>
                  <a:pt x="663544" y="0"/>
                </a:lnTo>
                <a:lnTo>
                  <a:pt x="1178718" y="515174"/>
                </a:lnTo>
                <a:lnTo>
                  <a:pt x="663544" y="1030348"/>
                </a:lnTo>
                <a:lnTo>
                  <a:pt x="663544" y="875796"/>
                </a:lnTo>
                <a:lnTo>
                  <a:pt x="0" y="875796"/>
                </a:lnTo>
                <a:lnTo>
                  <a:pt x="0" y="154552"/>
                </a:lnTo>
                <a:close/>
              </a:path>
            </a:pathLst>
          </a:custGeom>
        </xdr:spPr>
        <xdr:style>
          <a:lnRef idx="2">
            <a:schemeClr val="accent4">
              <a:tint val="40000"/>
              <a:alpha val="90000"/>
              <a:hueOff val="5430963"/>
              <a:satOff val="-25622"/>
              <a:lumOff val="-925"/>
              <a:alphaOff val="0"/>
            </a:schemeClr>
          </a:lnRef>
          <a:fillRef idx="1">
            <a:schemeClr val="accent4">
              <a:tint val="40000"/>
              <a:alpha val="90000"/>
              <a:hueOff val="5430963"/>
              <a:satOff val="-25622"/>
              <a:lumOff val="-925"/>
              <a:alphaOff val="0"/>
            </a:schemeClr>
          </a:fillRef>
          <a:effectRef idx="0">
            <a:schemeClr val="accent4">
              <a:tint val="40000"/>
              <a:alpha val="90000"/>
              <a:hueOff val="5430963"/>
              <a:satOff val="-25622"/>
              <a:lumOff val="-925"/>
              <a:alphaOff val="0"/>
            </a:schemeClr>
          </a:effectRef>
          <a:fontRef idx="minor">
            <a:schemeClr val="dk1">
              <a:hueOff val="0"/>
              <a:satOff val="0"/>
              <a:lumOff val="0"/>
              <a:alphaOff val="0"/>
            </a:schemeClr>
          </a:fontRef>
        </xdr:style>
        <xdr:txBody>
          <a:bodyPr spcFirstLastPara="0" vert="horz" wrap="square" lIns="325160" tIns="162172" rIns="324653" bIns="162172" numCol="1" spcCol="1270" anchor="ctr" anchorCtr="0">
            <a:noAutofit/>
          </a:bodyPr>
          <a:lstStyle/>
          <a:p>
            <a:pPr marL="114300" lvl="1" indent="-114300" algn="ctr" defTabSz="533400">
              <a:lnSpc>
                <a:spcPct val="90000"/>
              </a:lnSpc>
              <a:spcBef>
                <a:spcPct val="0"/>
              </a:spcBef>
              <a:spcAft>
                <a:spcPct val="15000"/>
              </a:spcAft>
              <a:buChar char="•"/>
            </a:pPr>
            <a:fld id="{97E0C95C-035F-4897-A375-A463376E7372}" type="TxLink">
              <a:rPr lang="en-US" sz="1800" b="0" i="0" u="none" strike="noStrike" kern="1200">
                <a:solidFill>
                  <a:srgbClr val="000000"/>
                </a:solidFill>
                <a:latin typeface="Calibri"/>
                <a:cs typeface="Calibri"/>
              </a:rPr>
              <a:pPr marL="114300" lvl="1" indent="-114300" algn="ctr" defTabSz="533400">
                <a:lnSpc>
                  <a:spcPct val="90000"/>
                </a:lnSpc>
                <a:spcBef>
                  <a:spcPct val="0"/>
                </a:spcBef>
                <a:spcAft>
                  <a:spcPct val="15000"/>
                </a:spcAft>
                <a:buChar char="•"/>
              </a:pPr>
              <a:t>Licht</a:t>
            </a:fld>
            <a:endParaRPr lang="nl-NL" sz="2800" kern="1200"/>
          </a:p>
        </xdr:txBody>
      </xdr:sp>
      <xdr:sp macro="" textlink="Opdrachten!T6">
        <xdr:nvSpPr>
          <xdr:cNvPr id="6" name="Vrije vorm: vorm 5">
            <a:extLst>
              <a:ext uri="{FF2B5EF4-FFF2-40B4-BE49-F238E27FC236}">
                <a16:creationId xmlns:a16="http://schemas.microsoft.com/office/drawing/2014/main" id="{00000000-0008-0000-2C00-000006000000}"/>
              </a:ext>
            </a:extLst>
          </xdr:cNvPr>
          <xdr:cNvSpPr/>
        </xdr:nvSpPr>
        <xdr:spPr>
          <a:xfrm>
            <a:off x="2841302" y="1667470"/>
            <a:ext cx="589359" cy="589359"/>
          </a:xfrm>
          <a:custGeom>
            <a:avLst/>
            <a:gdLst>
              <a:gd name="connsiteX0" fmla="*/ 0 w 589359"/>
              <a:gd name="connsiteY0" fmla="*/ 294680 h 589359"/>
              <a:gd name="connsiteX1" fmla="*/ 294680 w 589359"/>
              <a:gd name="connsiteY1" fmla="*/ 0 h 589359"/>
              <a:gd name="connsiteX2" fmla="*/ 589360 w 589359"/>
              <a:gd name="connsiteY2" fmla="*/ 294680 h 589359"/>
              <a:gd name="connsiteX3" fmla="*/ 294680 w 589359"/>
              <a:gd name="connsiteY3" fmla="*/ 589360 h 589359"/>
              <a:gd name="connsiteX4" fmla="*/ 0 w 589359"/>
              <a:gd name="connsiteY4" fmla="*/ 294680 h 58935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89359" h="589359">
                <a:moveTo>
                  <a:pt x="0" y="294680"/>
                </a:moveTo>
                <a:cubicBezTo>
                  <a:pt x="0" y="131933"/>
                  <a:pt x="131933" y="0"/>
                  <a:pt x="294680" y="0"/>
                </a:cubicBezTo>
                <a:cubicBezTo>
                  <a:pt x="457427" y="0"/>
                  <a:pt x="589360" y="131933"/>
                  <a:pt x="589360" y="294680"/>
                </a:cubicBezTo>
                <a:cubicBezTo>
                  <a:pt x="589360" y="457427"/>
                  <a:pt x="457427" y="589360"/>
                  <a:pt x="294680" y="589360"/>
                </a:cubicBezTo>
                <a:cubicBezTo>
                  <a:pt x="131933" y="589360"/>
                  <a:pt x="0" y="457427"/>
                  <a:pt x="0" y="294680"/>
                </a:cubicBezTo>
                <a:close/>
              </a:path>
            </a:pathLst>
          </a:custGeom>
        </xdr:spPr>
        <xdr:style>
          <a:lnRef idx="2">
            <a:schemeClr val="lt1">
              <a:hueOff val="0"/>
              <a:satOff val="0"/>
              <a:lumOff val="0"/>
              <a:alphaOff val="0"/>
            </a:schemeClr>
          </a:lnRef>
          <a:fillRef idx="1">
            <a:schemeClr val="accent4">
              <a:hueOff val="4900445"/>
              <a:satOff val="-20388"/>
              <a:lumOff val="4804"/>
              <a:alphaOff val="0"/>
            </a:schemeClr>
          </a:fillRef>
          <a:effectRef idx="0">
            <a:schemeClr val="accent4">
              <a:hueOff val="4900445"/>
              <a:satOff val="-20388"/>
              <a:lumOff val="4804"/>
              <a:alphaOff val="0"/>
            </a:schemeClr>
          </a:effectRef>
          <a:fontRef idx="minor">
            <a:schemeClr val="lt1"/>
          </a:fontRef>
        </xdr:style>
        <xdr:txBody>
          <a:bodyPr spcFirstLastPara="0" vert="horz" wrap="square" lIns="93295" tIns="93295" rIns="93295" bIns="93295" numCol="1" spcCol="1270" anchor="ctr" anchorCtr="0">
            <a:noAutofit/>
          </a:bodyPr>
          <a:lstStyle/>
          <a:p>
            <a:pPr marL="0" lvl="0" indent="0" algn="ctr" defTabSz="488950">
              <a:lnSpc>
                <a:spcPct val="90000"/>
              </a:lnSpc>
              <a:spcBef>
                <a:spcPct val="0"/>
              </a:spcBef>
              <a:spcAft>
                <a:spcPct val="35000"/>
              </a:spcAft>
              <a:buNone/>
            </a:pPr>
            <a:fld id="{4D25F3B6-07F4-4466-810B-4488E0C41D4E}" type="TxLink">
              <a:rPr lang="en-US" sz="1000" b="0" i="0" u="none" strike="noStrike" kern="1200">
                <a:solidFill>
                  <a:srgbClr val="000000"/>
                </a:solidFill>
                <a:latin typeface="Calibri"/>
                <a:cs typeface="Calibri"/>
              </a:rPr>
              <a:pPr marL="0" lvl="0" indent="0" algn="ctr" defTabSz="488950">
                <a:lnSpc>
                  <a:spcPct val="90000"/>
                </a:lnSpc>
                <a:spcBef>
                  <a:spcPct val="0"/>
                </a:spcBef>
                <a:spcAft>
                  <a:spcPct val="35000"/>
                </a:spcAft>
                <a:buNone/>
              </a:pPr>
              <a:t>3.320.000</a:t>
            </a:fld>
            <a:endParaRPr lang="nl-NL" sz="2400" kern="1200"/>
          </a:p>
        </xdr:txBody>
      </xdr:sp>
      <xdr:sp macro="" textlink="Opdrachten!M7">
        <xdr:nvSpPr>
          <xdr:cNvPr id="7" name="Vrije vorm: vorm 6">
            <a:extLst>
              <a:ext uri="{FF2B5EF4-FFF2-40B4-BE49-F238E27FC236}">
                <a16:creationId xmlns:a16="http://schemas.microsoft.com/office/drawing/2014/main" id="{00000000-0008-0000-2C00-000007000000}"/>
              </a:ext>
            </a:extLst>
          </xdr:cNvPr>
          <xdr:cNvSpPr/>
        </xdr:nvSpPr>
        <xdr:spPr>
          <a:xfrm>
            <a:off x="4755028" y="1446975"/>
            <a:ext cx="1178718" cy="1030348"/>
          </a:xfrm>
          <a:custGeom>
            <a:avLst/>
            <a:gdLst>
              <a:gd name="connsiteX0" fmla="*/ 0 w 1178718"/>
              <a:gd name="connsiteY0" fmla="*/ 154552 h 1030348"/>
              <a:gd name="connsiteX1" fmla="*/ 663544 w 1178718"/>
              <a:gd name="connsiteY1" fmla="*/ 154552 h 1030348"/>
              <a:gd name="connsiteX2" fmla="*/ 663544 w 1178718"/>
              <a:gd name="connsiteY2" fmla="*/ 0 h 1030348"/>
              <a:gd name="connsiteX3" fmla="*/ 1178718 w 1178718"/>
              <a:gd name="connsiteY3" fmla="*/ 515174 h 1030348"/>
              <a:gd name="connsiteX4" fmla="*/ 663544 w 1178718"/>
              <a:gd name="connsiteY4" fmla="*/ 1030348 h 1030348"/>
              <a:gd name="connsiteX5" fmla="*/ 663544 w 1178718"/>
              <a:gd name="connsiteY5" fmla="*/ 875796 h 1030348"/>
              <a:gd name="connsiteX6" fmla="*/ 0 w 1178718"/>
              <a:gd name="connsiteY6" fmla="*/ 875796 h 1030348"/>
              <a:gd name="connsiteX7" fmla="*/ 0 w 1178718"/>
              <a:gd name="connsiteY7" fmla="*/ 154552 h 10303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78718" h="1030348">
                <a:moveTo>
                  <a:pt x="0" y="154552"/>
                </a:moveTo>
                <a:lnTo>
                  <a:pt x="663544" y="154552"/>
                </a:lnTo>
                <a:lnTo>
                  <a:pt x="663544" y="0"/>
                </a:lnTo>
                <a:lnTo>
                  <a:pt x="1178718" y="515174"/>
                </a:lnTo>
                <a:lnTo>
                  <a:pt x="663544" y="1030348"/>
                </a:lnTo>
                <a:lnTo>
                  <a:pt x="663544" y="875796"/>
                </a:lnTo>
                <a:lnTo>
                  <a:pt x="0" y="875796"/>
                </a:lnTo>
                <a:lnTo>
                  <a:pt x="0" y="154552"/>
                </a:lnTo>
                <a:close/>
              </a:path>
            </a:pathLst>
          </a:custGeom>
        </xdr:spPr>
        <xdr:style>
          <a:lnRef idx="2">
            <a:schemeClr val="accent4">
              <a:tint val="40000"/>
              <a:alpha val="90000"/>
              <a:hueOff val="10861925"/>
              <a:satOff val="-51245"/>
              <a:lumOff val="-1851"/>
              <a:alphaOff val="0"/>
            </a:schemeClr>
          </a:lnRef>
          <a:fillRef idx="1">
            <a:schemeClr val="accent4">
              <a:tint val="40000"/>
              <a:alpha val="90000"/>
              <a:hueOff val="10861925"/>
              <a:satOff val="-51245"/>
              <a:lumOff val="-1851"/>
              <a:alphaOff val="0"/>
            </a:schemeClr>
          </a:fillRef>
          <a:effectRef idx="0">
            <a:schemeClr val="accent4">
              <a:tint val="40000"/>
              <a:alpha val="90000"/>
              <a:hueOff val="10861925"/>
              <a:satOff val="-51245"/>
              <a:lumOff val="-1851"/>
              <a:alphaOff val="0"/>
            </a:schemeClr>
          </a:effectRef>
          <a:fontRef idx="minor">
            <a:schemeClr val="dk1">
              <a:hueOff val="0"/>
              <a:satOff val="0"/>
              <a:lumOff val="0"/>
              <a:alphaOff val="0"/>
            </a:schemeClr>
          </a:fontRef>
        </xdr:style>
        <xdr:txBody>
          <a:bodyPr spcFirstLastPara="0" vert="horz" wrap="square" lIns="325160" tIns="162172" rIns="324653" bIns="162172" numCol="1" spcCol="1270" anchor="ctr" anchorCtr="0">
            <a:noAutofit/>
          </a:bodyPr>
          <a:lstStyle/>
          <a:p>
            <a:pPr marL="114300" lvl="1" indent="-114300" algn="ctr" defTabSz="533400">
              <a:lnSpc>
                <a:spcPct val="90000"/>
              </a:lnSpc>
              <a:spcBef>
                <a:spcPct val="0"/>
              </a:spcBef>
              <a:spcAft>
                <a:spcPct val="15000"/>
              </a:spcAft>
              <a:buChar char="•"/>
            </a:pPr>
            <a:fld id="{F8213173-DA5A-48F0-A854-898E1472B551}" type="TxLink">
              <a:rPr lang="en-US" sz="1600" b="0" i="0" u="none" strike="noStrike" kern="1200">
                <a:solidFill>
                  <a:srgbClr val="000000"/>
                </a:solidFill>
                <a:latin typeface="Calibri"/>
                <a:cs typeface="Calibri"/>
              </a:rPr>
              <a:pPr marL="114300" lvl="1" indent="-114300" algn="ctr" defTabSz="533400">
                <a:lnSpc>
                  <a:spcPct val="90000"/>
                </a:lnSpc>
                <a:spcBef>
                  <a:spcPct val="0"/>
                </a:spcBef>
                <a:spcAft>
                  <a:spcPct val="15000"/>
                </a:spcAft>
                <a:buChar char="•"/>
              </a:pPr>
              <a:t>Electro</a:t>
            </a:fld>
            <a:endParaRPr lang="nl-NL" sz="2400" kern="1200"/>
          </a:p>
        </xdr:txBody>
      </xdr:sp>
      <xdr:sp macro="" textlink="Opdrachten!T7">
        <xdr:nvSpPr>
          <xdr:cNvPr id="8" name="Vrije vorm: vorm 7">
            <a:extLst>
              <a:ext uri="{FF2B5EF4-FFF2-40B4-BE49-F238E27FC236}">
                <a16:creationId xmlns:a16="http://schemas.microsoft.com/office/drawing/2014/main" id="{00000000-0008-0000-2C00-000008000000}"/>
              </a:ext>
            </a:extLst>
          </xdr:cNvPr>
          <xdr:cNvSpPr/>
        </xdr:nvSpPr>
        <xdr:spPr>
          <a:xfrm>
            <a:off x="4388371" y="1667470"/>
            <a:ext cx="589359" cy="589359"/>
          </a:xfrm>
          <a:custGeom>
            <a:avLst/>
            <a:gdLst>
              <a:gd name="connsiteX0" fmla="*/ 0 w 589359"/>
              <a:gd name="connsiteY0" fmla="*/ 294680 h 589359"/>
              <a:gd name="connsiteX1" fmla="*/ 294680 w 589359"/>
              <a:gd name="connsiteY1" fmla="*/ 0 h 589359"/>
              <a:gd name="connsiteX2" fmla="*/ 589360 w 589359"/>
              <a:gd name="connsiteY2" fmla="*/ 294680 h 589359"/>
              <a:gd name="connsiteX3" fmla="*/ 294680 w 589359"/>
              <a:gd name="connsiteY3" fmla="*/ 589360 h 589359"/>
              <a:gd name="connsiteX4" fmla="*/ 0 w 589359"/>
              <a:gd name="connsiteY4" fmla="*/ 294680 h 58935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89359" h="589359">
                <a:moveTo>
                  <a:pt x="0" y="294680"/>
                </a:moveTo>
                <a:cubicBezTo>
                  <a:pt x="0" y="131933"/>
                  <a:pt x="131933" y="0"/>
                  <a:pt x="294680" y="0"/>
                </a:cubicBezTo>
                <a:cubicBezTo>
                  <a:pt x="457427" y="0"/>
                  <a:pt x="589360" y="131933"/>
                  <a:pt x="589360" y="294680"/>
                </a:cubicBezTo>
                <a:cubicBezTo>
                  <a:pt x="589360" y="457427"/>
                  <a:pt x="457427" y="589360"/>
                  <a:pt x="294680" y="589360"/>
                </a:cubicBezTo>
                <a:cubicBezTo>
                  <a:pt x="131933" y="589360"/>
                  <a:pt x="0" y="457427"/>
                  <a:pt x="0" y="294680"/>
                </a:cubicBezTo>
                <a:close/>
              </a:path>
            </a:pathLst>
          </a:custGeom>
        </xdr:spPr>
        <xdr:style>
          <a:lnRef idx="2">
            <a:schemeClr val="lt1">
              <a:hueOff val="0"/>
              <a:satOff val="0"/>
              <a:lumOff val="0"/>
              <a:alphaOff val="0"/>
            </a:schemeClr>
          </a:lnRef>
          <a:fillRef idx="1">
            <a:schemeClr val="accent4">
              <a:hueOff val="9800891"/>
              <a:satOff val="-40777"/>
              <a:lumOff val="9608"/>
              <a:alphaOff val="0"/>
            </a:schemeClr>
          </a:fillRef>
          <a:effectRef idx="0">
            <a:schemeClr val="accent4">
              <a:hueOff val="9800891"/>
              <a:satOff val="-40777"/>
              <a:lumOff val="9608"/>
              <a:alphaOff val="0"/>
            </a:schemeClr>
          </a:effectRef>
          <a:fontRef idx="minor">
            <a:schemeClr val="lt1"/>
          </a:fontRef>
        </xdr:style>
        <xdr:txBody>
          <a:bodyPr spcFirstLastPara="0" vert="horz" wrap="square" lIns="93295" tIns="93295" rIns="93295" bIns="93295" numCol="1" spcCol="1270" anchor="ctr" anchorCtr="0">
            <a:noAutofit/>
          </a:bodyPr>
          <a:lstStyle/>
          <a:p>
            <a:pPr marL="0" lvl="0" indent="0" algn="ctr" defTabSz="488950">
              <a:lnSpc>
                <a:spcPct val="90000"/>
              </a:lnSpc>
              <a:spcBef>
                <a:spcPct val="0"/>
              </a:spcBef>
              <a:spcAft>
                <a:spcPct val="35000"/>
              </a:spcAft>
              <a:buNone/>
            </a:pPr>
            <a:fld id="{A4D6D369-FB65-44DD-B663-36B82073E7AD}" type="TxLink">
              <a:rPr lang="en-US" sz="1000" b="0" i="0" u="none" strike="noStrike" kern="1200">
                <a:solidFill>
                  <a:srgbClr val="000000"/>
                </a:solidFill>
                <a:latin typeface="Calibri"/>
                <a:cs typeface="Calibri"/>
              </a:rPr>
              <a:pPr marL="0" lvl="0" indent="0" algn="ctr" defTabSz="488950">
                <a:lnSpc>
                  <a:spcPct val="90000"/>
                </a:lnSpc>
                <a:spcBef>
                  <a:spcPct val="0"/>
                </a:spcBef>
                <a:spcAft>
                  <a:spcPct val="35000"/>
                </a:spcAft>
                <a:buNone/>
              </a:pPr>
              <a:t>4.195.000</a:t>
            </a:fld>
            <a:endParaRPr lang="nl-NL" sz="2400" kern="1200"/>
          </a:p>
        </xdr:txBody>
      </xdr:sp>
    </xdr:grpSp>
    <xdr:clientData/>
  </xdr:twoCellAnchor>
  <xdr:twoCellAnchor>
    <xdr:from>
      <xdr:col>0</xdr:col>
      <xdr:colOff>217170</xdr:colOff>
      <xdr:row>23</xdr:row>
      <xdr:rowOff>98298</xdr:rowOff>
    </xdr:from>
    <xdr:to>
      <xdr:col>1</xdr:col>
      <xdr:colOff>1272540</xdr:colOff>
      <xdr:row>29</xdr:row>
      <xdr:rowOff>0</xdr:rowOff>
    </xdr:to>
    <xdr:graphicFrame macro="">
      <xdr:nvGraphicFramePr>
        <xdr:cNvPr id="9" name="Diagram 8">
          <a:extLst>
            <a:ext uri="{FF2B5EF4-FFF2-40B4-BE49-F238E27FC236}">
              <a16:creationId xmlns:a16="http://schemas.microsoft.com/office/drawing/2014/main" id="{00000000-0008-0000-2C00-000009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1341120</xdr:colOff>
          <xdr:row>1</xdr:row>
          <xdr:rowOff>120805</xdr:rowOff>
        </xdr:from>
        <xdr:to>
          <xdr:col>5</xdr:col>
          <xdr:colOff>76200</xdr:colOff>
          <xdr:row>2</xdr:row>
          <xdr:rowOff>311305</xdr:rowOff>
        </xdr:to>
        <xdr:pic>
          <xdr:nvPicPr>
            <xdr:cNvPr id="10" name="Afbeelding 9">
              <a:extLst>
                <a:ext uri="{FF2B5EF4-FFF2-40B4-BE49-F238E27FC236}">
                  <a16:creationId xmlns:a16="http://schemas.microsoft.com/office/drawing/2014/main" id="{00000000-0008-0000-2C00-00000A000000}"/>
                </a:ext>
              </a:extLst>
            </xdr:cNvPr>
            <xdr:cNvPicPr>
              <a:picLocks noChangeAspect="1" noChangeArrowheads="1"/>
              <a:extLst>
                <a:ext uri="{84589F7E-364E-4C9E-8A38-B11213B215E9}">
                  <a14:cameraTool cellRange="Opdrachten!$T$11" spid="_x0000_s58421"/>
                </a:ext>
              </a:extLst>
            </xdr:cNvPicPr>
          </xdr:nvPicPr>
          <xdr:blipFill>
            <a:blip xmlns:r="http://schemas.openxmlformats.org/officeDocument/2006/relationships" r:embed="rId6"/>
            <a:srcRect/>
            <a:stretch>
              <a:fillRect/>
            </a:stretch>
          </xdr:blipFill>
          <xdr:spPr bwMode="auto">
            <a:xfrm>
              <a:off x="1950720" y="303685"/>
              <a:ext cx="1653540" cy="37338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11</xdr:col>
      <xdr:colOff>571500</xdr:colOff>
      <xdr:row>37</xdr:row>
      <xdr:rowOff>182880</xdr:rowOff>
    </xdr:from>
    <xdr:to>
      <xdr:col>17</xdr:col>
      <xdr:colOff>165185</xdr:colOff>
      <xdr:row>48</xdr:row>
      <xdr:rowOff>167373</xdr:rowOff>
    </xdr:to>
    <xdr:pic>
      <xdr:nvPicPr>
        <xdr:cNvPr id="14" name="Afbeelding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1"/>
        <a:stretch>
          <a:fillRect/>
        </a:stretch>
      </xdr:blipFill>
      <xdr:spPr>
        <a:xfrm>
          <a:off x="9128760" y="7734300"/>
          <a:ext cx="4400000" cy="2133333"/>
        </a:xfrm>
        <a:prstGeom prst="rect">
          <a:avLst/>
        </a:prstGeom>
      </xdr:spPr>
    </xdr:pic>
    <xdr:clientData/>
  </xdr:twoCellAnchor>
  <xdr:twoCellAnchor>
    <xdr:from>
      <xdr:col>9</xdr:col>
      <xdr:colOff>1013460</xdr:colOff>
      <xdr:row>41</xdr:row>
      <xdr:rowOff>182880</xdr:rowOff>
    </xdr:from>
    <xdr:to>
      <xdr:col>12</xdr:col>
      <xdr:colOff>419100</xdr:colOff>
      <xdr:row>43</xdr:row>
      <xdr:rowOff>45720</xdr:rowOff>
    </xdr:to>
    <xdr:cxnSp macro="">
      <xdr:nvCxnSpPr>
        <xdr:cNvPr id="11" name="Rechte verbindingslijn met pijl 10">
          <a:extLst>
            <a:ext uri="{FF2B5EF4-FFF2-40B4-BE49-F238E27FC236}">
              <a16:creationId xmlns:a16="http://schemas.microsoft.com/office/drawing/2014/main" id="{00000000-0008-0000-0500-00000B000000}"/>
            </a:ext>
          </a:extLst>
        </xdr:cNvPr>
        <xdr:cNvCxnSpPr/>
      </xdr:nvCxnSpPr>
      <xdr:spPr>
        <a:xfrm>
          <a:off x="7673340" y="8549640"/>
          <a:ext cx="1927860" cy="2438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121921</xdr:colOff>
      <xdr:row>20</xdr:row>
      <xdr:rowOff>33076</xdr:rowOff>
    </xdr:from>
    <xdr:to>
      <xdr:col>12</xdr:col>
      <xdr:colOff>137161</xdr:colOff>
      <xdr:row>28</xdr:row>
      <xdr:rowOff>81677</xdr:rowOff>
    </xdr:to>
    <xdr:pic>
      <xdr:nvPicPr>
        <xdr:cNvPr id="2" name="Afbeelding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6278881" y="4254556"/>
          <a:ext cx="2430780" cy="1511641"/>
        </a:xfrm>
        <a:prstGeom prst="rect">
          <a:avLst/>
        </a:prstGeom>
      </xdr:spPr>
    </xdr:pic>
    <xdr:clientData/>
  </xdr:twoCellAnchor>
  <xdr:twoCellAnchor>
    <xdr:from>
      <xdr:col>8</xdr:col>
      <xdr:colOff>403860</xdr:colOff>
      <xdr:row>19</xdr:row>
      <xdr:rowOff>160020</xdr:rowOff>
    </xdr:from>
    <xdr:to>
      <xdr:col>11</xdr:col>
      <xdr:colOff>106680</xdr:colOff>
      <xdr:row>23</xdr:row>
      <xdr:rowOff>175260</xdr:rowOff>
    </xdr:to>
    <xdr:cxnSp macro="">
      <xdr:nvCxnSpPr>
        <xdr:cNvPr id="3" name="Rechte verbindingslijn met pijl 2">
          <a:extLst>
            <a:ext uri="{FF2B5EF4-FFF2-40B4-BE49-F238E27FC236}">
              <a16:creationId xmlns:a16="http://schemas.microsoft.com/office/drawing/2014/main" id="{00000000-0008-0000-0700-000003000000}"/>
            </a:ext>
          </a:extLst>
        </xdr:cNvPr>
        <xdr:cNvCxnSpPr/>
      </xdr:nvCxnSpPr>
      <xdr:spPr>
        <a:xfrm flipH="1">
          <a:off x="6560820" y="4198620"/>
          <a:ext cx="1508760" cy="74676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38100</xdr:colOff>
      <xdr:row>38</xdr:row>
      <xdr:rowOff>19050</xdr:rowOff>
    </xdr:from>
    <xdr:to>
      <xdr:col>12</xdr:col>
      <xdr:colOff>520730</xdr:colOff>
      <xdr:row>45</xdr:row>
      <xdr:rowOff>149346</xdr:rowOff>
    </xdr:to>
    <xdr:pic>
      <xdr:nvPicPr>
        <xdr:cNvPr id="6" name="Afbeelding 5">
          <a:extLst>
            <a:ext uri="{FF2B5EF4-FFF2-40B4-BE49-F238E27FC236}">
              <a16:creationId xmlns:a16="http://schemas.microsoft.com/office/drawing/2014/main" id="{B67F396A-52B5-5645-C890-353C35DCEDF6}"/>
            </a:ext>
          </a:extLst>
        </xdr:cNvPr>
        <xdr:cNvPicPr>
          <a:picLocks noChangeAspect="1"/>
        </xdr:cNvPicPr>
      </xdr:nvPicPr>
      <xdr:blipFill>
        <a:blip xmlns:r="http://schemas.openxmlformats.org/officeDocument/2006/relationships" r:embed="rId2"/>
        <a:stretch>
          <a:fillRect/>
        </a:stretch>
      </xdr:blipFill>
      <xdr:spPr>
        <a:xfrm>
          <a:off x="6086475" y="7791450"/>
          <a:ext cx="2882930" cy="14733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16</xdr:col>
      <xdr:colOff>579121</xdr:colOff>
      <xdr:row>23</xdr:row>
      <xdr:rowOff>223576</xdr:rowOff>
    </xdr:from>
    <xdr:to>
      <xdr:col>20</xdr:col>
      <xdr:colOff>571501</xdr:colOff>
      <xdr:row>31</xdr:row>
      <xdr:rowOff>173117</xdr:rowOff>
    </xdr:to>
    <xdr:pic>
      <xdr:nvPicPr>
        <xdr:cNvPr id="2" name="Afbeelding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11757661" y="5077516"/>
          <a:ext cx="2430780" cy="1511641"/>
        </a:xfrm>
        <a:prstGeom prst="rect">
          <a:avLst/>
        </a:prstGeom>
      </xdr:spPr>
    </xdr:pic>
    <xdr:clientData/>
  </xdr:twoCellAnchor>
  <xdr:twoCellAnchor>
    <xdr:from>
      <xdr:col>16</xdr:col>
      <xdr:colOff>236220</xdr:colOff>
      <xdr:row>25</xdr:row>
      <xdr:rowOff>144780</xdr:rowOff>
    </xdr:from>
    <xdr:to>
      <xdr:col>17</xdr:col>
      <xdr:colOff>114300</xdr:colOff>
      <xdr:row>27</xdr:row>
      <xdr:rowOff>83820</xdr:rowOff>
    </xdr:to>
    <xdr:cxnSp macro="">
      <xdr:nvCxnSpPr>
        <xdr:cNvPr id="3" name="Rechte verbindingslijn met pijl 2">
          <a:extLst>
            <a:ext uri="{FF2B5EF4-FFF2-40B4-BE49-F238E27FC236}">
              <a16:creationId xmlns:a16="http://schemas.microsoft.com/office/drawing/2014/main" id="{00000000-0008-0000-0800-000003000000}"/>
            </a:ext>
          </a:extLst>
        </xdr:cNvPr>
        <xdr:cNvCxnSpPr/>
      </xdr:nvCxnSpPr>
      <xdr:spPr>
        <a:xfrm>
          <a:off x="11414760" y="5448300"/>
          <a:ext cx="487680" cy="3048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17</xdr:col>
      <xdr:colOff>76200</xdr:colOff>
      <xdr:row>32</xdr:row>
      <xdr:rowOff>88008</xdr:rowOff>
    </xdr:from>
    <xdr:to>
      <xdr:col>20</xdr:col>
      <xdr:colOff>473901</xdr:colOff>
      <xdr:row>41</xdr:row>
      <xdr:rowOff>64434</xdr:rowOff>
    </xdr:to>
    <xdr:pic>
      <xdr:nvPicPr>
        <xdr:cNvPr id="4" name="Afbeelding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11864340" y="6702168"/>
          <a:ext cx="2226501" cy="1683306"/>
        </a:xfrm>
        <a:prstGeom prst="rect">
          <a:avLst/>
        </a:prstGeom>
      </xdr:spPr>
    </xdr:pic>
    <xdr:clientData/>
  </xdr:twoCellAnchor>
  <xdr:twoCellAnchor editAs="oneCell">
    <xdr:from>
      <xdr:col>16</xdr:col>
      <xdr:colOff>579121</xdr:colOff>
      <xdr:row>23</xdr:row>
      <xdr:rowOff>223576</xdr:rowOff>
    </xdr:from>
    <xdr:to>
      <xdr:col>20</xdr:col>
      <xdr:colOff>571501</xdr:colOff>
      <xdr:row>31</xdr:row>
      <xdr:rowOff>173117</xdr:rowOff>
    </xdr:to>
    <xdr:pic>
      <xdr:nvPicPr>
        <xdr:cNvPr id="8" name="Afbeelding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1"/>
        <a:stretch>
          <a:fillRect/>
        </a:stretch>
      </xdr:blipFill>
      <xdr:spPr>
        <a:xfrm>
          <a:off x="11971021" y="5062276"/>
          <a:ext cx="2430780" cy="1511641"/>
        </a:xfrm>
        <a:prstGeom prst="rect">
          <a:avLst/>
        </a:prstGeom>
      </xdr:spPr>
    </xdr:pic>
    <xdr:clientData/>
  </xdr:twoCellAnchor>
  <xdr:twoCellAnchor>
    <xdr:from>
      <xdr:col>16</xdr:col>
      <xdr:colOff>236220</xdr:colOff>
      <xdr:row>25</xdr:row>
      <xdr:rowOff>144780</xdr:rowOff>
    </xdr:from>
    <xdr:to>
      <xdr:col>17</xdr:col>
      <xdr:colOff>114300</xdr:colOff>
      <xdr:row>27</xdr:row>
      <xdr:rowOff>83820</xdr:rowOff>
    </xdr:to>
    <xdr:cxnSp macro="">
      <xdr:nvCxnSpPr>
        <xdr:cNvPr id="9" name="Rechte verbindingslijn met pijl 8">
          <a:extLst>
            <a:ext uri="{FF2B5EF4-FFF2-40B4-BE49-F238E27FC236}">
              <a16:creationId xmlns:a16="http://schemas.microsoft.com/office/drawing/2014/main" id="{00000000-0008-0000-0800-000009000000}"/>
            </a:ext>
          </a:extLst>
        </xdr:cNvPr>
        <xdr:cNvCxnSpPr/>
      </xdr:nvCxnSpPr>
      <xdr:spPr>
        <a:xfrm>
          <a:off x="11628120" y="5433060"/>
          <a:ext cx="487680" cy="3048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17</xdr:col>
      <xdr:colOff>76200</xdr:colOff>
      <xdr:row>32</xdr:row>
      <xdr:rowOff>88008</xdr:rowOff>
    </xdr:from>
    <xdr:to>
      <xdr:col>20</xdr:col>
      <xdr:colOff>473901</xdr:colOff>
      <xdr:row>41</xdr:row>
      <xdr:rowOff>64434</xdr:rowOff>
    </xdr:to>
    <xdr:pic>
      <xdr:nvPicPr>
        <xdr:cNvPr id="10" name="Afbeelding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2"/>
        <a:stretch>
          <a:fillRect/>
        </a:stretch>
      </xdr:blipFill>
      <xdr:spPr>
        <a:xfrm>
          <a:off x="12077700" y="6686928"/>
          <a:ext cx="2226501" cy="168330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6</xdr:col>
      <xdr:colOff>127001</xdr:colOff>
      <xdr:row>4</xdr:row>
      <xdr:rowOff>176399</xdr:rowOff>
    </xdr:from>
    <xdr:ext cx="248919" cy="255451"/>
    <xdr:pic>
      <xdr:nvPicPr>
        <xdr:cNvPr id="2" name="Afbeelding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3921761" y="907919"/>
          <a:ext cx="248919" cy="255451"/>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3</xdr:col>
      <xdr:colOff>504826</xdr:colOff>
      <xdr:row>4</xdr:row>
      <xdr:rowOff>176399</xdr:rowOff>
    </xdr:from>
    <xdr:ext cx="250825" cy="283936"/>
    <xdr:pic>
      <xdr:nvPicPr>
        <xdr:cNvPr id="2" name="Afbeelding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2402206" y="1624199"/>
          <a:ext cx="250825" cy="283936"/>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4</xdr:col>
      <xdr:colOff>536576</xdr:colOff>
      <xdr:row>4</xdr:row>
      <xdr:rowOff>176399</xdr:rowOff>
    </xdr:from>
    <xdr:ext cx="260349" cy="252911"/>
    <xdr:pic>
      <xdr:nvPicPr>
        <xdr:cNvPr id="2" name="Afbeelding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3256916" y="1654679"/>
          <a:ext cx="260349" cy="252911"/>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7</xdr:col>
      <xdr:colOff>66677</xdr:colOff>
      <xdr:row>15</xdr:row>
      <xdr:rowOff>9525</xdr:rowOff>
    </xdr:from>
    <xdr:to>
      <xdr:col>10</xdr:col>
      <xdr:colOff>114301</xdr:colOff>
      <xdr:row>23</xdr:row>
      <xdr:rowOff>161701</xdr:rowOff>
    </xdr:to>
    <xdr:pic>
      <xdr:nvPicPr>
        <xdr:cNvPr id="2" name="Afbeelding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4326257" y="3560445"/>
          <a:ext cx="3933824" cy="176761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c\Home\LES_PC_2\Deelnemers\0%20Lesmateriaal\1.%20COMPUTERCURSUS\6.%20Excel\Excel%20Basis\Blok%206%20Functies\Opdr.%201%20Functie%20Autoso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ES_PC_2\Deelnemers\0%20Lesmateriaal\1.%20COMPUTERCURSUS\6.%20Excel\Excel%20Basis\Blok%206%20Functies\Opdr.%201%20Functie%20Autosom.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ok 5 Autosom"/>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ok 5 Autosom"/>
    </sheetNames>
    <sheetDataSet>
      <sheetData sheetId="0"/>
    </sheetDataSet>
  </externalBook>
</externalLink>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pc06" refreshedDate="44033.52023321759" createdVersion="6" refreshedVersion="6" minRefreshableVersion="3" recordCount="72" xr:uid="{015AC47F-87A2-4D1D-87E4-3F4CE6342717}">
  <cacheSource type="worksheet">
    <worksheetSource ref="A1:N73" sheet="Data Ledenlijst "/>
  </cacheSource>
  <cacheFields count="14">
    <cacheField name="Naam" numFmtId="0">
      <sharedItems/>
    </cacheField>
    <cacheField name="Voor naam" numFmtId="0">
      <sharedItems containsBlank="1"/>
    </cacheField>
    <cacheField name="Samen gevoegd" numFmtId="0">
      <sharedItems/>
    </cacheField>
    <cacheField name="Adres" numFmtId="0">
      <sharedItems/>
    </cacheField>
    <cacheField name="Nr." numFmtId="0">
      <sharedItems containsSemiMixedTypes="0" containsString="0" containsNumber="1" containsInteger="1" minValue="2" maxValue="37"/>
    </cacheField>
    <cacheField name="Spaar  geld" numFmtId="44">
      <sharedItems containsSemiMixedTypes="0" containsString="0" containsNumber="1" containsInteger="1" minValue="225" maxValue="1525"/>
    </cacheField>
    <cacheField name="Plaats" numFmtId="0">
      <sharedItems count="4">
        <s v="Amsterdam"/>
        <s v="Rotterdam"/>
        <s v="Gouda"/>
        <s v="Utrecht"/>
      </sharedItems>
    </cacheField>
    <cacheField name="Categorie" numFmtId="0">
      <sharedItems count="3">
        <s v="SENIOR"/>
        <s v="JUNIOR"/>
        <s v="PUPIL"/>
      </sharedItems>
    </cacheField>
    <cacheField name="Lid vanaf" numFmtId="14">
      <sharedItems containsSemiMixedTypes="0" containsNonDate="0" containsDate="1" containsString="0" minDate="1961-08-06T00:00:00" maxDate="2016-12-26T00:00:00"/>
    </cacheField>
    <cacheField name="Inschrijf kosten" numFmtId="44">
      <sharedItems containsSemiMixedTypes="0" containsString="0" containsNumber="1" containsInteger="1" minValue="25" maxValue="150"/>
    </cacheField>
    <cacheField name="Betaald" numFmtId="0">
      <sharedItems/>
    </cacheField>
    <cacheField name="Geb." numFmtId="168">
      <sharedItems containsSemiMixedTypes="0" containsNonDate="0" containsDate="1" containsString="0" minDate="1945-02-10T00:00:00" maxDate="2011-10-13T00:00:00"/>
    </cacheField>
    <cacheField name="leeftijd" numFmtId="0">
      <sharedItems containsSemiMixedTypes="0" containsString="0" containsNumber="1" containsInteger="1" minValue="8" maxValue="75"/>
    </cacheField>
    <cacheField name="Mobiel" numFmtId="177">
      <sharedItems containsSemiMixedTypes="0" containsString="0" containsNumber="1" containsInteger="1" minValue="187595213" maxValue="65371878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mputraining" refreshedDate="44181.582945601855" createdVersion="6" refreshedVersion="6" minRefreshableVersion="3" recordCount="1000" xr:uid="{EE27AD8B-8EAC-4186-8E74-CD6304491EEE}">
  <cacheSource type="worksheet">
    <worksheetSource ref="A1:G1001" sheet="Database Electronics "/>
  </cacheSource>
  <cacheFields count="7">
    <cacheField name="ProductNr" numFmtId="0">
      <sharedItems containsSemiMixedTypes="0" containsString="0" containsNumber="1" containsInteger="1" minValue="1" maxValue="1000"/>
    </cacheField>
    <cacheField name="Regio" numFmtId="0">
      <sharedItems count="6">
        <s v="Amsterdam"/>
        <s v="Utrecht"/>
        <s v="Venlo"/>
        <s v="Maastricht"/>
        <s v="Rotterdam"/>
        <s v="Eindhoven"/>
      </sharedItems>
    </cacheField>
    <cacheField name="Winkel" numFmtId="0">
      <sharedItems count="7">
        <s v="AliExpress"/>
        <s v="Saturn"/>
        <s v="MediaMarkt"/>
        <s v="BCC"/>
        <s v="CoolBlue"/>
        <s v="Eletronics"/>
        <s v="Maxwell"/>
      </sharedItems>
    </cacheField>
    <cacheField name="Productgroep" numFmtId="0">
      <sharedItems count="13">
        <s v="Computer &amp; tablets"/>
        <s v="Beeld &amp; geluid"/>
        <s v="Huishouden &amp; wonen"/>
        <s v="Telefonie"/>
        <s v="Printers &amp; netwerk"/>
        <s v="Koken &amp; tafelen"/>
        <s v="Foto &amp; video"/>
        <s v="Sport &amp; fitness"/>
        <s v="Verzorging &amp; gezondheid"/>
        <s v="Speelgoed &amp; gaming"/>
        <s v="Navigatie &amp; reizen"/>
        <s v="Tuin &amp; gereedschap"/>
        <s v="Aanbiedingen"/>
      </sharedItems>
    </cacheField>
    <cacheField name="Naam" numFmtId="0">
      <sharedItems/>
    </cacheField>
    <cacheField name="Prijs" numFmtId="176">
      <sharedItems containsSemiMixedTypes="0" containsString="0" containsNumber="1" minValue="24.99" maxValue="7999"/>
    </cacheField>
    <cacheField name="Merk"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mputraining" refreshedDate="44181.584349537035" createdVersion="6" refreshedVersion="6" minRefreshableVersion="3" recordCount="99" xr:uid="{51A3B4B2-FBC0-48F0-8B58-DAF274E047C6}">
  <cacheSource type="worksheet">
    <worksheetSource name="Tabel33"/>
  </cacheSource>
  <cacheFields count="6">
    <cacheField name="Winkels" numFmtId="0">
      <sharedItems count="6">
        <s v="Maxwel"/>
        <s v="Media markt"/>
        <s v="Electrocorner"/>
        <s v="Bex"/>
        <s v="Dynamite"/>
        <s v="Copaco"/>
      </sharedItems>
    </cacheField>
    <cacheField name="Regio" numFmtId="0">
      <sharedItems/>
    </cacheField>
    <cacheField name="Product" numFmtId="0">
      <sharedItems/>
    </cacheField>
    <cacheField name="Datum" numFmtId="168">
      <sharedItems containsSemiMixedTypes="0" containsNonDate="0" containsDate="1" containsString="0" minDate="2015-01-07T00:00:00" maxDate="2017-01-01T00:00:00" count="78">
        <d v="2016-03-26T00:00:00"/>
        <d v="2015-07-08T00:00:00"/>
        <d v="2015-10-21T00:00:00"/>
        <d v="2015-03-25T00:00:00"/>
        <d v="2016-07-09T00:00:00"/>
        <d v="2016-10-22T00:00:00"/>
        <d v="2016-11-26T00:00:00"/>
        <d v="2016-01-16T00:00:00"/>
        <d v="2016-04-30T00:00:00"/>
        <d v="2016-12-31T00:00:00"/>
        <d v="2016-06-04T00:00:00"/>
        <d v="2016-09-10T00:00:00"/>
        <d v="2016-09-11T00:00:00"/>
        <d v="2016-02-13T00:00:00"/>
        <d v="2016-05-28T00:00:00"/>
        <d v="2016-07-02T00:00:00"/>
        <d v="2015-06-17T00:00:00"/>
        <d v="2015-09-30T00:00:00"/>
        <d v="2015-01-14T00:00:00"/>
        <d v="2016-10-15T00:00:00"/>
        <d v="2016-08-06T00:00:00"/>
        <d v="2016-01-09T00:00:00"/>
        <d v="2016-11-19T00:00:00"/>
        <d v="2016-03-05T00:00:00"/>
        <d v="2016-06-18T00:00:00"/>
        <d v="2016-10-01T00:00:00"/>
        <d v="2015-04-29T00:00:00"/>
        <d v="2015-08-12T00:00:00"/>
        <d v="2015-09-16T00:00:00"/>
        <d v="2016-11-05T00:00:00"/>
        <d v="2015-02-18T00:00:00"/>
        <d v="2016-07-23T00:00:00"/>
        <d v="2015-06-03T00:00:00"/>
        <d v="2016-04-09T00:00:00"/>
        <d v="2016-05-14T00:00:00"/>
        <d v="2016-01-30T00:00:00"/>
        <d v="2016-08-27T00:00:00"/>
        <d v="2016-12-10T00:00:00"/>
        <d v="2015-06-10T00:00:00"/>
        <d v="2016-07-30T00:00:00"/>
        <d v="2016-11-12T00:00:00"/>
        <d v="2016-04-16T00:00:00"/>
        <d v="2015-02-25T00:00:00"/>
        <d v="2015-09-23T00:00:00"/>
        <d v="2016-01-02T00:00:00"/>
        <d v="2016-02-06T00:00:00"/>
        <d v="2015-04-01T00:00:00"/>
        <d v="2015-07-15T00:00:00"/>
        <d v="2016-12-17T00:00:00"/>
        <d v="2015-10-28T00:00:00"/>
        <d v="2016-05-21T00:00:00"/>
        <d v="2016-09-03T00:00:00"/>
        <d v="2016-10-08T00:00:00"/>
        <d v="2016-03-12T00:00:00"/>
        <d v="2015-08-19T00:00:00"/>
        <d v="2016-06-25T00:00:00"/>
        <d v="2015-01-21T00:00:00"/>
        <d v="2015-05-06T00:00:00"/>
        <d v="2016-08-20T00:00:00"/>
        <d v="2015-10-14T00:00:00"/>
        <d v="2016-01-23T00:00:00"/>
        <d v="2015-07-01T00:00:00"/>
        <d v="2016-05-07T00:00:00"/>
        <d v="2016-12-03T00:00:00"/>
        <d v="2015-03-18T00:00:00"/>
        <d v="2015-04-22T00:00:00"/>
        <d v="2016-06-11T00:00:00"/>
        <d v="2016-09-24T00:00:00"/>
        <d v="2016-02-27T00:00:00"/>
        <d v="2015-01-07T00:00:00"/>
        <d v="2015-08-05T00:00:00"/>
        <d v="2015-11-18T00:00:00"/>
        <d v="2015-02-11T00:00:00"/>
        <d v="2015-05-27T00:00:00"/>
        <d v="2016-10-29T00:00:00"/>
        <d v="2015-09-09T00:00:00"/>
        <d v="2016-04-02T00:00:00"/>
        <d v="2016-07-16T00:00:00"/>
      </sharedItems>
      <fieldGroup par="5" base="3">
        <rangePr groupBy="months" startDate="2015-01-07T00:00:00" endDate="2017-01-01T00:00:00"/>
        <groupItems count="14">
          <s v="&lt;7-1-2015"/>
          <s v="jan"/>
          <s v="feb"/>
          <s v="mrt"/>
          <s v="apr"/>
          <s v="mei"/>
          <s v="jun"/>
          <s v="jul"/>
          <s v="aug"/>
          <s v="sep"/>
          <s v="okt"/>
          <s v="nov"/>
          <s v="dec"/>
          <s v="&gt;1-1-2017"/>
        </groupItems>
      </fieldGroup>
    </cacheField>
    <cacheField name="Omzet" numFmtId="44">
      <sharedItems containsSemiMixedTypes="0" containsString="0" containsNumber="1" containsInteger="1" minValue="14500" maxValue="500000"/>
    </cacheField>
    <cacheField name="Jaren" numFmtId="0" databaseField="0">
      <fieldGroup base="3">
        <rangePr groupBy="years" startDate="2015-01-07T00:00:00" endDate="2017-01-01T00:00:00"/>
        <groupItems count="5">
          <s v="&lt;7-1-2015"/>
          <s v="2015"/>
          <s v="2016"/>
          <s v="2017"/>
          <s v="&gt;1-1-2017"/>
        </groupItems>
      </fieldGroup>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mputraining" refreshedDate="44181.589300115738" createdVersion="6" refreshedVersion="6" minRefreshableVersion="3" recordCount="99" xr:uid="{4996E434-64F2-4B59-B531-7D6F34FB9E33}">
  <cacheSource type="worksheet">
    <worksheetSource name="Tabel3"/>
  </cacheSource>
  <cacheFields count="6">
    <cacheField name="Verkoper" numFmtId="0">
      <sharedItems count="7">
        <s v="Bertha"/>
        <s v="Klaas"/>
        <s v="Peter"/>
        <s v="Piet"/>
        <s v="Rob"/>
        <s v="Truus"/>
        <s v="Ria"/>
      </sharedItems>
    </cacheField>
    <cacheField name="Regio" numFmtId="0">
      <sharedItems count="5">
        <s v="Assen"/>
        <s v="Eindhoven"/>
        <s v="Maastricht"/>
        <s v="Utrecht"/>
        <s v="Weert"/>
      </sharedItems>
    </cacheField>
    <cacheField name="Groep" numFmtId="0">
      <sharedItems count="3">
        <s v="Electro"/>
        <s v="GSM"/>
        <s v="TV"/>
      </sharedItems>
    </cacheField>
    <cacheField name="Datum" numFmtId="168">
      <sharedItems containsSemiMixedTypes="0" containsNonDate="0" containsDate="1" containsString="0" minDate="2012-01-02T00:00:00" maxDate="2013-11-19T00:00:00" count="78">
        <d v="2012-03-26T00:00:00"/>
        <d v="2013-07-08T00:00:00"/>
        <d v="2013-10-21T00:00:00"/>
        <d v="2013-03-25T00:00:00"/>
        <d v="2012-07-09T00:00:00"/>
        <d v="2012-10-22T00:00:00"/>
        <d v="2012-11-26T00:00:00"/>
        <d v="2012-01-16T00:00:00"/>
        <d v="2012-04-30T00:00:00"/>
        <d v="2012-12-31T00:00:00"/>
        <d v="2012-06-04T00:00:00"/>
        <d v="2012-09-10T00:00:00"/>
        <d v="2012-09-11T00:00:00"/>
        <d v="2012-02-13T00:00:00"/>
        <d v="2012-05-28T00:00:00"/>
        <d v="2012-07-02T00:00:00"/>
        <d v="2013-06-17T00:00:00"/>
        <d v="2013-09-30T00:00:00"/>
        <d v="2013-01-14T00:00:00"/>
        <d v="2012-10-15T00:00:00"/>
        <d v="2012-08-06T00:00:00"/>
        <d v="2012-01-09T00:00:00"/>
        <d v="2012-11-19T00:00:00"/>
        <d v="2012-03-05T00:00:00"/>
        <d v="2012-06-18T00:00:00"/>
        <d v="2012-10-01T00:00:00"/>
        <d v="2013-04-29T00:00:00"/>
        <d v="2013-08-12T00:00:00"/>
        <d v="2013-09-16T00:00:00"/>
        <d v="2012-11-05T00:00:00"/>
        <d v="2013-02-18T00:00:00"/>
        <d v="2012-07-23T00:00:00"/>
        <d v="2013-06-03T00:00:00"/>
        <d v="2012-04-09T00:00:00"/>
        <d v="2012-05-14T00:00:00"/>
        <d v="2012-01-30T00:00:00"/>
        <d v="2012-08-27T00:00:00"/>
        <d v="2012-12-10T00:00:00"/>
        <d v="2013-06-10T00:00:00"/>
        <d v="2012-07-30T00:00:00"/>
        <d v="2012-11-12T00:00:00"/>
        <d v="2012-04-16T00:00:00"/>
        <d v="2013-02-25T00:00:00"/>
        <d v="2013-09-23T00:00:00"/>
        <d v="2012-01-02T00:00:00"/>
        <d v="2012-02-06T00:00:00"/>
        <d v="2013-04-01T00:00:00"/>
        <d v="2013-07-15T00:00:00"/>
        <d v="2012-12-17T00:00:00"/>
        <d v="2013-10-28T00:00:00"/>
        <d v="2012-05-21T00:00:00"/>
        <d v="2012-09-03T00:00:00"/>
        <d v="2012-10-08T00:00:00"/>
        <d v="2012-03-12T00:00:00"/>
        <d v="2013-08-19T00:00:00"/>
        <d v="2012-06-25T00:00:00"/>
        <d v="2013-01-21T00:00:00"/>
        <d v="2013-05-06T00:00:00"/>
        <d v="2012-08-20T00:00:00"/>
        <d v="2013-10-14T00:00:00"/>
        <d v="2012-01-23T00:00:00"/>
        <d v="2013-07-01T00:00:00"/>
        <d v="2012-05-07T00:00:00"/>
        <d v="2012-12-03T00:00:00"/>
        <d v="2013-03-18T00:00:00"/>
        <d v="2013-04-22T00:00:00"/>
        <d v="2012-06-11T00:00:00"/>
        <d v="2012-09-24T00:00:00"/>
        <d v="2012-02-27T00:00:00"/>
        <d v="2013-01-07T00:00:00"/>
        <d v="2013-08-05T00:00:00"/>
        <d v="2013-11-18T00:00:00"/>
        <d v="2013-02-11T00:00:00"/>
        <d v="2013-05-27T00:00:00"/>
        <d v="2012-10-29T00:00:00"/>
        <d v="2013-09-09T00:00:00"/>
        <d v="2012-04-02T00:00:00"/>
        <d v="2012-07-16T00:00:00"/>
      </sharedItems>
      <fieldGroup par="5" base="3">
        <rangePr groupBy="months" startDate="2012-01-02T00:00:00" endDate="2013-11-19T00:00:00"/>
        <groupItems count="14">
          <s v="&lt;2-1-2012"/>
          <s v="jan"/>
          <s v="feb"/>
          <s v="mrt"/>
          <s v="apr"/>
          <s v="mei"/>
          <s v="jun"/>
          <s v="jul"/>
          <s v="aug"/>
          <s v="sep"/>
          <s v="okt"/>
          <s v="nov"/>
          <s v="dec"/>
          <s v="&gt;19-11-2013"/>
        </groupItems>
      </fieldGroup>
    </cacheField>
    <cacheField name="Omzet" numFmtId="44">
      <sharedItems containsSemiMixedTypes="0" containsString="0" containsNumber="1" containsInteger="1" minValue="14500" maxValue="500000"/>
    </cacheField>
    <cacheField name="Jaren" numFmtId="0" databaseField="0">
      <fieldGroup base="3">
        <rangePr groupBy="years" startDate="2012-01-02T00:00:00" endDate="2013-11-19T00:00:00"/>
        <groupItems count="4">
          <s v="&lt;2-1-2012"/>
          <s v="2012"/>
          <s v="2013"/>
          <s v="&gt;19-11-2013"/>
        </groupItems>
      </fieldGroup>
    </cacheField>
  </cacheFields>
  <extLst>
    <ext xmlns:x14="http://schemas.microsoft.com/office/spreadsheetml/2009/9/main" uri="{725AE2AE-9491-48be-B2B4-4EB974FC3084}">
      <x14:pivotCacheDefinition pivotCacheId="1808362906"/>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mputraining" refreshedDate="44181.590118055552" createdVersion="6" refreshedVersion="6" minRefreshableVersion="3" recordCount="38" xr:uid="{E9FF0AFC-ACBE-415C-A0C7-BF14591B178F}">
  <cacheSource type="worksheet">
    <worksheetSource name="Data_Auto"/>
  </cacheSource>
  <cacheFields count="9">
    <cacheField name="Merk" numFmtId="0">
      <sharedItems count="9">
        <s v="MERCEDES"/>
        <s v="BMW"/>
        <s v="AUSTIN"/>
        <s v="FORD"/>
        <s v="VOLKSWAGEN"/>
        <s v="NISSAN"/>
        <s v="SUZUKI"/>
        <s v="OPEL"/>
        <s v="DAIHATSU"/>
      </sharedItems>
    </cacheField>
    <cacheField name="Model" numFmtId="0">
      <sharedItems containsMixedTypes="1" containsNumber="1" containsInteger="1" minValue="5" maxValue="21"/>
    </cacheField>
    <cacheField name="kleur" numFmtId="0">
      <sharedItems/>
    </cacheField>
    <cacheField name="motor" numFmtId="0">
      <sharedItems containsMixedTypes="1" containsNumber="1" containsInteger="1" minValue="1300" maxValue="2800"/>
    </cacheField>
    <cacheField name="verkoop" numFmtId="0">
      <sharedItems containsSemiMixedTypes="0" containsString="0" containsNumber="1" containsInteger="1" minValue="9000" maxValue="42000"/>
    </cacheField>
    <cacheField name="korting" numFmtId="0">
      <sharedItems containsString="0" containsBlank="1" containsNumber="1" containsInteger="1" minValue="50" maxValue="1000"/>
    </cacheField>
    <cacheField name="inkoop" numFmtId="0">
      <sharedItems containsSemiMixedTypes="0" containsString="0" containsNumber="1" containsInteger="1" minValue="6840" maxValue="31920"/>
    </cacheField>
    <cacheField name="winst" numFmtId="0">
      <sharedItems containsSemiMixedTypes="0" containsString="0" containsNumber="1" containsInteger="1" minValue="1660" maxValue="12750"/>
    </cacheField>
    <cacheField name="bouwjaar" numFmtId="0">
      <sharedItems containsSemiMixedTypes="0" containsString="0" containsNumber="1" containsInteger="1" minValue="2012" maxValue="2017" count="6">
        <n v="2015"/>
        <n v="2014"/>
        <n v="2016"/>
        <n v="2017"/>
        <n v="2013"/>
        <n v="2012"/>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mputraining" refreshedDate="44181.596186805553" createdVersion="6" refreshedVersion="6" minRefreshableVersion="3" recordCount="287" xr:uid="{A630DAF4-97BF-45B5-88C0-13991598643D}">
  <cacheSource type="worksheet">
    <worksheetSource name="Tabel6"/>
  </cacheSource>
  <cacheFields count="7">
    <cacheField name="ACHTERNAAM" numFmtId="1">
      <sharedItems containsBlank="1" count="263">
        <s v="Kelders"/>
        <s v="Pietersen"/>
        <s v="Kuipers"/>
        <s v="Huisman"/>
        <s v="Zanen"/>
        <s v="Woerden"/>
        <s v="Rosenkamp"/>
        <s v="Bont"/>
        <s v="Kalf"/>
        <s v="Pothoven"/>
        <s v="Jol"/>
        <s v="Solinger"/>
        <s v="Brandenburg"/>
        <s v="Muller"/>
        <s v="Berg"/>
        <s v="Wynsema"/>
        <s v="Verheij"/>
        <s v="Claassen"/>
        <s v="Frank"/>
        <s v="Dop"/>
        <s v="Groot"/>
        <s v="Kellner"/>
        <s v="Brunings"/>
        <s v="Lugtenborg"/>
        <s v="Yntema"/>
        <s v="Roodhorst"/>
        <s v="Pool"/>
        <s v="Korver"/>
        <s v="Hektor"/>
        <s v="Hal"/>
        <s v="Rossen"/>
        <s v="Bolhuis"/>
        <s v="Smedema"/>
        <s v="Smeets"/>
        <s v="Lestraden"/>
        <s v="Baltus"/>
        <s v="Kuiper"/>
        <s v="Korbelek"/>
        <s v="Swart"/>
        <s v="Maarseveen"/>
        <s v="Noordwijk"/>
        <s v="Wiel"/>
        <s v="Broere"/>
        <s v="Zuylen"/>
        <s v="Sierksma"/>
        <s v="Jansen"/>
        <s v="Smink"/>
        <s v="Beekhuyzen"/>
        <s v="Balm"/>
        <s v="Boeyen"/>
        <s v="Bos"/>
        <s v="Brands"/>
        <s v="Herik"/>
        <s v="Kouw"/>
        <s v="Jong"/>
        <s v="Bruyn"/>
        <s v="Embregts"/>
        <s v="Meekeren"/>
        <s v="Son"/>
        <s v="IJsseldijk"/>
        <s v="Hurkmans"/>
        <s v="Reynhout"/>
        <s v="Lans"/>
        <s v="Heerwaarde"/>
        <s v="Lieshout"/>
        <s v="C.R.J."/>
        <s v="Bezouwen-Vroon"/>
        <s v="Bommel"/>
        <s v="Evers"/>
        <s v="Beek"/>
        <s v="Oorschot"/>
        <s v="Kramer"/>
        <s v="Ritsema"/>
        <s v="Kleine"/>
        <s v="Urbanus"/>
        <s v="Brouwer"/>
        <s v="Meulen"/>
        <s v="Verweij"/>
        <s v="Jonge"/>
        <s v="Lange"/>
        <s v="Ruler"/>
        <s v="Boon"/>
        <s v="Coolen"/>
        <s v="Visser"/>
        <s v="Boot"/>
        <s v="Ronde"/>
        <s v="Burkink"/>
        <s v="Dorp"/>
        <s v="Stenfert"/>
        <s v="Eijk"/>
        <s v="Marseille"/>
        <s v="Geenen"/>
        <s v="Ranselaar"/>
        <s v="Kraats"/>
        <s v="Zalm"/>
        <s v="Wijsman"/>
        <s v="Galesloot"/>
        <s v="Fitie"/>
        <s v="Los"/>
        <s v="Krediet"/>
        <s v="Molenaar"/>
        <s v="Bongardt"/>
        <s v="Dijk"/>
        <s v="Raaymakers"/>
        <s v="Kerkhof"/>
        <s v="Duijvestijn"/>
        <s v="Puijenbroek"/>
        <s v="Brugman"/>
        <s v="Verkooy"/>
        <s v="Stapleton"/>
        <s v="Vermeer"/>
        <s v="Dijkwel"/>
        <s v="Lit"/>
        <s v="Roemer"/>
        <s v="Zoetelief"/>
        <s v="Bakker"/>
        <s v="Smit"/>
        <s v="Janssen"/>
        <s v="Bosch"/>
        <s v="Heyningen"/>
        <s v="Willemstein"/>
        <s v="Ollemans"/>
        <s v="Veenstra"/>
        <s v="Velzen"/>
        <s v="Luidinga"/>
        <s v="Tetteroo"/>
        <s v="Vlek"/>
        <s v="Hoekendijk"/>
        <s v="Boeters"/>
        <s v="Rooy"/>
        <s v="Wijk"/>
        <s v="Troost"/>
        <s v="Drahmann"/>
        <s v="Eijkel"/>
        <s v="Wagenaar"/>
        <s v="Willemse"/>
        <s v="Nes"/>
        <s v="Schroder"/>
        <s v="Vries"/>
        <s v="Backer"/>
        <s v="Stok"/>
        <s v="Oosten"/>
        <s v="Sweering"/>
        <s v="Steemers"/>
        <s v="Couzy"/>
        <s v="Schreuder"/>
        <s v="Barendsma"/>
        <s v="Kijne"/>
        <s v="Oijen"/>
        <s v="Bronkhorst"/>
        <s v="Fernandes"/>
        <s v="Gevrink"/>
        <s v="Otten"/>
        <s v="Dongen"/>
        <s v="Merwe"/>
        <s v="Verwaal"/>
        <s v="Oudheusden"/>
        <s v="Trines"/>
        <s v="Rooden"/>
        <s v="Kuip"/>
        <s v="Wullink"/>
        <s v="Schutte"/>
        <s v="Bussel"/>
        <s v="Kasper"/>
        <s v="Smid"/>
        <s v="Buth"/>
        <s v="Pools"/>
        <s v="Overweel"/>
        <s v="Paap"/>
        <s v="Bijl"/>
        <s v="Klijn"/>
        <s v="Frenkel"/>
        <s v="Engelen"/>
        <s v="Bijnen"/>
        <s v="Walthaus"/>
        <s v="Opstal"/>
        <s v="Buul"/>
        <s v="Lucius"/>
        <s v="Baere"/>
        <s v="Doesburg"/>
        <s v="Zouwen"/>
        <s v="Laumans"/>
        <s v="Kroon"/>
        <s v="Buijtenhuis"/>
        <s v="Slothouber"/>
        <s v="Scharff"/>
        <s v="Heuvel"/>
        <s v="Maurits"/>
        <s v="Veling"/>
        <s v="Elzinga"/>
        <s v="Wiss"/>
        <s v="Mulder"/>
        <s v="Aalst"/>
        <s v="Ruijter"/>
        <s v="Verhaaff"/>
        <s v="Groenendijk"/>
        <s v="Plomp"/>
        <s v="Parson"/>
        <s v="Goumans"/>
        <s v="Frielink"/>
        <s v="Ros"/>
        <s v="Boekestein"/>
        <s v="Zoutebier"/>
        <s v="Ackerstaff"/>
        <s v="Ruehrup"/>
        <s v="Hiep"/>
        <s v="Wagelaar"/>
        <s v="Gotje"/>
        <s v="Lips"/>
        <s v="Bosschaert"/>
        <s v="Zonwen"/>
        <s v="Rebel"/>
        <s v="Ris"/>
        <s v="Hekkert"/>
        <s v="Velde"/>
        <s v="Westendorp"/>
        <s v="Snoeren"/>
        <s v="Kok"/>
        <s v="Hoefsmit"/>
        <s v="Wilde"/>
        <s v="Goudriaan"/>
        <s v="Pasveer"/>
        <s v="Graauw"/>
        <s v="Gurp"/>
        <s v="Gering"/>
        <s v="Meerman"/>
        <s v="Verkolf"/>
        <s v="Tan"/>
        <s v="Jongen"/>
        <s v="Rozemond"/>
        <s v="Geffen"/>
        <s v="Mater"/>
        <s v="Steen"/>
        <s v="Wortelboer"/>
        <s v="Harteveld"/>
        <s v="Joor"/>
        <s v="Hoof"/>
        <s v="Linke"/>
        <s v="Vis"/>
        <s v="Kassteen"/>
        <s v="Akerboom"/>
        <s v="Leeuwen"/>
        <s v="Touwen"/>
        <s v="Heynen"/>
        <s v="Attinger"/>
        <s v="Windmuller"/>
        <s v="Broer"/>
        <s v="Hoed"/>
        <s v="Venrooy"/>
        <s v="Cornelissen"/>
        <s v="Vader"/>
        <s v="Lierop"/>
        <s v="Mafficioli"/>
        <s v="Bratkel"/>
        <s v="Loon"/>
        <m/>
        <s v="Roijen"/>
        <s v="Siewersten"/>
        <s v="Schuitemaker"/>
        <s v="Tunderman"/>
        <s v="Theo"/>
        <s v="jack"/>
        <s v="john"/>
      </sharedItems>
    </cacheField>
    <cacheField name="SALARIS" numFmtId="2">
      <sharedItems containsString="0" containsBlank="1" containsNumber="1" containsInteger="1" minValue="1000" maxValue="99900"/>
    </cacheField>
    <cacheField name="GEHUWD" numFmtId="1">
      <sharedItems containsBlank="1"/>
    </cacheField>
    <cacheField name="ADRES" numFmtId="1">
      <sharedItems containsBlank="1"/>
    </cacheField>
    <cacheField name="WOONPLAATS" numFmtId="0">
      <sharedItems containsBlank="1"/>
    </cacheField>
    <cacheField name="FUNCTIE" numFmtId="1">
      <sharedItems containsBlank="1"/>
    </cacheField>
    <cacheField name="REISKOSTEN" numFmtId="2">
      <sharedItems containsString="0" containsBlank="1" containsNumber="1" containsInteger="1" minValue="510" maxValue="1011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mputraining" refreshedDate="44181.597037384257" createdVersion="6" refreshedVersion="6" minRefreshableVersion="3" recordCount="136" xr:uid="{850414F9-55D1-4D9E-A515-CDE3066A0797}">
  <cacheSource type="worksheet">
    <worksheetSource name="Verkoop"/>
  </cacheSource>
  <cacheFields count="5">
    <cacheField name="Verkoper" numFmtId="0">
      <sharedItems count="6">
        <s v="Fluitsma"/>
        <s v="Kerkhofs"/>
        <s v="Klaassen"/>
        <s v="Nienhuis"/>
        <s v="Pietersen"/>
        <s v="Verberne"/>
      </sharedItems>
    </cacheField>
    <cacheField name="Maand" numFmtId="0">
      <sharedItems count="12">
        <s v="April"/>
        <s v="Augustus"/>
        <s v="December"/>
        <s v="Februari"/>
        <s v="Januari"/>
        <s v="Juli"/>
        <s v="Juni"/>
        <s v="Maart"/>
        <s v="Mei"/>
        <s v="November"/>
        <s v="Oktober"/>
        <s v="September"/>
      </sharedItems>
    </cacheField>
    <cacheField name="Product" numFmtId="0">
      <sharedItems count="3">
        <s v="Dranken"/>
        <s v="Non-food"/>
        <s v="Vlees"/>
      </sharedItems>
    </cacheField>
    <cacheField name="Verkoop" numFmtId="175">
      <sharedItems containsSemiMixedTypes="0" containsString="0" containsNumber="1" containsInteger="1" minValue="500" maxValue="9981"/>
    </cacheField>
    <cacheField name="Regio" numFmtId="0">
      <sharedItems count="4">
        <s v="Noord"/>
        <s v="West"/>
        <s v="Zuid"/>
        <s v="Oost"/>
      </sharedItems>
    </cacheField>
  </cacheFields>
  <extLst>
    <ext xmlns:x14="http://schemas.microsoft.com/office/spreadsheetml/2009/9/main" uri="{725AE2AE-9491-48be-B2B4-4EB974FC3084}">
      <x14:pivotCacheDefinition pivotCacheId="1925117942"/>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2">
  <r>
    <s v="Bakker"/>
    <s v="Sem"/>
    <s v="Sem Bakker"/>
    <s v="Geuzert"/>
    <n v="24"/>
    <n v="575"/>
    <x v="0"/>
    <x v="0"/>
    <d v="1974-01-20T00:00:00"/>
    <n v="100"/>
    <s v="Ja"/>
    <d v="1957-08-02T00:00:00"/>
    <n v="62"/>
    <n v="187595862"/>
  </r>
  <r>
    <s v="Boer"/>
    <m/>
    <s v=" Boer"/>
    <s v="Dorpsstraat"/>
    <n v="23"/>
    <n v="1425"/>
    <x v="0"/>
    <x v="1"/>
    <d v="1984-01-15T00:00:00"/>
    <n v="50"/>
    <s v="Ja"/>
    <d v="1973-03-06T00:00:00"/>
    <n v="47"/>
    <n v="187595807"/>
  </r>
  <r>
    <s v="Bos"/>
    <s v="Thijs"/>
    <s v="Thijs Bos"/>
    <s v="Parken"/>
    <n v="35"/>
    <n v="775"/>
    <x v="1"/>
    <x v="2"/>
    <d v="1978-04-09T00:00:00"/>
    <n v="100"/>
    <s v="Ja"/>
    <d v="1967-01-17T00:00:00"/>
    <n v="53"/>
    <n v="187595422"/>
  </r>
  <r>
    <s v="Brouwer"/>
    <s v="Lieke"/>
    <s v="Lieke Brouwer"/>
    <s v="Kloosterstraat"/>
    <n v="21"/>
    <n v="925"/>
    <x v="2"/>
    <x v="2"/>
    <d v="1998-02-08T00:00:00"/>
    <n v="50"/>
    <s v="Nee"/>
    <d v="1984-08-19T00:00:00"/>
    <n v="35"/>
    <n v="187595312"/>
  </r>
  <r>
    <s v="de Boer"/>
    <s v="Bram"/>
    <s v="Bram de Boer"/>
    <s v="Tuinstraat"/>
    <n v="22"/>
    <n v="700"/>
    <x v="0"/>
    <x v="2"/>
    <d v="2014-09-16T00:00:00"/>
    <n v="25"/>
    <s v="Nee"/>
    <d v="2007-05-16T00:00:00"/>
    <n v="13"/>
    <n v="187595488"/>
  </r>
  <r>
    <s v="de Bruijn / de Bruyn"/>
    <m/>
    <s v=" de Bruijn / de Bruyn"/>
    <s v="Klooster"/>
    <n v="3"/>
    <n v="500"/>
    <x v="0"/>
    <x v="2"/>
    <d v="1961-08-06T00:00:00"/>
    <n v="50"/>
    <s v="Nee"/>
    <d v="1951-05-08T00:00:00"/>
    <n v="69"/>
    <n v="187595884"/>
  </r>
  <r>
    <s v="de Bruin"/>
    <m/>
    <s v=" de Bruin"/>
    <s v="Park laan"/>
    <n v="8"/>
    <n v="525"/>
    <x v="2"/>
    <x v="2"/>
    <d v="2014-05-01T00:00:00"/>
    <n v="50"/>
    <s v="Nee"/>
    <d v="1992-09-14T00:00:00"/>
    <n v="27"/>
    <n v="187595356"/>
  </r>
  <r>
    <s v="de Graaf"/>
    <s v="Fenna"/>
    <s v="Fenna de Graaf"/>
    <s v="Geuzert"/>
    <n v="30"/>
    <n v="250"/>
    <x v="0"/>
    <x v="0"/>
    <d v="2000-03-16T00:00:00"/>
    <n v="100"/>
    <s v="Nee"/>
    <d v="1976-07-24T00:00:00"/>
    <n v="43"/>
    <n v="187595268"/>
  </r>
  <r>
    <s v="de Groot"/>
    <s v="Max"/>
    <s v="Max de Groot"/>
    <s v="Dorpweg"/>
    <n v="11"/>
    <n v="750"/>
    <x v="2"/>
    <x v="0"/>
    <d v="1987-03-03T00:00:00"/>
    <n v="50"/>
    <s v="Nee"/>
    <d v="1960-06-02T00:00:00"/>
    <n v="60"/>
    <n v="537187889"/>
  </r>
  <r>
    <s v="de Haan"/>
    <s v="Lotte"/>
    <s v="Lotte de Haan"/>
    <s v="Dorpsstraat"/>
    <n v="29"/>
    <n v="375"/>
    <x v="0"/>
    <x v="0"/>
    <d v="1989-05-03T00:00:00"/>
    <n v="100"/>
    <s v="Nee"/>
    <d v="1970-01-22T00:00:00"/>
    <n v="50"/>
    <n v="187595818"/>
  </r>
  <r>
    <s v="de Jonge"/>
    <m/>
    <s v=" de Jonge"/>
    <s v="Vlasstraat"/>
    <n v="31"/>
    <n v="950"/>
    <x v="1"/>
    <x v="0"/>
    <d v="2004-03-09T00:00:00"/>
    <n v="150"/>
    <s v="Nee"/>
    <d v="1993-09-08T00:00:00"/>
    <n v="26"/>
    <n v="187595554"/>
  </r>
  <r>
    <s v="de Lange"/>
    <m/>
    <s v=" de Lange"/>
    <s v="Geuzert"/>
    <n v="12"/>
    <n v="1525"/>
    <x v="2"/>
    <x v="0"/>
    <d v="1978-06-11T00:00:00"/>
    <n v="50"/>
    <s v="Nee"/>
    <d v="1963-10-28T00:00:00"/>
    <n v="56"/>
    <n v="187595840"/>
  </r>
  <r>
    <s v="de Ruiter"/>
    <m/>
    <s v=" de Ruiter"/>
    <s v="Kloter"/>
    <n v="27"/>
    <n v="1275"/>
    <x v="0"/>
    <x v="0"/>
    <d v="2006-12-25T00:00:00"/>
    <n v="50"/>
    <s v="Ja"/>
    <d v="1984-07-25T00:00:00"/>
    <n v="35"/>
    <n v="187595598"/>
  </r>
  <r>
    <s v="de Vries"/>
    <s v="Theo"/>
    <s v="Theo de Vries"/>
    <s v="Vlamstraat"/>
    <n v="13"/>
    <n v="500"/>
    <x v="2"/>
    <x v="1"/>
    <d v="2010-08-05T00:00:00"/>
    <n v="35"/>
    <s v="Ja"/>
    <d v="2000-07-12T00:00:00"/>
    <n v="20"/>
    <n v="187595521"/>
  </r>
  <r>
    <s v="de Wit"/>
    <s v="Lisa"/>
    <s v="Lisa de Wit"/>
    <s v="Kluster"/>
    <n v="21"/>
    <n v="950"/>
    <x v="2"/>
    <x v="0"/>
    <d v="2002-06-25T00:00:00"/>
    <n v="50"/>
    <s v="Ja"/>
    <d v="1986-11-05T00:00:00"/>
    <n v="33"/>
    <n v="187595587"/>
  </r>
  <r>
    <s v="Dekker"/>
    <s v="Sophie"/>
    <s v="Sophie Dekker"/>
    <s v="Tuinstraat"/>
    <n v="10"/>
    <n v="900"/>
    <x v="3"/>
    <x v="0"/>
    <d v="2016-02-07T00:00:00"/>
    <n v="50"/>
    <s v="Ja"/>
    <d v="1991-11-21T00:00:00"/>
    <n v="28"/>
    <n v="187595741"/>
  </r>
  <r>
    <s v="Dijkstra"/>
    <s v="Tess"/>
    <s v="Tess Dijkstra"/>
    <s v="Klooster"/>
    <n v="21"/>
    <n v="975"/>
    <x v="2"/>
    <x v="0"/>
    <d v="1982-08-10T00:00:00"/>
    <n v="50"/>
    <s v="Ja"/>
    <d v="1958-06-12T00:00:00"/>
    <n v="62"/>
    <n v="187595917"/>
  </r>
  <r>
    <s v="Gerritsen"/>
    <m/>
    <s v=" Gerritsen"/>
    <s v="Park "/>
    <n v="2"/>
    <n v="1350"/>
    <x v="0"/>
    <x v="0"/>
    <d v="1993-07-19T00:00:00"/>
    <n v="50"/>
    <s v="Nee"/>
    <d v="1980-01-02T00:00:00"/>
    <n v="40"/>
    <n v="187595620"/>
  </r>
  <r>
    <s v="Groen"/>
    <m/>
    <s v=" Groen"/>
    <s v="Park "/>
    <n v="2"/>
    <n v="1325"/>
    <x v="0"/>
    <x v="0"/>
    <d v="2012-01-09T00:00:00"/>
    <n v="50"/>
    <s v="Ja"/>
    <d v="1990-09-08T00:00:00"/>
    <n v="29"/>
    <n v="187595345"/>
  </r>
  <r>
    <s v="Hendriks"/>
    <s v="Levi"/>
    <s v="Levi Hendriks"/>
    <s v="Tinstraat"/>
    <n v="10"/>
    <n v="850"/>
    <x v="3"/>
    <x v="1"/>
    <d v="2015-12-16T00:00:00"/>
    <n v="35"/>
    <s v="Nee"/>
    <d v="2001-12-06T00:00:00"/>
    <n v="18"/>
    <n v="187595466"/>
  </r>
  <r>
    <s v="Hoekstra"/>
    <m/>
    <s v=" Hoekstra"/>
    <s v="Perk "/>
    <n v="26"/>
    <n v="700"/>
    <x v="0"/>
    <x v="0"/>
    <d v="1991-06-22T00:00:00"/>
    <n v="50"/>
    <s v="Nee"/>
    <d v="1970-11-18T00:00:00"/>
    <n v="49"/>
    <n v="187595664"/>
  </r>
  <r>
    <s v="Huisman"/>
    <m/>
    <s v=" Huisman"/>
    <s v="Geuzert"/>
    <n v="18"/>
    <n v="900"/>
    <x v="3"/>
    <x v="2"/>
    <d v="1989-03-06T00:00:00"/>
    <n v="50"/>
    <s v="Ja"/>
    <d v="1972-07-11T00:00:00"/>
    <n v="48"/>
    <n v="187595246"/>
  </r>
  <r>
    <s v="Jacobs"/>
    <s v="Noa"/>
    <s v="Noa Jacobs"/>
    <s v="Torpsstraat"/>
    <n v="29"/>
    <n v="350"/>
    <x v="0"/>
    <x v="0"/>
    <d v="1989-01-06T00:00:00"/>
    <n v="50"/>
    <s v="Ja"/>
    <d v="1966-06-22T00:00:00"/>
    <n v="54"/>
    <n v="187595213"/>
  </r>
  <r>
    <s v="Janssen"/>
    <s v="Thomas"/>
    <s v="Thomas Janssen"/>
    <s v="Park "/>
    <n v="37"/>
    <n v="600"/>
    <x v="3"/>
    <x v="2"/>
    <d v="1994-02-25T00:00:00"/>
    <n v="50"/>
    <s v="Nee"/>
    <d v="1978-06-28T00:00:00"/>
    <n v="42"/>
    <n v="187595444"/>
  </r>
  <r>
    <s v="Jonker"/>
    <m/>
    <s v=" Jonker"/>
    <s v="Park "/>
    <n v="2"/>
    <n v="1375"/>
    <x v="0"/>
    <x v="2"/>
    <d v="2009-01-01T00:00:00"/>
    <n v="50"/>
    <s v="Ja"/>
    <d v="1998-06-12T00:00:00"/>
    <n v="22"/>
    <n v="187595950"/>
  </r>
  <r>
    <s v="Kok"/>
    <s v="Julia"/>
    <s v="Julia Kok"/>
    <s v="Dorpsstraat"/>
    <n v="17"/>
    <n v="325"/>
    <x v="2"/>
    <x v="2"/>
    <d v="1986-12-23T00:00:00"/>
    <n v="50"/>
    <s v="Ja"/>
    <d v="1962-06-09T00:00:00"/>
    <n v="58"/>
    <n v="420656997"/>
  </r>
  <r>
    <s v="Koster"/>
    <m/>
    <s v=" Koster"/>
    <s v="Klooster"/>
    <n v="15"/>
    <n v="775"/>
    <x v="2"/>
    <x v="2"/>
    <d v="2008-08-24T00:00:00"/>
    <n v="50"/>
    <s v="Ja"/>
    <d v="1982-08-13T00:00:00"/>
    <n v="37"/>
    <n v="187595301"/>
  </r>
  <r>
    <s v="Kramer"/>
    <m/>
    <s v=" Kramer"/>
    <s v="Kloster"/>
    <n v="9"/>
    <n v="1100"/>
    <x v="3"/>
    <x v="2"/>
    <d v="2013-07-01T00:00:00"/>
    <n v="50"/>
    <s v="Ja"/>
    <d v="1991-05-29T00:00:00"/>
    <n v="29"/>
    <n v="187595565"/>
  </r>
  <r>
    <s v="Kuiper"/>
    <m/>
    <s v=" Kuiper"/>
    <s v="Kloosterweg"/>
    <n v="9"/>
    <n v="1050"/>
    <x v="3"/>
    <x v="0"/>
    <d v="1996-03-07T00:00:00"/>
    <n v="50"/>
    <s v="Nee"/>
    <d v="1980-08-06T00:00:00"/>
    <n v="39"/>
    <n v="187595290"/>
  </r>
  <r>
    <s v="Kuipers"/>
    <m/>
    <s v=" Kuipers"/>
    <s v="Klooster"/>
    <n v="33"/>
    <n v="975"/>
    <x v="1"/>
    <x v="0"/>
    <d v="2008-10-25T00:00:00"/>
    <n v="50"/>
    <s v="Ja"/>
    <d v="1988-09-01T00:00:00"/>
    <n v="31"/>
    <n v="187595334"/>
  </r>
  <r>
    <s v="Maas"/>
    <m/>
    <s v=" Maas"/>
    <s v="Tuinstraat"/>
    <n v="4"/>
    <n v="725"/>
    <x v="3"/>
    <x v="1"/>
    <d v="2012-08-13T00:00:00"/>
    <n v="35"/>
    <s v="Ja"/>
    <d v="1999-03-18T00:00:00"/>
    <n v="21"/>
    <n v="187595455"/>
  </r>
  <r>
    <s v="Martens"/>
    <m/>
    <s v=" Martens"/>
    <s v="Dorpsstraat"/>
    <n v="5"/>
    <n v="1225"/>
    <x v="0"/>
    <x v="0"/>
    <d v="1985-02-06T00:00:00"/>
    <n v="50"/>
    <s v="Ja"/>
    <d v="1958-05-27T00:00:00"/>
    <n v="62"/>
    <n v="653718781"/>
  </r>
  <r>
    <s v="Meijer / Meyer"/>
    <s v="Jesse"/>
    <s v="Jesse Meijer / Meyer"/>
    <s v="Tuinstraat"/>
    <n v="28"/>
    <n v="675"/>
    <x v="1"/>
    <x v="0"/>
    <d v="2000-11-02T00:00:00"/>
    <n v="50"/>
    <s v="Ja"/>
    <d v="1982-07-14T00:00:00"/>
    <n v="38"/>
    <n v="187595774"/>
  </r>
  <r>
    <s v="Mulder"/>
    <s v="Finn"/>
    <s v="Finn Mulder"/>
    <s v="Tuinstraat"/>
    <n v="22"/>
    <n v="725"/>
    <x v="0"/>
    <x v="2"/>
    <d v="1996-06-01T00:00:00"/>
    <n v="50"/>
    <s v="Ja"/>
    <d v="1985-08-26T00:00:00"/>
    <n v="34"/>
    <n v="187595763"/>
  </r>
  <r>
    <s v="Peeters"/>
    <m/>
    <s v=" Peeters"/>
    <s v="Geuzert"/>
    <n v="18"/>
    <n v="925"/>
    <x v="3"/>
    <x v="0"/>
    <d v="1974-06-18T00:00:00"/>
    <n v="50"/>
    <s v="Ja"/>
    <d v="1960-09-14T00:00:00"/>
    <n v="59"/>
    <n v="187595851"/>
  </r>
  <r>
    <s v="Peters"/>
    <s v="Lucas"/>
    <s v="Lucas Peters"/>
    <s v="Perk "/>
    <n v="34"/>
    <n v="825"/>
    <x v="1"/>
    <x v="0"/>
    <d v="1991-06-27T00:00:00"/>
    <n v="50"/>
    <s v="Ja"/>
    <d v="1971-04-28T00:00:00"/>
    <n v="49"/>
    <n v="187595411"/>
  </r>
  <r>
    <s v="Post"/>
    <m/>
    <s v=" Post"/>
    <s v="Klooster"/>
    <n v="33"/>
    <n v="1025"/>
    <x v="1"/>
    <x v="0"/>
    <d v="2006-03-01T00:00:00"/>
    <n v="50"/>
    <s v="Ja"/>
    <d v="1985-02-10T00:00:00"/>
    <n v="35"/>
    <n v="187595939"/>
  </r>
  <r>
    <s v="Postma"/>
    <m/>
    <s v=" Postma"/>
    <s v="Tuinstraat"/>
    <n v="16"/>
    <n v="1200"/>
    <x v="2"/>
    <x v="0"/>
    <d v="2006-04-13T00:00:00"/>
    <n v="50"/>
    <s v="Nee"/>
    <d v="1988-10-08T00:00:00"/>
    <n v="31"/>
    <n v="187595752"/>
  </r>
  <r>
    <s v="Prins"/>
    <m/>
    <s v=" Prins"/>
    <s v="Vleesstraat"/>
    <n v="7"/>
    <n v="850"/>
    <x v="2"/>
    <x v="1"/>
    <d v="2015-04-29T00:00:00"/>
    <n v="35"/>
    <s v="Ja"/>
    <d v="2002-10-23T00:00:00"/>
    <n v="17"/>
    <n v="187595510"/>
  </r>
  <r>
    <s v="Scholten"/>
    <m/>
    <s v=" Scholten"/>
    <s v="Klooster"/>
    <n v="9"/>
    <n v="1150"/>
    <x v="3"/>
    <x v="0"/>
    <d v="1968-11-13T00:00:00"/>
    <n v="50"/>
    <s v="Ja"/>
    <d v="1948-03-25T00:00:00"/>
    <n v="72"/>
    <n v="187595895"/>
  </r>
  <r>
    <s v="Schouten"/>
    <m/>
    <s v=" Schouten"/>
    <s v="Park "/>
    <n v="8"/>
    <n v="575"/>
    <x v="2"/>
    <x v="2"/>
    <d v="2016-01-14T00:00:00"/>
    <n v="25"/>
    <s v="Ja"/>
    <d v="2011-10-12T00:00:00"/>
    <n v="8"/>
    <n v="187595961"/>
  </r>
  <r>
    <s v="Smeets"/>
    <m/>
    <s v=" Smeets"/>
    <s v="Tuinstraat"/>
    <n v="36"/>
    <n v="1500"/>
    <x v="1"/>
    <x v="1"/>
    <d v="2016-01-02T00:00:00"/>
    <n v="35"/>
    <s v="Nee"/>
    <d v="2001-03-30T00:00:00"/>
    <n v="19"/>
    <n v="187595708"/>
  </r>
  <r>
    <s v="Smit"/>
    <s v="Milan"/>
    <s v="Milan Smit"/>
    <s v="Tuinstraat"/>
    <n v="28"/>
    <n v="650"/>
    <x v="1"/>
    <x v="1"/>
    <d v="2013-02-26T00:00:00"/>
    <n v="35"/>
    <s v="Ja"/>
    <d v="2005-02-02T00:00:00"/>
    <n v="15"/>
    <n v="187595499"/>
  </r>
  <r>
    <s v="Smits"/>
    <s v="Zoë"/>
    <s v="Zoë Smits"/>
    <s v="Geuzert"/>
    <n v="6"/>
    <n v="225"/>
    <x v="2"/>
    <x v="0"/>
    <d v="1986-12-02T00:00:00"/>
    <n v="50"/>
    <s v="Nee"/>
    <d v="1968-06-28T00:00:00"/>
    <n v="52"/>
    <n v="187595224"/>
  </r>
  <r>
    <s v="Timmermans"/>
    <m/>
    <s v=" Timmermans"/>
    <s v="Klooster"/>
    <n v="27"/>
    <n v="1300"/>
    <x v="0"/>
    <x v="1"/>
    <d v="1981-12-26T00:00:00"/>
    <n v="50"/>
    <s v="Nee"/>
    <d v="1971-10-12T00:00:00"/>
    <n v="48"/>
    <n v="187595928"/>
  </r>
  <r>
    <s v="van Beek"/>
    <m/>
    <s v=" van Beek"/>
    <s v="Parkweg "/>
    <n v="32"/>
    <n v="600"/>
    <x v="1"/>
    <x v="1"/>
    <d v="2000-03-04T00:00:00"/>
    <n v="50"/>
    <s v="Nee"/>
    <d v="1975-08-07T00:00:00"/>
    <n v="44"/>
    <n v="187595400"/>
  </r>
  <r>
    <s v="van Dam"/>
    <m/>
    <s v=" van Dam"/>
    <s v="Klester"/>
    <n v="15"/>
    <n v="800"/>
    <x v="2"/>
    <x v="1"/>
    <d v="2013-11-01T00:00:00"/>
    <n v="50"/>
    <s v="Nee"/>
    <d v="1989-02-15T00:00:00"/>
    <n v="31"/>
    <n v="187595576"/>
  </r>
  <r>
    <s v="van de Berg / van den Berg / van der Berg"/>
    <s v="Liam"/>
    <s v="Liam van de Berg / van den Berg / van der Berg"/>
    <s v="Vlasstraat"/>
    <n v="13"/>
    <n v="525"/>
    <x v="2"/>
    <x v="0"/>
    <d v="1994-12-24T00:00:00"/>
    <n v="50"/>
    <s v="Nee"/>
    <d v="1976-04-18T00:00:00"/>
    <n v="44"/>
    <n v="187595796"/>
  </r>
  <r>
    <s v="van de Brink / van den Brink"/>
    <m/>
    <s v=" van de Brink / van den Brink"/>
    <s v="Parkweg "/>
    <n v="20"/>
    <n v="1125"/>
    <x v="3"/>
    <x v="0"/>
    <d v="1986-05-19T00:00:00"/>
    <n v="50"/>
    <s v="Ja"/>
    <d v="1973-02-28T00:00:00"/>
    <n v="47"/>
    <n v="187595653"/>
  </r>
  <r>
    <s v="van de Veen / van der Veen"/>
    <s v="Mila"/>
    <s v="Mila van de Veen / van der Veen"/>
    <s v="Vlaasstraat"/>
    <n v="25"/>
    <n v="450"/>
    <x v="1"/>
    <x v="1"/>
    <d v="2014-10-13T00:00:00"/>
    <n v="50"/>
    <s v="Ja"/>
    <d v="1995-12-20T00:00:00"/>
    <n v="24"/>
    <n v="187595543"/>
  </r>
  <r>
    <s v="van de Velde / van den Velde / van der Velde"/>
    <m/>
    <s v=" van de Velde / van den Velde / van der Velde"/>
    <s v="Geert"/>
    <n v="12"/>
    <n v="1450"/>
    <x v="2"/>
    <x v="1"/>
    <d v="1994-10-11T00:00:00"/>
    <n v="50"/>
    <s v="Ja"/>
    <d v="1970-07-05T00:00:00"/>
    <n v="50"/>
    <n v="187595235"/>
  </r>
  <r>
    <s v="van de Ven / van der Ven"/>
    <m/>
    <s v=" van de Ven / van der Ven"/>
    <s v="Park "/>
    <n v="26"/>
    <n v="675"/>
    <x v="0"/>
    <x v="1"/>
    <d v="1994-10-08T00:00:00"/>
    <n v="50"/>
    <s v="Ja"/>
    <d v="1979-11-16T00:00:00"/>
    <n v="40"/>
    <n v="187595389"/>
  </r>
  <r>
    <s v="van de Wal / van der Wal"/>
    <m/>
    <s v=" van de Wal / van der Wal"/>
    <s v="Klooster"/>
    <n v="15"/>
    <n v="825"/>
    <x v="2"/>
    <x v="0"/>
    <d v="1969-03-23T00:00:00"/>
    <n v="50"/>
    <s v="Nee"/>
    <d v="1945-02-10T00:00:00"/>
    <n v="75"/>
    <n v="187595906"/>
  </r>
  <r>
    <s v="van den Broek"/>
    <m/>
    <s v=" van den Broek"/>
    <s v="Klooster"/>
    <n v="3"/>
    <n v="475"/>
    <x v="0"/>
    <x v="0"/>
    <d v="1991-05-13T00:00:00"/>
    <n v="50"/>
    <s v="Ja"/>
    <d v="1978-07-31T00:00:00"/>
    <n v="41"/>
    <n v="187595279"/>
  </r>
  <r>
    <s v="van den Heuvel"/>
    <s v="Evi"/>
    <s v="Evi van den Heuvel"/>
    <s v="Park "/>
    <n v="14"/>
    <n v="425"/>
    <x v="2"/>
    <x v="2"/>
    <d v="1999-03-18T00:00:00"/>
    <n v="50"/>
    <s v="Nee"/>
    <d v="1975-06-11T00:00:00"/>
    <n v="45"/>
    <n v="187595642"/>
  </r>
  <r>
    <s v="van der Heijden / van der Heyden"/>
    <m/>
    <s v=" van der Heijden / van der Heyden"/>
    <s v="Parkstraat "/>
    <n v="8"/>
    <n v="550"/>
    <x v="2"/>
    <x v="2"/>
    <d v="1995-06-09T00:00:00"/>
    <n v="50"/>
    <s v="Ja"/>
    <d v="1977-09-21T00:00:00"/>
    <n v="42"/>
    <n v="187595631"/>
  </r>
  <r>
    <s v="van der Linden"/>
    <s v="Eva"/>
    <s v="Eva van der Linden"/>
    <s v="Geuzert"/>
    <n v="30"/>
    <n v="300"/>
    <x v="0"/>
    <x v="2"/>
    <d v="1978-05-27T00:00:00"/>
    <n v="50"/>
    <s v="Ja"/>
    <d v="1954-06-20T00:00:00"/>
    <n v="66"/>
    <n v="187595873"/>
  </r>
  <r>
    <s v="van der Meer"/>
    <s v="Sara"/>
    <s v="Sara van der Meer"/>
    <s v="Geuzert"/>
    <n v="6"/>
    <n v="275"/>
    <x v="2"/>
    <x v="0"/>
    <d v="1990-07-31T00:00:00"/>
    <n v="50"/>
    <s v="Ja"/>
    <d v="1966-12-10T00:00:00"/>
    <n v="53"/>
    <n v="187595829"/>
  </r>
  <r>
    <s v="van Dijk"/>
    <s v="Luuk"/>
    <s v="Luuk van Dijk"/>
    <s v="Gaert"/>
    <n v="24"/>
    <n v="550"/>
    <x v="0"/>
    <x v="0"/>
    <d v="1987-08-23T00:00:00"/>
    <n v="50"/>
    <s v="Ja"/>
    <d v="1974-07-18T00:00:00"/>
    <n v="46"/>
    <n v="187595257"/>
  </r>
  <r>
    <s v="van Leeuwen"/>
    <s v="Tim"/>
    <s v="Tim van Leeuwen"/>
    <s v="Paak "/>
    <n v="34"/>
    <n v="875"/>
    <x v="1"/>
    <x v="2"/>
    <d v="2013-11-05T00:00:00"/>
    <n v="25"/>
    <s v="Ja"/>
    <d v="2007-06-25T00:00:00"/>
    <n v="13"/>
    <n v="187595686"/>
  </r>
  <r>
    <s v="van Loon"/>
    <m/>
    <s v=" van Loon"/>
    <s v="Derpsstraat"/>
    <n v="23"/>
    <n v="1400"/>
    <x v="0"/>
    <x v="0"/>
    <d v="1974-09-03T00:00:00"/>
    <n v="50"/>
    <s v="Nee"/>
    <d v="1964-06-15T00:00:00"/>
    <n v="56"/>
    <n v="304126105"/>
  </r>
  <r>
    <s v="van Veen"/>
    <m/>
    <s v=" van Veen"/>
    <s v="Slooster"/>
    <n v="33"/>
    <n v="1000"/>
    <x v="1"/>
    <x v="0"/>
    <d v="2006-11-21T00:00:00"/>
    <n v="50"/>
    <s v="Ja"/>
    <d v="1982-04-14T00:00:00"/>
    <n v="38"/>
    <n v="187595609"/>
  </r>
  <r>
    <s v="van Vliet"/>
    <m/>
    <s v=" van Vliet"/>
    <s v="Vlerkstraat"/>
    <n v="19"/>
    <n v="650"/>
    <x v="3"/>
    <x v="0"/>
    <d v="2016-05-23T00:00:00"/>
    <n v="50"/>
    <s v="Nee"/>
    <d v="1998-04-01T00:00:00"/>
    <n v="22"/>
    <n v="187595532"/>
  </r>
  <r>
    <s v="van Wijk"/>
    <m/>
    <s v=" van Wijk"/>
    <s v="Tuinstraat"/>
    <n v="16"/>
    <n v="1175"/>
    <x v="2"/>
    <x v="2"/>
    <d v="2015-12-14T00:00:00"/>
    <n v="25"/>
    <s v="Ja"/>
    <d v="2009-08-26T00:00:00"/>
    <n v="10"/>
    <n v="187595477"/>
  </r>
  <r>
    <s v="Veenstra"/>
    <m/>
    <s v=" Veenstra"/>
    <s v="Parkstraat "/>
    <n v="20"/>
    <n v="1075"/>
    <x v="3"/>
    <x v="2"/>
    <d v="1999-04-10T00:00:00"/>
    <n v="50"/>
    <s v="Nee"/>
    <d v="1984-02-25T00:00:00"/>
    <n v="36"/>
    <n v="187595378"/>
  </r>
  <r>
    <s v="Verhoeven"/>
    <m/>
    <s v=" Verhoeven"/>
    <s v="Tuinstraat"/>
    <n v="4"/>
    <n v="750"/>
    <x v="0"/>
    <x v="0"/>
    <d v="2015-07-23T00:00:00"/>
    <n v="50"/>
    <s v="Nee"/>
    <d v="1995-01-03T00:00:00"/>
    <n v="25"/>
    <n v="187595730"/>
  </r>
  <r>
    <s v="Vermeulen"/>
    <s v="Anna"/>
    <s v="Anna Vermeulen"/>
    <s v="Park "/>
    <n v="14"/>
    <n v="400"/>
    <x v="2"/>
    <x v="0"/>
    <d v="2002-03-18T00:00:00"/>
    <n v="50"/>
    <s v="Ja"/>
    <d v="1988-06-05T00:00:00"/>
    <n v="32"/>
    <n v="187595367"/>
  </r>
  <r>
    <s v="Vink"/>
    <m/>
    <s v=" Vink"/>
    <s v="Kloosterje"/>
    <n v="27"/>
    <n v="1250"/>
    <x v="0"/>
    <x v="0"/>
    <d v="2003-12-25T00:00:00"/>
    <n v="50"/>
    <s v="Ja"/>
    <d v="1986-08-26T00:00:00"/>
    <n v="33"/>
    <n v="187595323"/>
  </r>
  <r>
    <s v="Visser"/>
    <s v="Daan"/>
    <s v="Daan Visser"/>
    <s v="Tinstraat"/>
    <n v="37"/>
    <n v="625"/>
    <x v="3"/>
    <x v="0"/>
    <d v="2012-09-01T00:00:00"/>
    <n v="50"/>
    <s v="Ja"/>
    <d v="1998-02-15T00:00:00"/>
    <n v="22"/>
    <n v="187595719"/>
  </r>
  <r>
    <s v="Vos"/>
    <s v="Noah"/>
    <s v="Noah Vos"/>
    <s v="Park "/>
    <n v="35"/>
    <n v="800"/>
    <x v="1"/>
    <x v="1"/>
    <d v="2016-12-25T00:00:00"/>
    <n v="35"/>
    <s v="Ja"/>
    <d v="2004-05-12T00:00:00"/>
    <n v="16"/>
    <n v="187595697"/>
  </r>
  <r>
    <s v="Willems"/>
    <m/>
    <s v=" Willems"/>
    <s v="Parken"/>
    <n v="32"/>
    <n v="625"/>
    <x v="3"/>
    <x v="2"/>
    <d v="2016-10-01T00:00:00"/>
    <n v="25"/>
    <s v="Ja"/>
    <d v="2010-08-07T00:00:00"/>
    <n v="9"/>
    <n v="187595675"/>
  </r>
  <r>
    <s v="Willemsen"/>
    <m/>
    <s v=" Willemsen"/>
    <s v="Paak "/>
    <n v="36"/>
    <n v="1475"/>
    <x v="1"/>
    <x v="0"/>
    <d v="1980-10-05T00:00:00"/>
    <n v="50"/>
    <s v="Ja"/>
    <d v="1962-10-08T00:00:00"/>
    <n v="57"/>
    <n v="187595433"/>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0">
  <r>
    <n v="1"/>
    <x v="0"/>
    <x v="0"/>
    <x v="0"/>
    <s v=" Apple MacBook 12'' 256 GB Space Gray "/>
    <n v="1363.95"/>
    <s v="Apple"/>
  </r>
  <r>
    <n v="2"/>
    <x v="0"/>
    <x v="1"/>
    <x v="1"/>
    <s v=" Lenovo Ideapad 100S-14IBR 80R900BBMH "/>
    <n v="379"/>
    <s v="Lenovo"/>
  </r>
  <r>
    <n v="3"/>
    <x v="0"/>
    <x v="2"/>
    <x v="2"/>
    <s v=" HP Pavilion 15-bc076nd "/>
    <n v="1149"/>
    <s v="HP"/>
  </r>
  <r>
    <n v="4"/>
    <x v="0"/>
    <x v="3"/>
    <x v="3"/>
    <s v=" Apple MacBook Pro 15'' Touch Bar MLH42N/A Space Gray "/>
    <n v="3149"/>
    <s v="Apple"/>
  </r>
  <r>
    <n v="5"/>
    <x v="0"/>
    <x v="0"/>
    <x v="4"/>
    <s v=" Lenovo 110S-11IBR 80WG000WMH "/>
    <n v="219"/>
    <s v="Lenovo"/>
  </r>
  <r>
    <n v="6"/>
    <x v="0"/>
    <x v="4"/>
    <x v="5"/>
    <s v=" HP Pavilion 15-au110nd "/>
    <n v="599"/>
    <s v="HP"/>
  </r>
  <r>
    <n v="7"/>
    <x v="0"/>
    <x v="3"/>
    <x v="6"/>
    <s v=" HP Stream 11-y000nd "/>
    <n v="239"/>
    <s v="HP"/>
  </r>
  <r>
    <n v="8"/>
    <x v="0"/>
    <x v="1"/>
    <x v="7"/>
    <s v=" HP Spectre x360 13-4200nd "/>
    <n v="1499"/>
    <s v="HP"/>
  </r>
  <r>
    <n v="9"/>
    <x v="0"/>
    <x v="4"/>
    <x v="8"/>
    <s v=" HP Omen 15-ax010nd "/>
    <n v="899"/>
    <s v="HP"/>
  </r>
  <r>
    <n v="10"/>
    <x v="0"/>
    <x v="4"/>
    <x v="9"/>
    <s v=" HP Omen 15-ax280nd "/>
    <n v="1098.99"/>
    <s v="HP"/>
  </r>
  <r>
    <n v="11"/>
    <x v="0"/>
    <x v="3"/>
    <x v="10"/>
    <s v=" Apple MacBook Pro 15'' Touch Bar MLH32N/A Space Gray "/>
    <n v="2649"/>
    <s v="Apple"/>
  </r>
  <r>
    <n v="12"/>
    <x v="0"/>
    <x v="4"/>
    <x v="11"/>
    <s v=" Acer Chromebook 11 CB3-131-C2E2 "/>
    <n v="229"/>
    <s v="Acer"/>
  </r>
  <r>
    <n v="13"/>
    <x v="0"/>
    <x v="2"/>
    <x v="12"/>
    <s v=" HP Pavilion 15-bc010nd "/>
    <n v="849"/>
    <s v="HP"/>
  </r>
  <r>
    <n v="14"/>
    <x v="0"/>
    <x v="3"/>
    <x v="0"/>
    <s v=" Apple MacBook Pro 13'' Touch Bar MLH12N/A Space Gray "/>
    <n v="1999"/>
    <s v="Apple"/>
  </r>
  <r>
    <n v="15"/>
    <x v="0"/>
    <x v="5"/>
    <x v="1"/>
    <s v=" Toshiba Tecra A50-C-1FW "/>
    <n v="769"/>
    <s v="Toshiba"/>
  </r>
  <r>
    <n v="16"/>
    <x v="0"/>
    <x v="5"/>
    <x v="2"/>
    <s v=" Lenovo Ideapad 310-15IAP 80TT0030MH "/>
    <n v="379"/>
    <s v="Lenovo"/>
  </r>
  <r>
    <n v="17"/>
    <x v="0"/>
    <x v="1"/>
    <x v="3"/>
    <s v=" HP 17-x000nd "/>
    <n v="379"/>
    <s v="HP"/>
  </r>
  <r>
    <n v="18"/>
    <x v="0"/>
    <x v="5"/>
    <x v="4"/>
    <s v=" Acer Aspire R3-131T-P36R "/>
    <n v="469"/>
    <s v="Acer"/>
  </r>
  <r>
    <n v="19"/>
    <x v="0"/>
    <x v="2"/>
    <x v="5"/>
    <s v=" Asus ZenBook UX310UA-FC212T "/>
    <n v="679"/>
    <s v="Asus"/>
  </r>
  <r>
    <n v="20"/>
    <x v="0"/>
    <x v="3"/>
    <x v="6"/>
    <s v=" Asus Zenbook Pro BX510UX-DM198R "/>
    <n v="979"/>
    <s v="Asus"/>
  </r>
  <r>
    <n v="21"/>
    <x v="0"/>
    <x v="5"/>
    <x v="7"/>
    <s v=" Acer Aspire F5-771G-76LA "/>
    <n v="1199"/>
    <s v="Acer"/>
  </r>
  <r>
    <n v="22"/>
    <x v="0"/>
    <x v="1"/>
    <x v="8"/>
    <s v=" Asus ZenBook 3 UX390UA-GS031T "/>
    <n v="1699"/>
    <s v="Asus"/>
  </r>
  <r>
    <n v="23"/>
    <x v="0"/>
    <x v="5"/>
    <x v="9"/>
    <s v=" Acer Aspire VX-591G-78J8 "/>
    <n v="1299"/>
    <s v="Acer"/>
  </r>
  <r>
    <n v="24"/>
    <x v="0"/>
    <x v="4"/>
    <x v="10"/>
    <s v=" Microsoft Surface Pro 4 - i7 - 16 GB - 256 GB "/>
    <n v="1829"/>
    <s v="Microsoft"/>
  </r>
  <r>
    <n v="25"/>
    <x v="0"/>
    <x v="2"/>
    <x v="11"/>
    <s v=" Lenovo 110S-11IBR 80WG000VMH "/>
    <n v="219"/>
    <s v="Lenovo"/>
  </r>
  <r>
    <n v="26"/>
    <x v="0"/>
    <x v="3"/>
    <x v="12"/>
    <s v=" HP Pavilion 17-ab040nd "/>
    <n v="1599"/>
    <s v="HP"/>
  </r>
  <r>
    <n v="27"/>
    <x v="0"/>
    <x v="2"/>
    <x v="0"/>
    <s v=" Asus ZenBook Flip UX360UAK-BB281T "/>
    <n v="1099"/>
    <s v="Asus"/>
  </r>
  <r>
    <n v="28"/>
    <x v="0"/>
    <x v="0"/>
    <x v="1"/>
    <s v=" Asus ZenBook 3 UX390UA-GS073T "/>
    <n v="1399"/>
    <s v="Asus"/>
  </r>
  <r>
    <n v="29"/>
    <x v="0"/>
    <x v="3"/>
    <x v="2"/>
    <s v=" Asus Essential Pro P2530UA-DM0050E "/>
    <n v="849"/>
    <s v="Asus"/>
  </r>
  <r>
    <n v="30"/>
    <x v="0"/>
    <x v="0"/>
    <x v="3"/>
    <s v=" HP Stream 11-y010nd "/>
    <n v="279"/>
    <s v="HP"/>
  </r>
  <r>
    <n v="31"/>
    <x v="0"/>
    <x v="0"/>
    <x v="4"/>
    <s v=" HP Pavilion 17-ab200nd "/>
    <n v="1199"/>
    <s v="HP"/>
  </r>
  <r>
    <n v="32"/>
    <x v="0"/>
    <x v="1"/>
    <x v="5"/>
    <s v=" Asus ROG Strix GL553VD-FY040T "/>
    <n v="1299"/>
    <s v="Asus"/>
  </r>
  <r>
    <n v="33"/>
    <x v="0"/>
    <x v="0"/>
    <x v="6"/>
    <s v=" HP Envy x360 15-aq015nd "/>
    <n v="999"/>
    <s v="HP"/>
  </r>
  <r>
    <n v="34"/>
    <x v="0"/>
    <x v="0"/>
    <x v="7"/>
    <s v=" Acer Spin 3 SP315-51-55WE "/>
    <n v="799"/>
    <s v="Acer"/>
  </r>
  <r>
    <n v="35"/>
    <x v="0"/>
    <x v="4"/>
    <x v="8"/>
    <s v=" MSI GE72 7RE-050NL Apache Pro "/>
    <n v="1599"/>
    <s v="MSI"/>
  </r>
  <r>
    <n v="36"/>
    <x v="0"/>
    <x v="1"/>
    <x v="9"/>
    <s v=" Lenovo 110S-11IBR 80WG000UMH "/>
    <n v="219"/>
    <s v="Lenovo"/>
  </r>
  <r>
    <n v="37"/>
    <x v="0"/>
    <x v="5"/>
    <x v="10"/>
    <s v=" Asus Strix FX502VM-DM115T "/>
    <n v="1186"/>
    <s v="Asus"/>
  </r>
  <r>
    <n v="38"/>
    <x v="0"/>
    <x v="1"/>
    <x v="11"/>
    <s v=" Asus ROG Strix GL502VS-FY247T "/>
    <n v="1999"/>
    <s v="Asus"/>
  </r>
  <r>
    <n v="39"/>
    <x v="0"/>
    <x v="0"/>
    <x v="12"/>
    <s v=" Lenovo Yoga Book YB1-X90F Goud "/>
    <n v="499"/>
    <s v="Lenovo"/>
  </r>
  <r>
    <n v="40"/>
    <x v="0"/>
    <x v="0"/>
    <x v="0"/>
    <s v=" HP Spectre x360 15-bl020nd "/>
    <n v="1999"/>
    <s v="HP"/>
  </r>
  <r>
    <n v="41"/>
    <x v="0"/>
    <x v="3"/>
    <x v="1"/>
    <s v=" HP 14-am013nd "/>
    <n v="249"/>
    <s v="HP"/>
  </r>
  <r>
    <n v="42"/>
    <x v="0"/>
    <x v="2"/>
    <x v="2"/>
    <s v=" Asus VivoBook R753UV-T4209T "/>
    <n v="719.1"/>
    <s v="Asus"/>
  </r>
  <r>
    <n v="43"/>
    <x v="0"/>
    <x v="4"/>
    <x v="3"/>
    <s v=" HP Spectre 13-v011nd "/>
    <n v="1499"/>
    <s v="HP"/>
  </r>
  <r>
    <n v="44"/>
    <x v="0"/>
    <x v="1"/>
    <x v="4"/>
    <s v=" HP Spectre 13-v000nd "/>
    <n v="999"/>
    <s v="HP"/>
  </r>
  <r>
    <n v="45"/>
    <x v="0"/>
    <x v="0"/>
    <x v="5"/>
    <s v=" HP 14-am005nd "/>
    <n v="349"/>
    <s v="HP"/>
  </r>
  <r>
    <n v="46"/>
    <x v="0"/>
    <x v="0"/>
    <x v="6"/>
    <s v=" Asus Zenbook Pro BX310UA-GL616R "/>
    <n v="899"/>
    <s v="Asus"/>
  </r>
  <r>
    <n v="47"/>
    <x v="0"/>
    <x v="5"/>
    <x v="7"/>
    <s v=" Toshiba A30-C-14C "/>
    <n v="899"/>
    <s v="Toshiba"/>
  </r>
  <r>
    <n v="48"/>
    <x v="0"/>
    <x v="1"/>
    <x v="8"/>
    <s v=" HP Probook 430 G3 W4N67ET "/>
    <n v="799"/>
    <s v="HP"/>
  </r>
  <r>
    <n v="49"/>
    <x v="0"/>
    <x v="5"/>
    <x v="9"/>
    <s v=" HP Probook 430 G3 i5-8G-256SSD "/>
    <n v="779"/>
    <s v="HP"/>
  </r>
  <r>
    <n v="50"/>
    <x v="0"/>
    <x v="5"/>
    <x v="10"/>
    <s v=" Apple MacBook Pro 13'' Touch Bar MNQF2N/A 16-512 Space Gray "/>
    <n v="2439"/>
    <s v="Apple"/>
  </r>
  <r>
    <n v="51"/>
    <x v="0"/>
    <x v="1"/>
    <x v="11"/>
    <s v=" MSI GP62M 7RD-014NL Leopard "/>
    <n v="1199"/>
    <s v="MSI"/>
  </r>
  <r>
    <n v="52"/>
    <x v="0"/>
    <x v="5"/>
    <x v="12"/>
    <s v=" HP Pavilion 15-aw021nd "/>
    <n v="649"/>
    <s v="HP"/>
  </r>
  <r>
    <n v="53"/>
    <x v="0"/>
    <x v="5"/>
    <x v="0"/>
    <s v=" Asus VivoBook R558UQ-DM741T "/>
    <n v="849"/>
    <s v="Asus"/>
  </r>
  <r>
    <n v="54"/>
    <x v="0"/>
    <x v="3"/>
    <x v="1"/>
    <s v=" Lenovo Essential E51-80 80QB000AMH "/>
    <n v="807.66"/>
    <s v="Lenovo"/>
  </r>
  <r>
    <n v="55"/>
    <x v="0"/>
    <x v="0"/>
    <x v="2"/>
    <s v=" HP Elite x2 1012 G1 L5H20ET "/>
    <n v="1535.49"/>
    <s v="HP"/>
  </r>
  <r>
    <n v="56"/>
    <x v="0"/>
    <x v="3"/>
    <x v="3"/>
    <s v=" Acer Chromebook 14 CP5-471-C8KZ "/>
    <n v="379"/>
    <s v="Acer"/>
  </r>
  <r>
    <n v="57"/>
    <x v="0"/>
    <x v="2"/>
    <x v="4"/>
    <s v=" Toshiba Satellite Pro A50-C-1GL "/>
    <n v="529"/>
    <s v="Toshiba"/>
  </r>
  <r>
    <n v="58"/>
    <x v="0"/>
    <x v="5"/>
    <x v="5"/>
    <s v=" HP ProBook 430 G4 i3-8gb-128ssd "/>
    <n v="749"/>
    <s v="HP"/>
  </r>
  <r>
    <n v="59"/>
    <x v="0"/>
    <x v="3"/>
    <x v="6"/>
    <s v=" Asus VivoBook R301UA-FN170T "/>
    <n v="499"/>
    <s v="Asus"/>
  </r>
  <r>
    <n v="60"/>
    <x v="0"/>
    <x v="5"/>
    <x v="7"/>
    <s v=" Apple MacBook Pro 13'' Touch Bar MNQF2N/A Space Gray "/>
    <n v="2199"/>
    <s v="Apple"/>
  </r>
  <r>
    <n v="61"/>
    <x v="0"/>
    <x v="0"/>
    <x v="8"/>
    <s v=" Lenovo Yoga 300-11IBR 80M100SPMH "/>
    <n v="319"/>
    <s v="Lenovo"/>
  </r>
  <r>
    <n v="62"/>
    <x v="0"/>
    <x v="5"/>
    <x v="9"/>
    <s v=" Acer Aspire ES1-132-C4YX "/>
    <n v="209"/>
    <s v="Acer"/>
  </r>
  <r>
    <n v="63"/>
    <x v="0"/>
    <x v="1"/>
    <x v="10"/>
    <s v=" HP ProBook 450 G4 i5-8gb-128ssd+1tb-930mx "/>
    <n v="949"/>
    <s v="HP"/>
  </r>
  <r>
    <n v="64"/>
    <x v="0"/>
    <x v="5"/>
    <x v="11"/>
    <s v=" HP 15-ay135nd "/>
    <n v="899"/>
    <s v="HP"/>
  </r>
  <r>
    <n v="65"/>
    <x v="0"/>
    <x v="1"/>
    <x v="12"/>
    <s v=" Asus VivoBook Pro N552VX-FY312T "/>
    <n v="1199"/>
    <s v="Asus"/>
  </r>
  <r>
    <n v="66"/>
    <x v="0"/>
    <x v="5"/>
    <x v="0"/>
    <s v=" Apple MacBook Pro 13'' MF839N/A 16GB - 256GB "/>
    <n v="1929"/>
    <s v="Apple"/>
  </r>
  <r>
    <n v="67"/>
    <x v="0"/>
    <x v="5"/>
    <x v="1"/>
    <s v=" Apple MacBook 12'' 512 GB Silver "/>
    <n v="1599"/>
    <s v="Apple"/>
  </r>
  <r>
    <n v="68"/>
    <x v="0"/>
    <x v="3"/>
    <x v="2"/>
    <s v=" MSI GL72 6QF-407NL "/>
    <n v="1049"/>
    <s v="MSI"/>
  </r>
  <r>
    <n v="69"/>
    <x v="0"/>
    <x v="4"/>
    <x v="3"/>
    <s v=" HP ProBook 470 G4 Y8A82ET "/>
    <n v="1199"/>
    <s v="HP"/>
  </r>
  <r>
    <n v="70"/>
    <x v="0"/>
    <x v="2"/>
    <x v="4"/>
    <s v=" HP Envy 15-as130nd "/>
    <n v="1199"/>
    <s v="HP"/>
  </r>
  <r>
    <n v="71"/>
    <x v="0"/>
    <x v="3"/>
    <x v="5"/>
    <s v=" Asus Zenbook Pro BX310UA-FC617R "/>
    <n v="999"/>
    <s v="Asus"/>
  </r>
  <r>
    <n v="72"/>
    <x v="0"/>
    <x v="1"/>
    <x v="6"/>
    <s v=" Apple MacBook Pro 15'' Touch Bar MLW82N/A Silver "/>
    <n v="3199"/>
    <s v="Apple"/>
  </r>
  <r>
    <n v="73"/>
    <x v="0"/>
    <x v="0"/>
    <x v="7"/>
    <s v=" Apple MacBook Pro 13'' MLL42N/A 16GB - 256GB Space Gray "/>
    <n v="1939"/>
    <s v="Apple"/>
  </r>
  <r>
    <n v="74"/>
    <x v="0"/>
    <x v="5"/>
    <x v="8"/>
    <s v=" Acer Aspire E5-774G-5660 "/>
    <n v="899"/>
    <s v="Acer"/>
  </r>
  <r>
    <n v="75"/>
    <x v="0"/>
    <x v="0"/>
    <x v="9"/>
    <s v=" MSI GP62 7RD-200NL Leopard "/>
    <n v="1349"/>
    <s v="MSI"/>
  </r>
  <r>
    <n v="76"/>
    <x v="0"/>
    <x v="2"/>
    <x v="10"/>
    <s v=" Lenovo Yoga 910-13IKB 80VF007RMH "/>
    <n v="1699"/>
    <s v="Lenovo"/>
  </r>
  <r>
    <n v="77"/>
    <x v="0"/>
    <x v="1"/>
    <x v="11"/>
    <s v=" Lenovo IdeaPad 110-15IBR 80T7004EMH "/>
    <n v="349"/>
    <s v="Lenovo"/>
  </r>
  <r>
    <n v="78"/>
    <x v="0"/>
    <x v="5"/>
    <x v="12"/>
    <s v=" Lenovo 110S-11IBR 80WG000XMH "/>
    <n v="219"/>
    <s v="Lenovo"/>
  </r>
  <r>
    <n v="79"/>
    <x v="0"/>
    <x v="5"/>
    <x v="0"/>
    <s v=" HP Chromebook 11 G5 X0P00EA "/>
    <n v="318.23"/>
    <s v="HP"/>
  </r>
  <r>
    <n v="80"/>
    <x v="0"/>
    <x v="2"/>
    <x v="1"/>
    <s v=" Acer Aspire V3-372-39B5 "/>
    <n v="599"/>
    <s v="Acer"/>
  </r>
  <r>
    <n v="81"/>
    <x v="0"/>
    <x v="5"/>
    <x v="2"/>
    <s v=" Acer Aspire ES1-132-C8QN "/>
    <n v="209"/>
    <s v="Acer"/>
  </r>
  <r>
    <n v="82"/>
    <x v="0"/>
    <x v="0"/>
    <x v="3"/>
    <s v=" MSI GP72VR 6RF-233NL Leopard Pro "/>
    <n v="1439"/>
    <s v="MSI"/>
  </r>
  <r>
    <n v="83"/>
    <x v="0"/>
    <x v="3"/>
    <x v="4"/>
    <s v=" Medion Erazer P7643 30020580 "/>
    <n v="999"/>
    <s v="Medion"/>
  </r>
  <r>
    <n v="84"/>
    <x v="0"/>
    <x v="3"/>
    <x v="5"/>
    <s v=" Lenovo IdeaPad Y700-17ISK 80Q000ABMH "/>
    <n v="1099"/>
    <s v="Lenovo"/>
  </r>
  <r>
    <n v="85"/>
    <x v="0"/>
    <x v="0"/>
    <x v="6"/>
    <s v=" Asus ROG G752VS-BA422T "/>
    <n v="2449"/>
    <s v="Asus"/>
  </r>
  <r>
    <n v="86"/>
    <x v="0"/>
    <x v="3"/>
    <x v="7"/>
    <s v=" MSI GP62MVR 6RF-233NL Leopard Pro "/>
    <n v="1349"/>
    <s v="MSI"/>
  </r>
  <r>
    <n v="87"/>
    <x v="0"/>
    <x v="4"/>
    <x v="8"/>
    <s v=" Lenovo Ideapad Y700-17ISK 80Q000DXMH "/>
    <n v="1199"/>
    <s v="Lenovo"/>
  </r>
  <r>
    <n v="88"/>
    <x v="0"/>
    <x v="3"/>
    <x v="9"/>
    <s v=" Lenovo IdeaPad 710S-13ISK 80SW006AMH "/>
    <n v="999"/>
    <s v="Lenovo"/>
  </r>
  <r>
    <n v="89"/>
    <x v="0"/>
    <x v="5"/>
    <x v="10"/>
    <s v=" HP Pavilion 15-bc075nd "/>
    <n v="899"/>
    <s v="HP"/>
  </r>
  <r>
    <n v="90"/>
    <x v="0"/>
    <x v="3"/>
    <x v="11"/>
    <s v=" HP Omen 17-w110nd "/>
    <n v="1699"/>
    <s v="HP"/>
  </r>
  <r>
    <n v="91"/>
    <x v="0"/>
    <x v="5"/>
    <x v="12"/>
    <s v=" HP Chromebook 11-v001nd "/>
    <n v="264"/>
    <s v="HP"/>
  </r>
  <r>
    <n v="92"/>
    <x v="0"/>
    <x v="4"/>
    <x v="0"/>
    <s v=" Acer Aspire V3-372-324Y "/>
    <n v="549"/>
    <s v="Acer"/>
  </r>
  <r>
    <n v="93"/>
    <x v="0"/>
    <x v="1"/>
    <x v="1"/>
    <s v=" Lenovo Ideapad 510-15IKB 80SV00K5MH "/>
    <n v="799"/>
    <s v="Lenovo"/>
  </r>
  <r>
    <n v="94"/>
    <x v="0"/>
    <x v="5"/>
    <x v="2"/>
    <s v=" HP ProBook 450 G3 W4P21ET "/>
    <n v="795.84"/>
    <s v="HP"/>
  </r>
  <r>
    <n v="95"/>
    <x v="0"/>
    <x v="2"/>
    <x v="3"/>
    <s v=" HP Omen 17-w041nd "/>
    <n v="1439"/>
    <s v="HP"/>
  </r>
  <r>
    <n v="96"/>
    <x v="0"/>
    <x v="4"/>
    <x v="4"/>
    <s v=" Asus VivoBook X555QA-DM020T "/>
    <n v="729"/>
    <s v="Asus"/>
  </r>
  <r>
    <n v="97"/>
    <x v="0"/>
    <x v="1"/>
    <x v="5"/>
    <s v=" Asus VivoBook R540SA-XX608T "/>
    <n v="399"/>
    <s v="Asus"/>
  </r>
  <r>
    <n v="98"/>
    <x v="0"/>
    <x v="5"/>
    <x v="6"/>
    <s v=" Apple MacBook Pro 13'' Touch Bar MLVP2N/A Silver "/>
    <n v="1899"/>
    <s v="Apple"/>
  </r>
  <r>
    <n v="99"/>
    <x v="0"/>
    <x v="5"/>
    <x v="7"/>
    <s v=" Apple MacBook 12'' 512 GB Space Gray "/>
    <n v="1699"/>
    <s v="Apple"/>
  </r>
  <r>
    <n v="100"/>
    <x v="0"/>
    <x v="2"/>
    <x v="8"/>
    <s v=" Acer Aspire E5-774G-70BN "/>
    <n v="999"/>
    <s v="Acer"/>
  </r>
  <r>
    <n v="101"/>
    <x v="0"/>
    <x v="2"/>
    <x v="9"/>
    <s v=" Lenovo ThinkPad Yoga 460 20EM000QMH "/>
    <n v="1349.15"/>
    <s v="Lenovo"/>
  </r>
  <r>
    <n v="102"/>
    <x v="0"/>
    <x v="3"/>
    <x v="10"/>
    <s v=" HP Envy 15-as031nd "/>
    <n v="1249"/>
    <s v="HP"/>
  </r>
  <r>
    <n v="103"/>
    <x v="0"/>
    <x v="0"/>
    <x v="11"/>
    <s v=" HP Chromebook 11 G4 T6Q72EA "/>
    <n v="289"/>
    <s v="HP"/>
  </r>
  <r>
    <n v="104"/>
    <x v="0"/>
    <x v="2"/>
    <x v="12"/>
    <s v=" Asus VivoBook Flip TP201SA-FV0017T "/>
    <n v="499"/>
    <s v="Asus"/>
  </r>
  <r>
    <n v="105"/>
    <x v="0"/>
    <x v="3"/>
    <x v="0"/>
    <s v=" Asus ROG Strix GL502VM-FY022T "/>
    <n v="1599"/>
    <s v="Asus"/>
  </r>
  <r>
    <n v="106"/>
    <x v="0"/>
    <x v="1"/>
    <x v="1"/>
    <s v=" Acer Aspire R3-131T-P6YX "/>
    <n v="499"/>
    <s v="Acer"/>
  </r>
  <r>
    <n v="107"/>
    <x v="0"/>
    <x v="4"/>
    <x v="2"/>
    <s v=" Microsoft Surface Pro 4 - i7 - 16 GB - 512 GB "/>
    <n v="2249"/>
    <s v="Microsoft"/>
  </r>
  <r>
    <n v="108"/>
    <x v="0"/>
    <x v="3"/>
    <x v="3"/>
    <s v=" Lenovo Yoga 910-13 80VF00D6MH "/>
    <n v="1399"/>
    <s v="Lenovo"/>
  </r>
  <r>
    <n v="109"/>
    <x v="0"/>
    <x v="1"/>
    <x v="4"/>
    <s v=" HP ProBook 470 G4 Y8A89ET "/>
    <n v="1249"/>
    <s v="HP"/>
  </r>
  <r>
    <n v="110"/>
    <x v="0"/>
    <x v="5"/>
    <x v="5"/>
    <s v=" HP Probook 440 G4 Y7Z67ET "/>
    <n v="929"/>
    <s v="HP"/>
  </r>
  <r>
    <n v="111"/>
    <x v="0"/>
    <x v="5"/>
    <x v="6"/>
    <s v=" HP Pavilion x360 11-u004nd "/>
    <n v="448.99"/>
    <s v="HP"/>
  </r>
  <r>
    <n v="112"/>
    <x v="0"/>
    <x v="0"/>
    <x v="7"/>
    <s v=" Asus Strix FX502VM-FY250T "/>
    <n v="1549"/>
    <s v="Asus"/>
  </r>
  <r>
    <n v="113"/>
    <x v="0"/>
    <x v="2"/>
    <x v="8"/>
    <s v=" Medion S2217 64GB "/>
    <n v="269"/>
    <s v="Medion"/>
  </r>
  <r>
    <n v="114"/>
    <x v="0"/>
    <x v="1"/>
    <x v="9"/>
    <s v=" HP ProBook 650 G2 T4J07ET "/>
    <n v="1299"/>
    <s v="HP"/>
  </r>
  <r>
    <n v="115"/>
    <x v="0"/>
    <x v="4"/>
    <x v="10"/>
    <s v=" HP ProBook 470 G3 W4P76ET "/>
    <n v="1129"/>
    <s v="HP"/>
  </r>
  <r>
    <n v="116"/>
    <x v="0"/>
    <x v="1"/>
    <x v="11"/>
    <s v=" Apple MacBook Pro 13'' MF839N/A 16GB - 128GB "/>
    <n v="1689"/>
    <s v="Apple"/>
  </r>
  <r>
    <n v="117"/>
    <x v="0"/>
    <x v="5"/>
    <x v="12"/>
    <s v=" Toshiba Satellite Pro A50-C-1GR "/>
    <n v="749"/>
    <s v="Toshiba"/>
  </r>
  <r>
    <n v="118"/>
    <x v="0"/>
    <x v="5"/>
    <x v="0"/>
    <s v=" Lenovo Yoga 900s-12ISK 80ML0074MH "/>
    <n v="1199"/>
    <s v="Lenovo"/>
  </r>
  <r>
    <n v="119"/>
    <x v="0"/>
    <x v="2"/>
    <x v="1"/>
    <s v=" Lenovo Ideapad 510S-14ISK 80TK002YMH "/>
    <n v="899"/>
    <s v="Lenovo"/>
  </r>
  <r>
    <n v="120"/>
    <x v="0"/>
    <x v="5"/>
    <x v="2"/>
    <s v=" Lenovo Ideapad 500S-14ISK 80Q3007NMH "/>
    <n v="549"/>
    <s v="Lenovo"/>
  </r>
  <r>
    <n v="121"/>
    <x v="0"/>
    <x v="3"/>
    <x v="3"/>
    <s v=" Asus ROG Strix GL502VM-FY263T "/>
    <n v="1599"/>
    <s v="Asus"/>
  </r>
  <r>
    <n v="122"/>
    <x v="0"/>
    <x v="2"/>
    <x v="4"/>
    <s v=" MSI GE62VR 7RF-298NL Apache Pro "/>
    <n v="1799"/>
    <s v="MSI"/>
  </r>
  <r>
    <n v="123"/>
    <x v="0"/>
    <x v="1"/>
    <x v="5"/>
    <s v=" Medion Akoya E6421 "/>
    <n v="549"/>
    <s v="Medion"/>
  </r>
  <r>
    <n v="124"/>
    <x v="0"/>
    <x v="1"/>
    <x v="6"/>
    <s v=" Lenovo Yoga 910-13 80VF00D5MH "/>
    <n v="1199"/>
    <s v="Lenovo"/>
  </r>
  <r>
    <n v="125"/>
    <x v="0"/>
    <x v="2"/>
    <x v="7"/>
    <s v=" Asus VivoBook A555QG-DM045T "/>
    <n v="799"/>
    <s v="Asus"/>
  </r>
  <r>
    <n v="126"/>
    <x v="0"/>
    <x v="4"/>
    <x v="8"/>
    <s v=" Apple MacBook Pro 15'' Touch Bar MLH42/A Space Gray "/>
    <n v="3679"/>
    <s v="Apple"/>
  </r>
  <r>
    <n v="127"/>
    <x v="0"/>
    <x v="4"/>
    <x v="9"/>
    <s v=" Acer Chromebook 15 CB3-532-C968 "/>
    <n v="249"/>
    <s v="Acer"/>
  </r>
  <r>
    <n v="128"/>
    <x v="0"/>
    <x v="5"/>
    <x v="10"/>
    <s v=" Acer Aspire VX-591G-71TS "/>
    <n v="1499"/>
    <s v="Acer"/>
  </r>
  <r>
    <n v="129"/>
    <x v="0"/>
    <x v="1"/>
    <x v="11"/>
    <s v=" Toshiba A40-C-1D8 "/>
    <n v="899"/>
    <s v="Toshiba"/>
  </r>
  <r>
    <n v="130"/>
    <x v="0"/>
    <x v="4"/>
    <x v="12"/>
    <s v=" MSI GS73VR 7RF-213NL Stealth Pro 4K "/>
    <n v="2649"/>
    <s v="MSI"/>
  </r>
  <r>
    <n v="131"/>
    <x v="0"/>
    <x v="0"/>
    <x v="0"/>
    <s v=" Medion Akoya E7415 30020627 "/>
    <n v="649"/>
    <s v="Medion"/>
  </r>
  <r>
    <n v="132"/>
    <x v="0"/>
    <x v="4"/>
    <x v="1"/>
    <s v=" Medion Akoya E6415 "/>
    <n v="599"/>
    <s v="Medion"/>
  </r>
  <r>
    <n v="133"/>
    <x v="0"/>
    <x v="4"/>
    <x v="2"/>
    <s v=" HP Probook 450 G4 T8B72ET "/>
    <n v="999"/>
    <s v="HP"/>
  </r>
  <r>
    <n v="134"/>
    <x v="0"/>
    <x v="2"/>
    <x v="3"/>
    <s v=" HP ProBook 430 G3 W4N75ET "/>
    <n v="999"/>
    <s v="HP"/>
  </r>
  <r>
    <n v="135"/>
    <x v="0"/>
    <x v="4"/>
    <x v="4"/>
    <s v=" HP Pavilion x360 13-u140nd "/>
    <n v="899.01"/>
    <s v="HP"/>
  </r>
  <r>
    <n v="136"/>
    <x v="0"/>
    <x v="0"/>
    <x v="5"/>
    <s v=" Asus ROG Strix GL702VM-GC156T "/>
    <n v="1899"/>
    <s v="Asus"/>
  </r>
  <r>
    <n v="137"/>
    <x v="0"/>
    <x v="3"/>
    <x v="6"/>
    <s v=" Apple MacBook 12'' 512 GB Gold "/>
    <n v="1699"/>
    <s v="Apple"/>
  </r>
  <r>
    <n v="138"/>
    <x v="0"/>
    <x v="0"/>
    <x v="7"/>
    <s v=" Acer Switch Alpha 12 SA5-271P-58V8 "/>
    <n v="949"/>
    <s v="Acer"/>
  </r>
  <r>
    <n v="139"/>
    <x v="0"/>
    <x v="4"/>
    <x v="8"/>
    <s v=" Acer Spin 3 SP315-51-79ZY "/>
    <n v="999"/>
    <s v="Acer"/>
  </r>
  <r>
    <n v="140"/>
    <x v="0"/>
    <x v="3"/>
    <x v="9"/>
    <s v=" Medion Akoya P7641-I7-1128 "/>
    <n v="899"/>
    <s v="Medion"/>
  </r>
  <r>
    <n v="141"/>
    <x v="0"/>
    <x v="0"/>
    <x v="10"/>
    <s v=" HP Stream x360 11-aa000nd "/>
    <n v="329"/>
    <s v="HP"/>
  </r>
  <r>
    <n v="142"/>
    <x v="0"/>
    <x v="3"/>
    <x v="11"/>
    <s v=" Acer Chromebook 14 CP5-471-53B9 "/>
    <n v="599"/>
    <s v="Acer"/>
  </r>
  <r>
    <n v="143"/>
    <x v="0"/>
    <x v="4"/>
    <x v="12"/>
    <s v=" Acer Chromebook 14 CP5-471-33PC "/>
    <n v="499"/>
    <s v="Acer"/>
  </r>
  <r>
    <n v="144"/>
    <x v="0"/>
    <x v="1"/>
    <x v="0"/>
    <s v=" Acer Chromebook 14 CB3-431-C73M "/>
    <n v="379"/>
    <s v="Acer"/>
  </r>
  <r>
    <n v="145"/>
    <x v="0"/>
    <x v="1"/>
    <x v="1"/>
    <s v=" HP Elitebook 1040 G3 i5-8gb-256ssd "/>
    <n v="1299"/>
    <s v="HP"/>
  </r>
  <r>
    <n v="146"/>
    <x v="0"/>
    <x v="0"/>
    <x v="2"/>
    <s v=" Asus VivoBook R417SA-WX235T "/>
    <n v="259"/>
    <s v="Asus"/>
  </r>
  <r>
    <n v="147"/>
    <x v="0"/>
    <x v="4"/>
    <x v="3"/>
    <s v=" Acer Swift 5 SF514-51-5330 "/>
    <n v="899"/>
    <s v="Acer"/>
  </r>
  <r>
    <n v="148"/>
    <x v="0"/>
    <x v="1"/>
    <x v="4"/>
    <s v=" Toshiba Satellite Pro A50-C-147 "/>
    <n v="599"/>
    <s v="Toshiba"/>
  </r>
  <r>
    <n v="149"/>
    <x v="0"/>
    <x v="1"/>
    <x v="5"/>
    <s v=" MSI GE62 7RE-094NL Apache Pro "/>
    <n v="1549"/>
    <s v="MSI"/>
  </r>
  <r>
    <n v="150"/>
    <x v="0"/>
    <x v="1"/>
    <x v="6"/>
    <s v=" Lenovo Ideapad 110-17ISK 80VL000PMH "/>
    <n v="569"/>
    <s v="Lenovo"/>
  </r>
  <r>
    <n v="151"/>
    <x v="0"/>
    <x v="4"/>
    <x v="7"/>
    <s v=" HP ZBook Studio G3 Mobiel Workstation "/>
    <n v="2165.91"/>
    <s v="HP"/>
  </r>
  <r>
    <n v="152"/>
    <x v="0"/>
    <x v="0"/>
    <x v="8"/>
    <s v=" HP Omen 17-w260nd "/>
    <n v="1799"/>
    <s v="HP"/>
  </r>
  <r>
    <n v="153"/>
    <x v="0"/>
    <x v="5"/>
    <x v="9"/>
    <s v=" HP EliteBook 850 G3 T9X36EA "/>
    <n v="1699"/>
    <s v="HP"/>
  </r>
  <r>
    <n v="154"/>
    <x v="0"/>
    <x v="2"/>
    <x v="10"/>
    <s v=" Asus Strix FX502VM-FY361T "/>
    <n v="1399"/>
    <s v="Asus"/>
  </r>
  <r>
    <n v="155"/>
    <x v="0"/>
    <x v="4"/>
    <x v="11"/>
    <s v=" Asus ROG Strix GL753VD-GC100T "/>
    <n v="1299"/>
    <s v="Asus"/>
  </r>
  <r>
    <n v="156"/>
    <x v="0"/>
    <x v="1"/>
    <x v="12"/>
    <s v=" Apple MacBook 12'' 256 GB Rose Gold "/>
    <n v="1449"/>
    <s v="Apple"/>
  </r>
  <r>
    <n v="157"/>
    <x v="0"/>
    <x v="4"/>
    <x v="0"/>
    <s v=" Acer Switch Alpha 12 SA5-271-7333 "/>
    <n v="1099"/>
    <s v="Acer"/>
  </r>
  <r>
    <n v="158"/>
    <x v="0"/>
    <x v="1"/>
    <x v="1"/>
    <s v=" Acer Switch Alpha 12 SA5-271-31JU "/>
    <n v="699"/>
    <s v="Acer"/>
  </r>
  <r>
    <n v="159"/>
    <x v="0"/>
    <x v="2"/>
    <x v="2"/>
    <s v=" Acer Aspire V3-372-757U "/>
    <n v="899"/>
    <s v="Acer"/>
  </r>
  <r>
    <n v="160"/>
    <x v="0"/>
    <x v="1"/>
    <x v="3"/>
    <s v=" Toshiba Satellite Pro A50-C-1MM "/>
    <n v="699"/>
    <s v="Toshiba"/>
  </r>
  <r>
    <n v="161"/>
    <x v="0"/>
    <x v="5"/>
    <x v="4"/>
    <s v=" MSI GE72VR 7RF-273NL Apache Pro "/>
    <n v="1850"/>
    <s v="MSI"/>
  </r>
  <r>
    <n v="162"/>
    <x v="0"/>
    <x v="5"/>
    <x v="5"/>
    <s v=" HP Pavilion 17-ab000nd "/>
    <n v="1199"/>
    <s v="HP"/>
  </r>
  <r>
    <n v="163"/>
    <x v="0"/>
    <x v="5"/>
    <x v="6"/>
    <s v=" HP Pavilion 15-au030nd "/>
    <n v="949"/>
    <s v="HP"/>
  </r>
  <r>
    <n v="164"/>
    <x v="0"/>
    <x v="2"/>
    <x v="7"/>
    <s v=" HP Omen 17-w270nd "/>
    <n v="1999"/>
    <s v="HP"/>
  </r>
  <r>
    <n v="165"/>
    <x v="0"/>
    <x v="5"/>
    <x v="8"/>
    <s v=" Acer Aspire V3-372T-59FQ "/>
    <n v="749"/>
    <s v="Acer"/>
  </r>
  <r>
    <n v="166"/>
    <x v="0"/>
    <x v="1"/>
    <x v="9"/>
    <s v=" MSI GS63VR 7RF-216NL Stealth Pro 4K "/>
    <n v="2299"/>
    <s v="MSI"/>
  </r>
  <r>
    <n v="167"/>
    <x v="0"/>
    <x v="4"/>
    <x v="10"/>
    <s v=" HP Spectre Pro X360 G2 V1B04EA "/>
    <n v="2237.29"/>
    <s v="HP"/>
  </r>
  <r>
    <n v="168"/>
    <x v="0"/>
    <x v="0"/>
    <x v="11"/>
    <s v=" HP ProBook 450 G3 W4P35ET "/>
    <n v="966.79"/>
    <s v="HP"/>
  </r>
  <r>
    <n v="169"/>
    <x v="0"/>
    <x v="5"/>
    <x v="12"/>
    <s v=" HP Omen 15-ax025nd "/>
    <n v="1169"/>
    <s v="HP"/>
  </r>
  <r>
    <n v="170"/>
    <x v="0"/>
    <x v="1"/>
    <x v="0"/>
    <s v=" Asus ZenBook 3 UX390UA-GS042T "/>
    <n v="1199"/>
    <s v="Asus"/>
  </r>
  <r>
    <n v="171"/>
    <x v="0"/>
    <x v="5"/>
    <x v="1"/>
    <s v=" Acer Swift 3 SF314-51-70U0 "/>
    <n v="999"/>
    <s v="Acer"/>
  </r>
  <r>
    <n v="172"/>
    <x v="0"/>
    <x v="3"/>
    <x v="2"/>
    <s v=" Acer Chromebook 15 CB5-571-34MD "/>
    <n v="494"/>
    <s v="Acer"/>
  </r>
  <r>
    <n v="173"/>
    <x v="0"/>
    <x v="5"/>
    <x v="3"/>
    <s v=" MSI GE62 7RD-097NL Apache "/>
    <n v="1499"/>
    <s v="MSI"/>
  </r>
  <r>
    <n v="174"/>
    <x v="0"/>
    <x v="0"/>
    <x v="4"/>
    <s v=" Lenovo ThinkPad E560 20EV003EMH "/>
    <n v="999"/>
    <s v="Lenovo"/>
  </r>
  <r>
    <n v="175"/>
    <x v="0"/>
    <x v="4"/>
    <x v="5"/>
    <s v=" Lenovo Essential B71-80 80RJ0005MH "/>
    <n v="799"/>
    <s v="Lenovo"/>
  </r>
  <r>
    <n v="176"/>
    <x v="0"/>
    <x v="0"/>
    <x v="6"/>
    <s v=" HP Spectre Pro X360 G2 V1B01EA "/>
    <n v="1699"/>
    <s v="HP"/>
  </r>
  <r>
    <n v="177"/>
    <x v="0"/>
    <x v="4"/>
    <x v="7"/>
    <s v=" HP Pavilion 14-al125nd "/>
    <n v="799"/>
    <s v="HP"/>
  </r>
  <r>
    <n v="178"/>
    <x v="0"/>
    <x v="2"/>
    <x v="8"/>
    <s v=" HP EliteBook 850 G4 Z2W92EA "/>
    <n v="1857.35"/>
    <s v="HP"/>
  </r>
  <r>
    <n v="179"/>
    <x v="0"/>
    <x v="0"/>
    <x v="9"/>
    <s v=" HP EliteBook 1030 G1 X2F04EA "/>
    <n v="2556.73"/>
    <s v="HP"/>
  </r>
  <r>
    <n v="180"/>
    <x v="0"/>
    <x v="5"/>
    <x v="10"/>
    <s v=" HP Elite x2 1012 G1 L5H08EA "/>
    <n v="1760.58"/>
    <s v="HP"/>
  </r>
  <r>
    <n v="181"/>
    <x v="0"/>
    <x v="0"/>
    <x v="11"/>
    <s v=" HP 14-am072nd "/>
    <n v="429"/>
    <s v="HP"/>
  </r>
  <r>
    <n v="182"/>
    <x v="0"/>
    <x v="5"/>
    <x v="12"/>
    <s v=" Asus VivoBook R541UA-DM984T "/>
    <n v="499"/>
    <s v="Asus"/>
  </r>
  <r>
    <n v="183"/>
    <x v="0"/>
    <x v="5"/>
    <x v="0"/>
    <s v=" Asus Pro Essential P2530UA-DM0437R "/>
    <n v="699"/>
    <s v="Asus"/>
  </r>
  <r>
    <n v="184"/>
    <x v="0"/>
    <x v="3"/>
    <x v="1"/>
    <s v=" Apple MacBook Pro 15'' Touch Bar MLW72N/A Silver "/>
    <n v="2699"/>
    <s v="Apple"/>
  </r>
  <r>
    <n v="185"/>
    <x v="0"/>
    <x v="3"/>
    <x v="2"/>
    <s v=" Acer Spin 1 SP111-31-C34F "/>
    <n v="349"/>
    <s v="Acer"/>
  </r>
  <r>
    <n v="186"/>
    <x v="0"/>
    <x v="2"/>
    <x v="3"/>
    <s v=" Acer Chromebook CB5-132T-C9N4 "/>
    <n v="299"/>
    <s v="Acer"/>
  </r>
  <r>
    <n v="187"/>
    <x v="0"/>
    <x v="1"/>
    <x v="4"/>
    <s v=" Acer Aspire VX-591G-54PD "/>
    <n v="1049"/>
    <s v="Acer"/>
  </r>
  <r>
    <n v="188"/>
    <x v="0"/>
    <x v="3"/>
    <x v="5"/>
    <s v=" Acer Aspire E5-774-37SL "/>
    <n v="549"/>
    <s v="Acer"/>
  </r>
  <r>
    <n v="189"/>
    <x v="0"/>
    <x v="4"/>
    <x v="6"/>
    <s v=" Microsoft Surface Pro 4 - i7 - 16 GB - 1 TB "/>
    <n v="2749"/>
    <s v="Microsoft"/>
  </r>
  <r>
    <n v="190"/>
    <x v="0"/>
    <x v="0"/>
    <x v="7"/>
    <s v=" HP Elite x2 1012 G1 L5H36ET "/>
    <n v="1353.99"/>
    <s v="HP"/>
  </r>
  <r>
    <n v="191"/>
    <x v="0"/>
    <x v="1"/>
    <x v="8"/>
    <s v=" HP Elite x2 1012 G1 L5H19ET "/>
    <n v="1385.45"/>
    <s v="HP"/>
  </r>
  <r>
    <n v="192"/>
    <x v="0"/>
    <x v="1"/>
    <x v="9"/>
    <s v=" Asus Zenbook Pro BX310UA-FC223R "/>
    <n v="779"/>
    <s v="Asus"/>
  </r>
  <r>
    <n v="193"/>
    <x v="0"/>
    <x v="0"/>
    <x v="10"/>
    <s v=" MSI GT73VR 7RE-412NL Titan "/>
    <n v="2899"/>
    <s v="MSI"/>
  </r>
  <r>
    <n v="194"/>
    <x v="0"/>
    <x v="2"/>
    <x v="11"/>
    <s v=" MSI GT72VR 7RE-437NL Dominator Pro "/>
    <n v="2499"/>
    <s v="MSI"/>
  </r>
  <r>
    <n v="195"/>
    <x v="0"/>
    <x v="2"/>
    <x v="12"/>
    <s v=" HP Spectre Pro 13 G1 X2F01EA "/>
    <n v="1699"/>
    <s v="HP"/>
  </r>
  <r>
    <n v="196"/>
    <x v="0"/>
    <x v="3"/>
    <x v="0"/>
    <s v=" HP Elite x2 1012 G1 L5H18ET "/>
    <n v="1299"/>
    <s v="HP"/>
  </r>
  <r>
    <n v="197"/>
    <x v="0"/>
    <x v="5"/>
    <x v="1"/>
    <s v=" Apple MacBook Pro 15'' Touch Bar MLH42/B Space Gray "/>
    <n v="4999"/>
    <s v="Apple"/>
  </r>
  <r>
    <n v="198"/>
    <x v="0"/>
    <x v="5"/>
    <x v="2"/>
    <s v=" Acer Aspire S5-371-524G "/>
    <n v="999"/>
    <s v="Acer"/>
  </r>
  <r>
    <n v="199"/>
    <x v="0"/>
    <x v="4"/>
    <x v="3"/>
    <s v=" Toshiba A30-C-1CW "/>
    <n v="999"/>
    <s v="Toshiba"/>
  </r>
  <r>
    <n v="200"/>
    <x v="0"/>
    <x v="0"/>
    <x v="4"/>
    <s v=" MSI GT62VR 7RE-232NL Dominator Pro 4K "/>
    <n v="2899"/>
    <s v="MSI"/>
  </r>
  <r>
    <n v="201"/>
    <x v="0"/>
    <x v="0"/>
    <x v="5"/>
    <s v=" MSI GS73VR 6RF-018NL Stealth Pro 4K "/>
    <n v="2449"/>
    <s v="MSI"/>
  </r>
  <r>
    <n v="202"/>
    <x v="0"/>
    <x v="5"/>
    <x v="6"/>
    <s v=" MSI GL62M 7RD-050NL "/>
    <n v="1099"/>
    <s v="MSI"/>
  </r>
  <r>
    <n v="203"/>
    <x v="0"/>
    <x v="1"/>
    <x v="7"/>
    <s v=" Medion ERAZER X6601-I7-256 "/>
    <n v="1049"/>
    <s v="Medion"/>
  </r>
  <r>
    <n v="204"/>
    <x v="0"/>
    <x v="4"/>
    <x v="8"/>
    <s v=" HP Spectre Pro 13 G1 X2F00EA "/>
    <n v="1999"/>
    <s v="HP"/>
  </r>
  <r>
    <n v="205"/>
    <x v="0"/>
    <x v="4"/>
    <x v="9"/>
    <s v=" HP ProBook 650 G3 Z2X35ET "/>
    <n v="1396.34"/>
    <s v="HP"/>
  </r>
  <r>
    <n v="206"/>
    <x v="0"/>
    <x v="1"/>
    <x v="10"/>
    <s v=" HP EliteBook 850 G4 Z2W86ET "/>
    <n v="1581.47"/>
    <s v="HP"/>
  </r>
  <r>
    <n v="207"/>
    <x v="0"/>
    <x v="5"/>
    <x v="11"/>
    <s v=" HP EliteBook 840 G4 Z2V61EA "/>
    <n v="1881.55"/>
    <s v="HP"/>
  </r>
  <r>
    <n v="208"/>
    <x v="0"/>
    <x v="4"/>
    <x v="12"/>
    <s v=" Asus ZenBook 3 UX390UA-GS032R "/>
    <n v="1399"/>
    <s v="Asus"/>
  </r>
  <r>
    <n v="209"/>
    <x v="0"/>
    <x v="1"/>
    <x v="0"/>
    <s v=" Apple MacBook Pro 13'' MLL42N/A 8GB - 512GB Space Gray "/>
    <n v="1939"/>
    <s v="Apple"/>
  </r>
  <r>
    <n v="210"/>
    <x v="0"/>
    <x v="1"/>
    <x v="1"/>
    <s v=" Apple MacBook 12'' 512 GB Rose Gold "/>
    <n v="1693.95"/>
    <s v="Apple"/>
  </r>
  <r>
    <n v="211"/>
    <x v="0"/>
    <x v="1"/>
    <x v="2"/>
    <s v=" Acer Switch Alpha 12 SA5-271-55K2 "/>
    <n v="999"/>
    <s v="Acer"/>
  </r>
  <r>
    <n v="212"/>
    <x v="0"/>
    <x v="2"/>
    <x v="3"/>
    <s v=" Acer Predator G9-593-71VQ "/>
    <n v="1799"/>
    <s v="Acer"/>
  </r>
  <r>
    <n v="213"/>
    <x v="0"/>
    <x v="0"/>
    <x v="4"/>
    <s v=" Acer Aspire E5-553G-T6V0 "/>
    <n v="699"/>
    <s v="Acer"/>
  </r>
  <r>
    <n v="214"/>
    <x v="0"/>
    <x v="0"/>
    <x v="5"/>
    <s v=" Medion Erazer P7643 i7-1000 "/>
    <n v="999"/>
    <s v="Medion"/>
  </r>
  <r>
    <n v="215"/>
    <x v="0"/>
    <x v="1"/>
    <x v="6"/>
    <s v=" Lenovo Yoga 700-14ISK 80QD009JMH "/>
    <n v="699"/>
    <s v="Lenovo"/>
  </r>
  <r>
    <n v="216"/>
    <x v="0"/>
    <x v="2"/>
    <x v="7"/>
    <s v=" HP ZBook 15u G3 T7W11ET "/>
    <n v="1399"/>
    <s v="HP"/>
  </r>
  <r>
    <n v="217"/>
    <x v="0"/>
    <x v="5"/>
    <x v="8"/>
    <s v=" MSI GT62VR 7RD-229NL Dominator "/>
    <n v="1999"/>
    <s v="MSI"/>
  </r>
  <r>
    <n v="218"/>
    <x v="0"/>
    <x v="0"/>
    <x v="9"/>
    <s v=" MSI GS43VR 6RE-009NL Phantom Pro "/>
    <n v="1849"/>
    <s v="MSI"/>
  </r>
  <r>
    <n v="219"/>
    <x v="0"/>
    <x v="1"/>
    <x v="10"/>
    <s v=" Lenovo Thinkpad P50s 20FL000DMH "/>
    <n v="1796.85"/>
    <s v="Lenovo"/>
  </r>
  <r>
    <n v="220"/>
    <x v="0"/>
    <x v="5"/>
    <x v="11"/>
    <s v=" HP ProBook 650 G2 T9W99EA "/>
    <n v="1535.49"/>
    <s v="HP"/>
  </r>
  <r>
    <n v="221"/>
    <x v="0"/>
    <x v="3"/>
    <x v="12"/>
    <s v=" HP Probook 430 G4 Y8B38ET "/>
    <n v="949"/>
    <s v="HP"/>
  </r>
  <r>
    <n v="222"/>
    <x v="0"/>
    <x v="4"/>
    <x v="0"/>
    <s v=" HP Omen 17-w121nd "/>
    <n v="1899"/>
    <s v="HP"/>
  </r>
  <r>
    <n v="223"/>
    <x v="0"/>
    <x v="2"/>
    <x v="1"/>
    <s v=" HP EliteBook Folio G1 V1C39EA "/>
    <n v="1756.94"/>
    <s v="HP"/>
  </r>
  <r>
    <n v="224"/>
    <x v="0"/>
    <x v="2"/>
    <x v="2"/>
    <s v=" HP EliteBook Folio 1040 G3 V1A84EA "/>
    <n v="2199"/>
    <s v="HP"/>
  </r>
  <r>
    <n v="225"/>
    <x v="0"/>
    <x v="4"/>
    <x v="3"/>
    <s v=" HP EliteBook 850 G3 T9X34EA "/>
    <n v="1813.79"/>
    <s v="HP"/>
  </r>
  <r>
    <n v="226"/>
    <x v="0"/>
    <x v="3"/>
    <x v="4"/>
    <s v=" HP EliteBook 840 G4 Z2V48ET "/>
    <n v="1569.37"/>
    <s v="HP"/>
  </r>
  <r>
    <n v="227"/>
    <x v="0"/>
    <x v="2"/>
    <x v="5"/>
    <s v=" HP EliteBook 840 G3 T9X55EA "/>
    <n v="1487.09"/>
    <s v="HP"/>
  </r>
  <r>
    <n v="228"/>
    <x v="0"/>
    <x v="2"/>
    <x v="6"/>
    <s v=" HP EliteBook 840 G3 T9X27EA "/>
    <n v="1499"/>
    <s v="HP"/>
  </r>
  <r>
    <n v="229"/>
    <x v="0"/>
    <x v="1"/>
    <x v="7"/>
    <s v=" HP Chromebook 13 Pro G1 T6R48EA "/>
    <n v="774.4"/>
    <s v="HP"/>
  </r>
  <r>
    <n v="230"/>
    <x v="0"/>
    <x v="4"/>
    <x v="8"/>
    <s v=" HP Chromebook 11 G4 T6Q73EA "/>
    <n v="336.38"/>
    <s v="HP"/>
  </r>
  <r>
    <n v="231"/>
    <x v="0"/>
    <x v="1"/>
    <x v="9"/>
    <s v=" Asus ROG Strix GL702VM-GC178T "/>
    <n v="1699"/>
    <s v="Asus"/>
  </r>
  <r>
    <n v="232"/>
    <x v="0"/>
    <x v="3"/>
    <x v="10"/>
    <s v=" Asus ROG Strix GL702VM-GC004T "/>
    <n v="1599"/>
    <s v="Asus"/>
  </r>
  <r>
    <n v="233"/>
    <x v="0"/>
    <x v="5"/>
    <x v="11"/>
    <s v=" Asus ROG Strix GL553VD-FY217T "/>
    <n v="1099"/>
    <s v="Asus"/>
  </r>
  <r>
    <n v="234"/>
    <x v="0"/>
    <x v="1"/>
    <x v="12"/>
    <s v=" Acer Aspire V3-372T-54D1 "/>
    <n v="749"/>
    <s v="Acer"/>
  </r>
  <r>
    <n v="235"/>
    <x v="0"/>
    <x v="1"/>
    <x v="0"/>
    <s v=" Toshiba Tecra A50-C-17C "/>
    <n v="699"/>
    <s v="Toshiba"/>
  </r>
  <r>
    <n v="236"/>
    <x v="0"/>
    <x v="0"/>
    <x v="1"/>
    <s v=" MSI GT83VR 7RE-215NL Titan SLI "/>
    <n v="3999"/>
    <s v="MSI"/>
  </r>
  <r>
    <n v="237"/>
    <x v="0"/>
    <x v="0"/>
    <x v="2"/>
    <s v=" MSI GT72VR 7RD-440NL Dominator "/>
    <n v="2099"/>
    <s v="MSI"/>
  </r>
  <r>
    <n v="238"/>
    <x v="0"/>
    <x v="1"/>
    <x v="3"/>
    <s v=" MSI GT62VR 7RE-226NL Dominator Pro "/>
    <n v="2249"/>
    <s v="MSI"/>
  </r>
  <r>
    <n v="239"/>
    <x v="0"/>
    <x v="1"/>
    <x v="4"/>
    <s v=" MSI GS63VR 7RF-219NL Stealth Pro "/>
    <n v="2099"/>
    <s v="MSI"/>
  </r>
  <r>
    <n v="240"/>
    <x v="0"/>
    <x v="2"/>
    <x v="5"/>
    <s v=" MSI GS43VR 7RE-059NL Phantom Pro "/>
    <n v="1949"/>
    <s v="MSI"/>
  </r>
  <r>
    <n v="241"/>
    <x v="0"/>
    <x v="5"/>
    <x v="6"/>
    <s v=" MSI GP72VR 7RF-261NL Leopard Pro "/>
    <n v="1599"/>
    <s v="MSI"/>
  </r>
  <r>
    <n v="242"/>
    <x v="0"/>
    <x v="4"/>
    <x v="7"/>
    <s v=" MSI GP72 7RD-055NL Leopard "/>
    <n v="1399"/>
    <s v="MSI"/>
  </r>
  <r>
    <n v="243"/>
    <x v="0"/>
    <x v="5"/>
    <x v="8"/>
    <s v=" MSI GP62MVR 7RF-285NL Leopard Pro "/>
    <n v="1599"/>
    <s v="MSI"/>
  </r>
  <r>
    <n v="244"/>
    <x v="0"/>
    <x v="0"/>
    <x v="9"/>
    <s v=" MSI GL72 6QD-213NL "/>
    <n v="899"/>
    <s v="MSI"/>
  </r>
  <r>
    <n v="245"/>
    <x v="0"/>
    <x v="2"/>
    <x v="10"/>
    <s v=" Medion Erazer X6601 30020944 "/>
    <n v="1099"/>
    <s v="Medion"/>
  </r>
  <r>
    <n v="246"/>
    <x v="0"/>
    <x v="5"/>
    <x v="11"/>
    <s v=" Medion Chromebook S2013 "/>
    <n v="229"/>
    <s v="Medion"/>
  </r>
  <r>
    <n v="247"/>
    <x v="0"/>
    <x v="4"/>
    <x v="12"/>
    <s v=" Medion Akoya X7847-HQ-256 "/>
    <n v="1699"/>
    <s v="Medion"/>
  </r>
  <r>
    <n v="248"/>
    <x v="0"/>
    <x v="3"/>
    <x v="0"/>
    <s v=" Medion Akoya S6219 Zilver 628 "/>
    <n v="399"/>
    <s v="Medion"/>
  </r>
  <r>
    <n v="249"/>
    <x v="0"/>
    <x v="3"/>
    <x v="1"/>
    <s v=" Medion Akoya S6219 Wit 628 "/>
    <n v="399"/>
    <s v="Medion"/>
  </r>
  <r>
    <n v="250"/>
    <x v="0"/>
    <x v="4"/>
    <x v="2"/>
    <s v=" Medion Akoya S3409 F5 "/>
    <n v="749"/>
    <s v="Medion"/>
  </r>
  <r>
    <n v="251"/>
    <x v="0"/>
    <x v="2"/>
    <x v="3"/>
    <s v=" Medion Akoya S3409 F3 "/>
    <n v="629"/>
    <s v="Medion"/>
  </r>
  <r>
    <n v="252"/>
    <x v="0"/>
    <x v="0"/>
    <x v="4"/>
    <s v=" Medion Akoya E7419 "/>
    <n v="499"/>
    <s v="Medion"/>
  </r>
  <r>
    <n v="253"/>
    <x v="0"/>
    <x v="4"/>
    <x v="5"/>
    <s v=" Medion Akoya E6435-i5-1128 "/>
    <n v="729"/>
    <s v="Medion"/>
  </r>
  <r>
    <n v="254"/>
    <x v="0"/>
    <x v="2"/>
    <x v="6"/>
    <s v=" Medion Akoya E6415-i3-256 "/>
    <n v="549"/>
    <s v="Medion"/>
  </r>
  <r>
    <n v="255"/>
    <x v="0"/>
    <x v="4"/>
    <x v="7"/>
    <s v=" Medion Akoya E2215T 32GB Wit "/>
    <n v="289"/>
    <s v="Medion"/>
  </r>
  <r>
    <n v="256"/>
    <x v="0"/>
    <x v="0"/>
    <x v="8"/>
    <s v=" Lenovo Yoga 900s-12ISK 80ML0073MH "/>
    <n v="1099"/>
    <s v="Lenovo"/>
  </r>
  <r>
    <n v="257"/>
    <x v="0"/>
    <x v="0"/>
    <x v="9"/>
    <s v=" Lenovo ThinkPad Yoga 260 20FD001XMH "/>
    <n v="1513.26"/>
    <s v="Lenovo"/>
  </r>
  <r>
    <n v="258"/>
    <x v="0"/>
    <x v="2"/>
    <x v="10"/>
    <s v=" Lenovo IdeaPad Y910-17ISK 80V10019MH "/>
    <n v="2999"/>
    <s v="Lenovo"/>
  </r>
  <r>
    <n v="259"/>
    <x v="0"/>
    <x v="4"/>
    <x v="11"/>
    <s v=" Lenovo IdeaPad Y900-17ISK 80Q1004LMH "/>
    <n v="2499"/>
    <s v="Lenovo"/>
  </r>
  <r>
    <n v="260"/>
    <x v="0"/>
    <x v="0"/>
    <x v="12"/>
    <s v=" Lenovo Ideapad Y700-15ISK 80NV010LMH "/>
    <n v="999"/>
    <s v="Lenovo"/>
  </r>
  <r>
    <n v="261"/>
    <x v="0"/>
    <x v="3"/>
    <x v="0"/>
    <s v=" Lenovo IdeaPad 700-15ISK 80RU00CLMH "/>
    <n v="899"/>
    <s v="Lenovo"/>
  </r>
  <r>
    <n v="262"/>
    <x v="0"/>
    <x v="0"/>
    <x v="1"/>
    <s v=" Lenovo IdeaPad 510S-13IKB 80V0006AMH "/>
    <n v="749"/>
    <s v="Lenovo"/>
  </r>
  <r>
    <n v="263"/>
    <x v="0"/>
    <x v="4"/>
    <x v="2"/>
    <s v=" HP ProBook 650 G2 Y3B07ET "/>
    <n v="1249"/>
    <s v="HP"/>
  </r>
  <r>
    <n v="264"/>
    <x v="0"/>
    <x v="0"/>
    <x v="3"/>
    <s v=" HP ProBook 650 G2 T4J06ET "/>
    <n v="1136.19"/>
    <s v="HP"/>
  </r>
  <r>
    <n v="265"/>
    <x v="0"/>
    <x v="4"/>
    <x v="4"/>
    <s v=" HP ProBook 640 G3 Z2W32EA "/>
    <n v="1303.17"/>
    <s v="HP"/>
  </r>
  <r>
    <n v="266"/>
    <x v="0"/>
    <x v="1"/>
    <x v="5"/>
    <s v=" HP Probook 440 G3 W4N88ET "/>
    <n v="945.01"/>
    <s v="HP"/>
  </r>
  <r>
    <n v="267"/>
    <x v="0"/>
    <x v="1"/>
    <x v="6"/>
    <s v=" HP Probook 430 G4 Y7Z27ET "/>
    <n v="849"/>
    <s v="HP"/>
  </r>
  <r>
    <n v="268"/>
    <x v="0"/>
    <x v="1"/>
    <x v="7"/>
    <s v=" HP ProBook 430 G3 W4N73ET "/>
    <n v="899"/>
    <s v="HP"/>
  </r>
  <r>
    <n v="269"/>
    <x v="0"/>
    <x v="3"/>
    <x v="8"/>
    <s v=" HP Omen 17-w210nd "/>
    <n v="1399"/>
    <s v="HP"/>
  </r>
  <r>
    <n v="270"/>
    <x v="0"/>
    <x v="3"/>
    <x v="9"/>
    <s v=" HP EliteBook Folio G1 X2F49EA "/>
    <n v="2299"/>
    <s v="HP"/>
  </r>
  <r>
    <n v="271"/>
    <x v="0"/>
    <x v="1"/>
    <x v="10"/>
    <s v=" HP EliteBook Folio G1 X2F46EA "/>
    <n v="1995.29"/>
    <s v="HP"/>
  </r>
  <r>
    <n v="272"/>
    <x v="0"/>
    <x v="0"/>
    <x v="11"/>
    <s v=" HP EliteBook Folio 1040 G3 V1A81EA "/>
    <n v="1749"/>
    <s v="HP"/>
  </r>
  <r>
    <n v="273"/>
    <x v="0"/>
    <x v="5"/>
    <x v="12"/>
    <s v=" HP EliteBook Folio 1040 G2 N6Q10EA "/>
    <n v="1999"/>
    <s v="HP"/>
  </r>
  <r>
    <n v="274"/>
    <x v="0"/>
    <x v="2"/>
    <x v="0"/>
    <s v=" HP EliteBook Folio 1040 G2 H9W00EA "/>
    <n v="1399"/>
    <s v="HP"/>
  </r>
  <r>
    <n v="275"/>
    <x v="0"/>
    <x v="3"/>
    <x v="1"/>
    <s v=" HP EliteBook 840 G4 Z2V49ET "/>
    <n v="1697.63"/>
    <s v="HP"/>
  </r>
  <r>
    <n v="276"/>
    <x v="0"/>
    <x v="5"/>
    <x v="2"/>
    <s v=" HP EliteBook 840 G3 T9X26EA "/>
    <n v="1799"/>
    <s v="HP"/>
  </r>
  <r>
    <n v="277"/>
    <x v="0"/>
    <x v="0"/>
    <x v="3"/>
    <s v=" HP EliteBook 840 G3 T9X24EA "/>
    <n v="1699"/>
    <s v="HP"/>
  </r>
  <r>
    <n v="278"/>
    <x v="0"/>
    <x v="4"/>
    <x v="4"/>
    <s v=" HP Elitebook 840 G3 i5-8gb-256ssd "/>
    <n v="1833.15"/>
    <s v="HP"/>
  </r>
  <r>
    <n v="279"/>
    <x v="0"/>
    <x v="4"/>
    <x v="5"/>
    <s v=" HP EliteBook 820 G4 Z2V73EA "/>
    <n v="1960.2"/>
    <s v="HP"/>
  </r>
  <r>
    <n v="280"/>
    <x v="0"/>
    <x v="1"/>
    <x v="6"/>
    <s v=" HP EliteBook 820 G3 T9X50EA "/>
    <n v="1934.79"/>
    <s v="HP"/>
  </r>
  <r>
    <n v="281"/>
    <x v="0"/>
    <x v="2"/>
    <x v="7"/>
    <s v=" HP EliteBook 820 G3 T9X47EA "/>
    <n v="1599"/>
    <s v="HP"/>
  </r>
  <r>
    <n v="282"/>
    <x v="0"/>
    <x v="2"/>
    <x v="8"/>
    <s v=" HP EliteBook 820 G3 T9X42EA "/>
    <n v="1571.79"/>
    <s v="HP"/>
  </r>
  <r>
    <n v="283"/>
    <x v="0"/>
    <x v="4"/>
    <x v="9"/>
    <s v=" HP EliteBook 820 G2 Z2V91ET "/>
    <n v="1646.81"/>
    <s v="HP"/>
  </r>
  <r>
    <n v="284"/>
    <x v="0"/>
    <x v="3"/>
    <x v="10"/>
    <s v=" HP EliteBook 1030 G1 X2F07EA "/>
    <n v="1998.92"/>
    <s v="HP"/>
  </r>
  <r>
    <n v="285"/>
    <x v="0"/>
    <x v="2"/>
    <x v="11"/>
    <s v=" HP Elite x2 1012 G1 L5H07EA "/>
    <n v="999"/>
    <s v="HP"/>
  </r>
  <r>
    <n v="286"/>
    <x v="0"/>
    <x v="4"/>
    <x v="12"/>
    <s v=" HP Chromebook 13 Pro G1 W4M19EA "/>
    <n v="680.02"/>
    <s v="HP"/>
  </r>
  <r>
    <n v="287"/>
    <x v="0"/>
    <x v="4"/>
    <x v="0"/>
    <s v=" HP Chromebook 11 G5 X0N97EA "/>
    <n v="306.13"/>
    <s v="HP"/>
  </r>
  <r>
    <n v="288"/>
    <x v="0"/>
    <x v="5"/>
    <x v="1"/>
    <s v=" Asus ZenBook 3 UX390UA-GS036R "/>
    <n v="1899"/>
    <s v="Asus"/>
  </r>
  <r>
    <n v="289"/>
    <x v="0"/>
    <x v="1"/>
    <x v="2"/>
    <s v=" Asus VivoBook R558UV-DM350T "/>
    <n v="799"/>
    <s v="Asus"/>
  </r>
  <r>
    <n v="290"/>
    <x v="0"/>
    <x v="3"/>
    <x v="3"/>
    <s v=" Asus Transformer Book T302CA-FL014R "/>
    <n v="849"/>
    <s v="Asus"/>
  </r>
  <r>
    <n v="291"/>
    <x v="0"/>
    <x v="3"/>
    <x v="4"/>
    <s v=" Asus ROG Strix GL753VD-GC097T "/>
    <n v="1099"/>
    <s v="Asus"/>
  </r>
  <r>
    <n v="292"/>
    <x v="0"/>
    <x v="3"/>
    <x v="5"/>
    <s v=" Asus ROG G752VS-GC310T "/>
    <n v="2399"/>
    <s v="Asus"/>
  </r>
  <r>
    <n v="293"/>
    <x v="0"/>
    <x v="3"/>
    <x v="6"/>
    <s v=" Apple MacBook Pro 13'' Touch Bar MNQG2N/A Silver "/>
    <n v="2199"/>
    <s v="Apple"/>
  </r>
  <r>
    <n v="294"/>
    <x v="0"/>
    <x v="5"/>
    <x v="7"/>
    <s v=" Acer Spin 7 SP714-51-M0U6 "/>
    <n v="1399"/>
    <s v="Acer"/>
  </r>
  <r>
    <n v="295"/>
    <x v="0"/>
    <x v="2"/>
    <x v="8"/>
    <s v=" Acer Spin 3 SP315-51-39L3 "/>
    <n v="649"/>
    <s v="Acer"/>
  </r>
  <r>
    <n v="296"/>
    <x v="0"/>
    <x v="4"/>
    <x v="9"/>
    <s v=" Acer Predator GX-792-76H8 "/>
    <n v="3199"/>
    <s v="Acer"/>
  </r>
  <r>
    <n v="297"/>
    <x v="0"/>
    <x v="4"/>
    <x v="10"/>
    <s v=" Acer Predator GX-792-70JL "/>
    <n v="3599"/>
    <s v="Acer"/>
  </r>
  <r>
    <n v="298"/>
    <x v="0"/>
    <x v="2"/>
    <x v="11"/>
    <s v=" Acer Predator G9-593-778F "/>
    <n v="2099"/>
    <s v="Acer"/>
  </r>
  <r>
    <n v="299"/>
    <x v="0"/>
    <x v="1"/>
    <x v="12"/>
    <s v=" Acer Predator G5-793-76E3 "/>
    <n v="1999"/>
    <s v="Acer"/>
  </r>
  <r>
    <n v="300"/>
    <x v="0"/>
    <x v="3"/>
    <x v="0"/>
    <s v=" Acer Aspire R3-131T-C9R5 "/>
    <n v="299"/>
    <s v="Acer"/>
  </r>
  <r>
    <n v="301"/>
    <x v="0"/>
    <x v="2"/>
    <x v="1"/>
    <s v=" Acer Aspire R3-131T-C282 "/>
    <n v="299"/>
    <s v="Acer"/>
  </r>
  <r>
    <n v="302"/>
    <x v="0"/>
    <x v="4"/>
    <x v="2"/>
    <s v=" Acer Aspire E5-523-98LZ "/>
    <n v="529"/>
    <s v="Acer"/>
  </r>
  <r>
    <n v="303"/>
    <x v="0"/>
    <x v="1"/>
    <x v="3"/>
    <s v=" Forza MacBook 12'' 512 GB Zilver (Refurbished) "/>
    <n v="1299"/>
    <s v="Forza"/>
  </r>
  <r>
    <n v="304"/>
    <x v="0"/>
    <x v="4"/>
    <x v="4"/>
    <s v=" Asus ZenBook 3 UX390UA-GS032T "/>
    <n v="1199"/>
    <s v="Asus"/>
  </r>
  <r>
    <n v="305"/>
    <x v="1"/>
    <x v="3"/>
    <x v="5"/>
    <s v=" Samsung Galaxy Tab A 10.1 Wifi Zwart "/>
    <n v="237"/>
    <s v="Samsung"/>
  </r>
  <r>
    <n v="306"/>
    <x v="1"/>
    <x v="4"/>
    <x v="6"/>
    <s v=" Apple iPad Air 2 Wifi 32 GB Space Gray "/>
    <n v="439"/>
    <s v="Apple"/>
  </r>
  <r>
    <n v="307"/>
    <x v="1"/>
    <x v="4"/>
    <x v="7"/>
    <s v=" Apple iPad Air 2 Wifi 32 GB Zilver "/>
    <n v="439"/>
    <s v="Apple"/>
  </r>
  <r>
    <n v="308"/>
    <x v="1"/>
    <x v="3"/>
    <x v="8"/>
    <s v=" Samsung Galaxy Tab A 10.1 Wifi Wit "/>
    <n v="237"/>
    <s v="Samsung"/>
  </r>
  <r>
    <n v="309"/>
    <x v="1"/>
    <x v="0"/>
    <x v="9"/>
    <s v=" NVIDIA Shield Tablet K1 "/>
    <n v="199"/>
    <s v="NVIDIA"/>
  </r>
  <r>
    <n v="310"/>
    <x v="1"/>
    <x v="0"/>
    <x v="10"/>
    <s v=" Samsung Galaxy Tab S2 9,7 inch 32GB Zwart 2016 "/>
    <n v="439"/>
    <s v="Samsung"/>
  </r>
  <r>
    <n v="311"/>
    <x v="1"/>
    <x v="4"/>
    <x v="11"/>
    <s v=" Samsung Galaxy Tab A 10.1 Wifi + 4G Zwart "/>
    <n v="319"/>
    <s v="Samsung"/>
  </r>
  <r>
    <n v="312"/>
    <x v="1"/>
    <x v="5"/>
    <x v="12"/>
    <s v=" Apple iPad Air 2 Wifi 32 GB Goud "/>
    <n v="439"/>
    <s v="Apple"/>
  </r>
  <r>
    <n v="313"/>
    <x v="1"/>
    <x v="4"/>
    <x v="0"/>
    <s v=" Samsung Galaxy Tab E 9.6 Zwart "/>
    <n v="164"/>
    <s v="Samsung"/>
  </r>
  <r>
    <n v="314"/>
    <x v="1"/>
    <x v="5"/>
    <x v="1"/>
    <s v=" Apple iPad Air 2 Wifi 128 GB Zilver "/>
    <n v="529"/>
    <s v="Apple"/>
  </r>
  <r>
    <n v="315"/>
    <x v="1"/>
    <x v="5"/>
    <x v="2"/>
    <s v=" Samsung Galaxy Tab A 7.0 Wifi Zwart "/>
    <n v="144"/>
    <s v="Samsung"/>
  </r>
  <r>
    <n v="316"/>
    <x v="1"/>
    <x v="4"/>
    <x v="3"/>
    <s v=" Apple iPad Air 2 Wifi 128 GB Goud "/>
    <n v="539"/>
    <s v="Apple"/>
  </r>
  <r>
    <n v="317"/>
    <x v="1"/>
    <x v="2"/>
    <x v="4"/>
    <s v=" Lenovo Tab 2 A10-30 16 GB Blauw "/>
    <n v="159"/>
    <s v="Lenovo"/>
  </r>
  <r>
    <n v="318"/>
    <x v="1"/>
    <x v="3"/>
    <x v="5"/>
    <s v=" Microsoft Surface Pro 4 - i5 - 8 GB - 256 GB "/>
    <n v="1299"/>
    <s v="Microsoft"/>
  </r>
  <r>
    <n v="319"/>
    <x v="1"/>
    <x v="2"/>
    <x v="6"/>
    <s v=" Lenovo Tab 2 A10-30 32 GB Blauw "/>
    <n v="179"/>
    <s v="Lenovo"/>
  </r>
  <r>
    <n v="320"/>
    <x v="1"/>
    <x v="0"/>
    <x v="7"/>
    <s v=" Asus ZenPad S 8.0 Z580C Zwart "/>
    <n v="199"/>
    <s v="Asus"/>
  </r>
  <r>
    <n v="321"/>
    <x v="1"/>
    <x v="1"/>
    <x v="8"/>
    <s v=" Microsoft Surface Pro 4 - i5 - 4 GB - 128 GB "/>
    <n v="1029"/>
    <s v="Microsoft"/>
  </r>
  <r>
    <n v="322"/>
    <x v="1"/>
    <x v="3"/>
    <x v="9"/>
    <s v=" Acer One 10 S1003-14XA "/>
    <n v="219"/>
    <s v="Acer"/>
  </r>
  <r>
    <n v="323"/>
    <x v="1"/>
    <x v="1"/>
    <x v="10"/>
    <s v=" Samsung Galaxy Tab E 9.6 Wit "/>
    <n v="164"/>
    <s v="Samsung"/>
  </r>
  <r>
    <n v="324"/>
    <x v="1"/>
    <x v="3"/>
    <x v="11"/>
    <s v=" Samsung Galaxy Tab S2 8 inch 32GB Zwart 2016 "/>
    <n v="349"/>
    <s v="Samsung"/>
  </r>
  <r>
    <n v="325"/>
    <x v="1"/>
    <x v="2"/>
    <x v="12"/>
    <s v=" Lenovo Tab 3 7 Essential 16 GB "/>
    <n v="99"/>
    <s v="Lenovo"/>
  </r>
  <r>
    <n v="326"/>
    <x v="1"/>
    <x v="0"/>
    <x v="0"/>
    <s v=" Microsoft Surface Pro 4 - Core M - 4 GB - 128 GB "/>
    <n v="899"/>
    <s v="Microsoft"/>
  </r>
  <r>
    <n v="327"/>
    <x v="1"/>
    <x v="4"/>
    <x v="1"/>
    <s v=" Samsung Galaxy Tab S2 9.7 inch 32GB + 4G Zwart VE "/>
    <n v="519"/>
    <s v="Samsung"/>
  </r>
  <r>
    <n v="328"/>
    <x v="1"/>
    <x v="2"/>
    <x v="2"/>
    <s v=" Apple iPad Mini 2 Wifi 32 GB Silver "/>
    <n v="299"/>
    <s v="Apple"/>
  </r>
  <r>
    <n v="329"/>
    <x v="1"/>
    <x v="5"/>
    <x v="3"/>
    <s v=" Samsung Galaxy Tab A 7.0 Wifi Wit "/>
    <n v="144"/>
    <s v="Samsung"/>
  </r>
  <r>
    <n v="330"/>
    <x v="1"/>
    <x v="4"/>
    <x v="4"/>
    <s v=" Apple iPad Mini 2 Wifi + 4G 32 GB Space Gray "/>
    <n v="419"/>
    <s v="Apple"/>
  </r>
  <r>
    <n v="331"/>
    <x v="1"/>
    <x v="3"/>
    <x v="5"/>
    <s v=" Samsung Galaxy Tab S2 8 inch 32GB Wit 2016 "/>
    <n v="344.77"/>
    <s v="Samsung"/>
  </r>
  <r>
    <n v="332"/>
    <x v="1"/>
    <x v="2"/>
    <x v="6"/>
    <s v=" Samsung Galaxy Tab S2 9,7 inch 32GB Goud 2016 "/>
    <n v="429"/>
    <s v="Samsung"/>
  </r>
  <r>
    <n v="333"/>
    <x v="1"/>
    <x v="5"/>
    <x v="7"/>
    <s v=" Apple iPad Pro 12,9 inch 128 GB Wifi Gold "/>
    <n v="1009"/>
    <s v="Apple"/>
  </r>
  <r>
    <n v="334"/>
    <x v="1"/>
    <x v="4"/>
    <x v="8"/>
    <s v=" Apple iPad Air 2 Wifi + 4G 32 GB Zilver "/>
    <n v="549"/>
    <s v="Apple"/>
  </r>
  <r>
    <n v="335"/>
    <x v="1"/>
    <x v="2"/>
    <x v="9"/>
    <s v=" Samsung Galaxy Tab A 7.0 Wifi + 4G Zwart "/>
    <n v="199"/>
    <s v="Samsung"/>
  </r>
  <r>
    <n v="336"/>
    <x v="1"/>
    <x v="1"/>
    <x v="10"/>
    <s v=" Asus ZenPad 3S Z500M Zwart "/>
    <n v="379"/>
    <s v="Asus"/>
  </r>
  <r>
    <n v="337"/>
    <x v="1"/>
    <x v="3"/>
    <x v="11"/>
    <s v=" Kurio Telekids Tab 2 Blauw "/>
    <n v="119"/>
    <s v="Kurio"/>
  </r>
  <r>
    <n v="338"/>
    <x v="1"/>
    <x v="3"/>
    <x v="12"/>
    <s v=" Lenovo Tab 3 7 Essential 8 GB "/>
    <n v="89"/>
    <s v="Lenovo"/>
  </r>
  <r>
    <n v="339"/>
    <x v="1"/>
    <x v="5"/>
    <x v="0"/>
    <s v=" Samsung Galaxy Tab S2 9,7 inch 32GB Wit 2016 "/>
    <n v="439"/>
    <s v="Samsung"/>
  </r>
  <r>
    <n v="340"/>
    <x v="1"/>
    <x v="5"/>
    <x v="1"/>
    <s v=" Lenovo Tab 3 850M LTE Zwart "/>
    <n v="169"/>
    <s v="Lenovo"/>
  </r>
  <r>
    <n v="341"/>
    <x v="1"/>
    <x v="0"/>
    <x v="2"/>
    <s v=" Lenovo Yoga Book YB1-X90F Grijs "/>
    <n v="499"/>
    <s v="Lenovo"/>
  </r>
  <r>
    <n v="342"/>
    <x v="1"/>
    <x v="0"/>
    <x v="3"/>
    <s v=" Samsung Galaxy Tab S2 9,7 inch 32GB + 4G Zwart 2016 "/>
    <n v="511.5"/>
    <s v="Samsung"/>
  </r>
  <r>
    <n v="343"/>
    <x v="1"/>
    <x v="4"/>
    <x v="4"/>
    <s v=" Apple iPad Mini 4 Wifi 128 GB Space Gray "/>
    <n v="549"/>
    <s v="Apple"/>
  </r>
  <r>
    <n v="344"/>
    <x v="1"/>
    <x v="5"/>
    <x v="5"/>
    <s v=" Lenovo Tab 3 10 Plus 32GB Blauw "/>
    <n v="219"/>
    <s v="Lenovo"/>
  </r>
  <r>
    <n v="345"/>
    <x v="1"/>
    <x v="5"/>
    <x v="6"/>
    <s v=" Apple iPad Pro 9,7 inch 128 GB Wifi Silver "/>
    <n v="799"/>
    <s v="Apple"/>
  </r>
  <r>
    <n v="346"/>
    <x v="1"/>
    <x v="4"/>
    <x v="7"/>
    <s v=" ASUS ZenPad 8.0 Z380M Grijs "/>
    <n v="159"/>
    <s v="Asus"/>
  </r>
  <r>
    <n v="347"/>
    <x v="2"/>
    <x v="1"/>
    <x v="8"/>
    <s v=" Acer Iconia One 8 B1-850 Wit "/>
    <n v="129"/>
    <s v="Acer"/>
  </r>
  <r>
    <n v="348"/>
    <x v="1"/>
    <x v="3"/>
    <x v="9"/>
    <s v=" Microsoft Surface Pro 4 - i7 - 8 GB - 256 GB "/>
    <n v="1499"/>
    <s v="Microsoft"/>
  </r>
  <r>
    <n v="349"/>
    <x v="1"/>
    <x v="1"/>
    <x v="10"/>
    <s v=" Lenovo Tab 3 10 Business 32 GB LTE "/>
    <n v="299"/>
    <s v="Lenovo"/>
  </r>
  <r>
    <n v="350"/>
    <x v="1"/>
    <x v="1"/>
    <x v="11"/>
    <s v=" Lenovo Tab 2 A10-70F Blauw "/>
    <n v="189"/>
    <s v="Lenovo"/>
  </r>
  <r>
    <n v="351"/>
    <x v="1"/>
    <x v="3"/>
    <x v="12"/>
    <s v=" ASUS ZenPad C 7.0 Zwart "/>
    <n v="117"/>
    <s v="Asus"/>
  </r>
  <r>
    <n v="352"/>
    <x v="1"/>
    <x v="4"/>
    <x v="0"/>
    <s v=" Apple iPad Mini 2 Wifi + 4G 32 GB Silver "/>
    <n v="419"/>
    <s v="Apple"/>
  </r>
  <r>
    <n v="353"/>
    <x v="1"/>
    <x v="5"/>
    <x v="1"/>
    <s v=" Apple iPad Air 2 Wifi + 4G 128 GB Zilver "/>
    <n v="659"/>
    <s v="Apple"/>
  </r>
  <r>
    <n v="354"/>
    <x v="1"/>
    <x v="1"/>
    <x v="2"/>
    <s v=" Apple iPad Air 2 Wifi + 4G 128 GB Goud "/>
    <n v="659"/>
    <s v="Apple"/>
  </r>
  <r>
    <n v="355"/>
    <x v="1"/>
    <x v="2"/>
    <x v="3"/>
    <s v=" Acer Iconia Tab 10 A3-A40-N9NM "/>
    <n v="199"/>
    <s v="Acer"/>
  </r>
  <r>
    <n v="356"/>
    <x v="1"/>
    <x v="3"/>
    <x v="4"/>
    <s v=" Kurio Telekids Tab 2 Roze "/>
    <n v="119"/>
    <s v="Kurio"/>
  </r>
  <r>
    <n v="357"/>
    <x v="1"/>
    <x v="1"/>
    <x v="5"/>
    <s v=" Lenovo Tab 3 10 Plus 32GB Zwart "/>
    <n v="219"/>
    <s v="Lenovo"/>
  </r>
  <r>
    <n v="358"/>
    <x v="1"/>
    <x v="2"/>
    <x v="6"/>
    <s v=" Denver TAQ-10182MK2 "/>
    <n v="99"/>
    <s v="Denver"/>
  </r>
  <r>
    <n v="359"/>
    <x v="1"/>
    <x v="5"/>
    <x v="7"/>
    <s v=" Apple iPad Mini 4 Wifi 32 GB Space Gray "/>
    <n v="439"/>
    <s v="Apple"/>
  </r>
  <r>
    <n v="360"/>
    <x v="3"/>
    <x v="2"/>
    <x v="8"/>
    <s v=" Acer Iconia One 10 B3-A30 16 GB Wit "/>
    <n v="149"/>
    <s v="Acer"/>
  </r>
  <r>
    <n v="361"/>
    <x v="1"/>
    <x v="2"/>
    <x v="9"/>
    <s v=" Apple iPad Pro 9,7 inch 32 GB Wifi Space Gray "/>
    <n v="649"/>
    <s v="Apple"/>
  </r>
  <r>
    <n v="362"/>
    <x v="1"/>
    <x v="4"/>
    <x v="10"/>
    <s v=" Lenovo Yoga Tab 3 Plus "/>
    <n v="349"/>
    <s v="Lenovo"/>
  </r>
  <r>
    <n v="363"/>
    <x v="1"/>
    <x v="2"/>
    <x v="11"/>
    <s v=" Apple iPad Pro 9,7 inch 128 GB Wifi Gold "/>
    <n v="799"/>
    <s v="Apple"/>
  </r>
  <r>
    <n v="364"/>
    <x v="1"/>
    <x v="3"/>
    <x v="12"/>
    <s v=" Lenovo Tab 2 A10-70F 32 GB Blauw "/>
    <n v="229"/>
    <s v="Lenovo"/>
  </r>
  <r>
    <n v="365"/>
    <x v="1"/>
    <x v="5"/>
    <x v="0"/>
    <s v=" Apple iPad Air 2 Wifi + 4G 32 GB Goud "/>
    <n v="549"/>
    <s v="Apple"/>
  </r>
  <r>
    <n v="366"/>
    <x v="1"/>
    <x v="0"/>
    <x v="1"/>
    <s v=" Apple iPad Pro 9,7 inch 32 GB Wifi Gold "/>
    <n v="649"/>
    <s v="Apple"/>
  </r>
  <r>
    <n v="367"/>
    <x v="1"/>
    <x v="1"/>
    <x v="2"/>
    <s v=" Asus ZenPad 3S Z500M Zilver "/>
    <n v="379"/>
    <s v="Asus"/>
  </r>
  <r>
    <n v="368"/>
    <x v="1"/>
    <x v="5"/>
    <x v="3"/>
    <s v=" Apple iPad Mini 4 Wifi 128 GB Zilver "/>
    <n v="549"/>
    <s v="Apple"/>
  </r>
  <r>
    <n v="369"/>
    <x v="1"/>
    <x v="4"/>
    <x v="4"/>
    <s v=" Lenovo Tab 3 10 Plus 16GB Zwart "/>
    <n v="199"/>
    <s v="Lenovo"/>
  </r>
  <r>
    <n v="370"/>
    <x v="1"/>
    <x v="3"/>
    <x v="5"/>
    <s v=" Apple iPad Pro 9,7 inch 32 GB Wifi Silver "/>
    <n v="649"/>
    <s v="Apple"/>
  </r>
  <r>
    <n v="371"/>
    <x v="1"/>
    <x v="4"/>
    <x v="6"/>
    <s v=" ASUS ZenPad C 7.0 Grijs "/>
    <n v="117"/>
    <s v="Asus"/>
  </r>
  <r>
    <n v="372"/>
    <x v="1"/>
    <x v="0"/>
    <x v="7"/>
    <s v=" Apple iPad Pro 12,9 inch 256 GB Wifi Space Gray "/>
    <n v="1129"/>
    <s v="Apple"/>
  </r>
  <r>
    <n v="373"/>
    <x v="1"/>
    <x v="5"/>
    <x v="8"/>
    <s v=" Apple iPad Pro 12,9 inch 256 GB Wifi + 4G Space Gray "/>
    <n v="1249"/>
    <s v="Apple"/>
  </r>
  <r>
    <n v="374"/>
    <x v="1"/>
    <x v="0"/>
    <x v="9"/>
    <s v=" Apple iPad Pro 12,9 inch 128 GB Wifi Space Gray "/>
    <n v="999"/>
    <s v="Apple"/>
  </r>
  <r>
    <n v="375"/>
    <x v="1"/>
    <x v="5"/>
    <x v="10"/>
    <s v=" Microsoft Surface Pro 4 - i7 - 16 GB - 256 GB "/>
    <n v="1829"/>
    <s v="Microsoft"/>
  </r>
  <r>
    <n v="376"/>
    <x v="1"/>
    <x v="0"/>
    <x v="11"/>
    <s v=" Asus ZenPad 10 Z300M Grijs "/>
    <n v="199"/>
    <s v="Asus"/>
  </r>
  <r>
    <n v="377"/>
    <x v="1"/>
    <x v="1"/>
    <x v="12"/>
    <s v=" Apple iPad Pro 9,7 inch 32 GB Wifi Rose Gold "/>
    <n v="649"/>
    <s v="Apple"/>
  </r>
  <r>
    <n v="378"/>
    <x v="4"/>
    <x v="5"/>
    <x v="0"/>
    <s v=" Acer Iconia One 10 B3-A30 Zwart "/>
    <n v="169"/>
    <s v="Acer"/>
  </r>
  <r>
    <n v="379"/>
    <x v="1"/>
    <x v="2"/>
    <x v="1"/>
    <s v=" Acer Iconia One 8 B1-850 Blauw "/>
    <n v="129"/>
    <s v="Acer"/>
  </r>
  <r>
    <n v="380"/>
    <x v="1"/>
    <x v="3"/>
    <x v="2"/>
    <s v=" Lenovo Tab 2 A10-30 32 GB Wit "/>
    <n v="179"/>
    <s v="Lenovo"/>
  </r>
  <r>
    <n v="381"/>
    <x v="1"/>
    <x v="5"/>
    <x v="3"/>
    <s v=" Lenovo Yoga Book YB1-X90F Goud "/>
    <n v="499"/>
    <s v="Lenovo"/>
  </r>
  <r>
    <n v="382"/>
    <x v="1"/>
    <x v="5"/>
    <x v="4"/>
    <s v=" Lenovo Tab 3 10 Plus 16GB Blauw "/>
    <n v="199"/>
    <s v="Lenovo"/>
  </r>
  <r>
    <n v="383"/>
    <x v="1"/>
    <x v="5"/>
    <x v="5"/>
    <s v=" Lenovo Yoga Book Pro YB1-X91F Zwart "/>
    <n v="599"/>
    <s v="Lenovo"/>
  </r>
  <r>
    <n v="384"/>
    <x v="1"/>
    <x v="2"/>
    <x v="6"/>
    <s v=" Apple iPad Pro 12,9 inch 32 GB Wifi Gold "/>
    <n v="899"/>
    <s v="Apple"/>
  </r>
  <r>
    <n v="385"/>
    <x v="1"/>
    <x v="5"/>
    <x v="7"/>
    <s v=" Samsung Galaxy View Wifi 32GB "/>
    <n v="649"/>
    <s v="Samsung"/>
  </r>
  <r>
    <n v="386"/>
    <x v="1"/>
    <x v="2"/>
    <x v="8"/>
    <s v=" Asus ZenPad 10 Z300M Wit "/>
    <n v="199"/>
    <s v="Asus"/>
  </r>
  <r>
    <n v="387"/>
    <x v="1"/>
    <x v="4"/>
    <x v="9"/>
    <s v=" Apple iPad Mini 4 Wifi 128 GB Goud "/>
    <n v="549"/>
    <s v="Apple"/>
  </r>
  <r>
    <n v="388"/>
    <x v="1"/>
    <x v="2"/>
    <x v="10"/>
    <s v=" Lenovo Tab 3 8 "/>
    <n v="149"/>
    <s v="Lenovo"/>
  </r>
  <r>
    <n v="389"/>
    <x v="1"/>
    <x v="2"/>
    <x v="11"/>
    <s v=" Huawei MediaPad M2 10,1'' 64 GB Zilver "/>
    <n v="449"/>
    <s v="Huawei"/>
  </r>
  <r>
    <n v="390"/>
    <x v="1"/>
    <x v="4"/>
    <x v="12"/>
    <s v=" Asus ZenPad S 8.0 Z580C Wit "/>
    <n v="209"/>
    <s v="Asus"/>
  </r>
  <r>
    <n v="391"/>
    <x v="1"/>
    <x v="2"/>
    <x v="0"/>
    <s v=" Samsung Galaxy Tab 4 Active Wifi + 4G "/>
    <n v="499"/>
    <s v="Samsung"/>
  </r>
  <r>
    <n v="392"/>
    <x v="1"/>
    <x v="2"/>
    <x v="1"/>
    <s v=" Apple iPad Pro 12,9 inch 256 GB Wifi Gold "/>
    <n v="1119"/>
    <s v="Apple"/>
  </r>
  <r>
    <n v="393"/>
    <x v="1"/>
    <x v="4"/>
    <x v="2"/>
    <s v=" Apple iPad Mini 4 Wifi + 4G 128 GB Zilver "/>
    <n v="649"/>
    <s v="Apple"/>
  </r>
  <r>
    <n v="394"/>
    <x v="1"/>
    <x v="1"/>
    <x v="3"/>
    <s v=" Lenovo Yoga Tab 3 Pro "/>
    <n v="499"/>
    <s v="Lenovo"/>
  </r>
  <r>
    <n v="395"/>
    <x v="1"/>
    <x v="1"/>
    <x v="4"/>
    <s v=" Apple iPad Mini 4 Wifi + 4G 128 GB Space Gray "/>
    <n v="669"/>
    <s v="Apple"/>
  </r>
  <r>
    <n v="396"/>
    <x v="1"/>
    <x v="1"/>
    <x v="5"/>
    <s v=" Microsoft Surface Pro 4 - i7 - 16 GB - 512 GB "/>
    <n v="2249"/>
    <s v="Microsoft"/>
  </r>
  <r>
    <n v="397"/>
    <x v="1"/>
    <x v="3"/>
    <x v="6"/>
    <s v=" ASUS ZenPad 8.0 Z380M Rosé Goud "/>
    <n v="159"/>
    <s v="Asus"/>
  </r>
  <r>
    <n v="398"/>
    <x v="1"/>
    <x v="3"/>
    <x v="7"/>
    <s v=" Asus ZenPad 10 Z300M Rosé Goud "/>
    <n v="189"/>
    <s v="Asus"/>
  </r>
  <r>
    <n v="399"/>
    <x v="1"/>
    <x v="5"/>
    <x v="8"/>
    <s v=" Lenovo Tab 3 7 Essential 8 GB + 3G "/>
    <n v="119"/>
    <s v="Lenovo"/>
  </r>
  <r>
    <n v="400"/>
    <x v="1"/>
    <x v="2"/>
    <x v="9"/>
    <s v=" Denver TIQ-11003 "/>
    <n v="119"/>
    <s v="Denver"/>
  </r>
  <r>
    <n v="401"/>
    <x v="1"/>
    <x v="2"/>
    <x v="10"/>
    <s v=" Apple iPad Mini 4 Wifi 32 GB Goud "/>
    <n v="439"/>
    <s v="Apple"/>
  </r>
  <r>
    <n v="402"/>
    <x v="1"/>
    <x v="3"/>
    <x v="11"/>
    <s v=" Acer Switch Alpha 12 SA5-271P-58V8 "/>
    <n v="949"/>
    <s v="Acer"/>
  </r>
  <r>
    <n v="403"/>
    <x v="1"/>
    <x v="0"/>
    <x v="12"/>
    <s v=" Denver TAQ-70262MK3 "/>
    <n v="89.99"/>
    <s v="Denver"/>
  </r>
  <r>
    <n v="404"/>
    <x v="1"/>
    <x v="3"/>
    <x v="0"/>
    <s v=" Apple iPad Pro 9,7 inch 256 GB Wifi + 4G Space Gray "/>
    <n v="999"/>
    <s v="Apple"/>
  </r>
  <r>
    <n v="405"/>
    <x v="1"/>
    <x v="1"/>
    <x v="1"/>
    <s v=" Apple iPad Pro 9,7 inch 256 GB Wifi + 4G Gold "/>
    <n v="999"/>
    <s v="Apple"/>
  </r>
  <r>
    <n v="406"/>
    <x v="1"/>
    <x v="0"/>
    <x v="2"/>
    <s v=" Acer Switch Alpha 12 SA5-271-7333 "/>
    <n v="1099"/>
    <s v="Acer"/>
  </r>
  <r>
    <n v="407"/>
    <x v="1"/>
    <x v="3"/>
    <x v="3"/>
    <s v=" Acer Switch Alpha 12 SA5-271-31JU "/>
    <n v="699"/>
    <s v="Acer"/>
  </r>
  <r>
    <n v="408"/>
    <x v="1"/>
    <x v="3"/>
    <x v="4"/>
    <s v=" Huawei MediaPad M2 10,1'' 16 GB Zilver "/>
    <n v="349"/>
    <s v="Huawei"/>
  </r>
  <r>
    <n v="409"/>
    <x v="1"/>
    <x v="0"/>
    <x v="5"/>
    <s v=" Huawei MediaPad T2 10,1'' Pro 16 GB Zwart "/>
    <n v="259"/>
    <s v="Huawei"/>
  </r>
  <r>
    <n v="410"/>
    <x v="1"/>
    <x v="3"/>
    <x v="6"/>
    <s v=" Asus Transformer 3 Pro T303UA-GN043R "/>
    <n v="1199"/>
    <s v="Asus"/>
  </r>
  <r>
    <n v="411"/>
    <x v="1"/>
    <x v="2"/>
    <x v="7"/>
    <s v=" Apple iPad Pro 12,9 inch 256 GB Wifi Silver "/>
    <n v="1129"/>
    <s v="Apple"/>
  </r>
  <r>
    <n v="412"/>
    <x v="1"/>
    <x v="1"/>
    <x v="8"/>
    <s v=" Apple iPad Pro 9,7 inch 256 GB Wifi Gold "/>
    <n v="899"/>
    <s v="Apple"/>
  </r>
  <r>
    <n v="413"/>
    <x v="1"/>
    <x v="4"/>
    <x v="9"/>
    <s v=" Apple iPad Mini 4 Wifi + 4G 128 GB Goud "/>
    <n v="649"/>
    <s v="Apple"/>
  </r>
  <r>
    <n v="414"/>
    <x v="1"/>
    <x v="0"/>
    <x v="10"/>
    <s v=" Acer Switch Alpha 12 SA5-271-711M "/>
    <n v="1049"/>
    <s v="Acer"/>
  </r>
  <r>
    <n v="415"/>
    <x v="1"/>
    <x v="5"/>
    <x v="11"/>
    <s v=" Microsoft Surface Pro 4 - i7 - 16 GB - 1 TB "/>
    <n v="2749"/>
    <s v="Microsoft"/>
  </r>
  <r>
    <n v="416"/>
    <x v="1"/>
    <x v="0"/>
    <x v="12"/>
    <s v=" Apple iPad Pro 9,7 inch 128 GB Wifi Rose Gold "/>
    <n v="799"/>
    <s v="Apple"/>
  </r>
  <r>
    <n v="417"/>
    <x v="1"/>
    <x v="4"/>
    <x v="0"/>
    <s v=" ASUS ZenPad C 7.0 Wit "/>
    <n v="117"/>
    <s v="Asus"/>
  </r>
  <r>
    <n v="418"/>
    <x v="1"/>
    <x v="4"/>
    <x v="1"/>
    <s v=" Kurio Smart Roze "/>
    <n v="199"/>
    <s v="Kurio"/>
  </r>
  <r>
    <n v="419"/>
    <x v="1"/>
    <x v="2"/>
    <x v="2"/>
    <s v=" Kurio Smart Blauw "/>
    <n v="199"/>
    <s v="Kurio"/>
  </r>
  <r>
    <n v="420"/>
    <x v="1"/>
    <x v="5"/>
    <x v="3"/>
    <s v=" Apple iPad Pro 9,7 inch 128 GB Wifi + 4G Rose Gold "/>
    <n v="899"/>
    <s v="Apple"/>
  </r>
  <r>
    <n v="421"/>
    <x v="1"/>
    <x v="2"/>
    <x v="4"/>
    <s v=" Acer Switch Alpha 12 SA5-271-55K2 "/>
    <n v="999"/>
    <s v="Acer"/>
  </r>
  <r>
    <n v="422"/>
    <x v="1"/>
    <x v="3"/>
    <x v="5"/>
    <s v=" Huawei MediaPad M2 10,1'' 16 GB + 4G Zilver "/>
    <n v="399"/>
    <s v="Huawei"/>
  </r>
  <r>
    <n v="423"/>
    <x v="1"/>
    <x v="2"/>
    <x v="6"/>
    <s v=" Apple iPad Pro 9,7 inch 256 GB Wifi + 4G Rose Gold "/>
    <n v="999"/>
    <s v="Apple"/>
  </r>
  <r>
    <n v="424"/>
    <x v="1"/>
    <x v="4"/>
    <x v="7"/>
    <s v=" Asus ZenPad 10 Z300M 32GB Grijs "/>
    <n v="219"/>
    <s v="Asus"/>
  </r>
  <r>
    <n v="425"/>
    <x v="1"/>
    <x v="0"/>
    <x v="8"/>
    <s v=" Asus Transformer Book T302CA-FL014R "/>
    <n v="849"/>
    <s v="Asus"/>
  </r>
  <r>
    <n v="426"/>
    <x v="1"/>
    <x v="5"/>
    <x v="9"/>
    <s v=" Apple iPad Mini 4 Wifi + 4G 32 GB Zilver "/>
    <n v="549"/>
    <s v="Apple"/>
  </r>
  <r>
    <n v="427"/>
    <x v="1"/>
    <x v="4"/>
    <x v="10"/>
    <s v=" ASUS ZenPad 8.0 Z380M Wit "/>
    <n v="159"/>
    <s v="Asus"/>
  </r>
  <r>
    <n v="428"/>
    <x v="4"/>
    <x v="4"/>
    <x v="11"/>
    <s v=" Acer Aspire XC-230 A3800 NL "/>
    <n v="449"/>
    <s v="Acer"/>
  </r>
  <r>
    <n v="429"/>
    <x v="4"/>
    <x v="3"/>
    <x v="12"/>
    <s v=" Acer Aspire TC-780 I6710 NL "/>
    <n v="649"/>
    <s v="Acer"/>
  </r>
  <r>
    <n v="430"/>
    <x v="4"/>
    <x v="2"/>
    <x v="0"/>
    <s v=" Intel Compute Stick 2016 (Windows 10) "/>
    <n v="151.99"/>
    <s v="Intel"/>
  </r>
  <r>
    <n v="431"/>
    <x v="4"/>
    <x v="3"/>
    <x v="1"/>
    <s v=" Acer Aspire XC-780 I4204 NL "/>
    <n v="499"/>
    <s v="Acer"/>
  </r>
  <r>
    <n v="432"/>
    <x v="4"/>
    <x v="3"/>
    <x v="2"/>
    <s v=" Lenovo IdeaCentre 510S-08ISH 90FN00FHNY "/>
    <n v="599"/>
    <s v="Lenovo"/>
  </r>
  <r>
    <n v="433"/>
    <x v="4"/>
    <x v="0"/>
    <x v="3"/>
    <s v=" HP All-In-One 24-g020nd "/>
    <n v="699"/>
    <s v="HP"/>
  </r>
  <r>
    <n v="434"/>
    <x v="4"/>
    <x v="2"/>
    <x v="4"/>
    <s v=" Lenovo Ideacentre 510s-08ISH 90FN00FFNY "/>
    <n v="699"/>
    <s v="Lenovo"/>
  </r>
  <r>
    <n v="435"/>
    <x v="4"/>
    <x v="0"/>
    <x v="5"/>
    <s v=" HP ProDesk 600 G2 i5 - 4GB - 256SSD "/>
    <n v="649"/>
    <s v="HP"/>
  </r>
  <r>
    <n v="436"/>
    <x v="4"/>
    <x v="4"/>
    <x v="6"/>
    <s v=" HP All-In-One 22-b028nd "/>
    <n v="549"/>
    <s v="HP"/>
  </r>
  <r>
    <n v="437"/>
    <x v="4"/>
    <x v="0"/>
    <x v="7"/>
    <s v=" Asus Chromebit "/>
    <n v="129"/>
    <s v="Asus"/>
  </r>
  <r>
    <n v="438"/>
    <x v="4"/>
    <x v="4"/>
    <x v="8"/>
    <s v=" HP ProDesk 400 G2 P5K20EA "/>
    <n v="699"/>
    <s v="HP"/>
  </r>
  <r>
    <n v="439"/>
    <x v="4"/>
    <x v="0"/>
    <x v="9"/>
    <s v=" Lenovo Ideacentre 510S-08ISH 90FN008ENY "/>
    <n v="499"/>
    <s v="Lenovo"/>
  </r>
  <r>
    <n v="440"/>
    <x v="4"/>
    <x v="5"/>
    <x v="10"/>
    <s v=" HP 260-a105nd "/>
    <n v="369"/>
    <s v="HP"/>
  </r>
  <r>
    <n v="441"/>
    <x v="4"/>
    <x v="2"/>
    <x v="11"/>
    <s v=" Apple iMac 21,5'' 1,6GHz "/>
    <n v="1229"/>
    <s v="Apple"/>
  </r>
  <r>
    <n v="442"/>
    <x v="4"/>
    <x v="1"/>
    <x v="12"/>
    <s v=" HP ProDesk 490 G3 MT P5K10EA "/>
    <n v="899"/>
    <s v="HP"/>
  </r>
  <r>
    <n v="443"/>
    <x v="4"/>
    <x v="3"/>
    <x v="0"/>
    <s v=" HP All-In-One 20-c005nd "/>
    <n v="448.99"/>
    <s v="HP"/>
  </r>
  <r>
    <n v="444"/>
    <x v="4"/>
    <x v="5"/>
    <x v="1"/>
    <s v=" Lenovo Ideacentre 510s-08ISH 90FN008FNY "/>
    <n v="599"/>
    <s v="Lenovo"/>
  </r>
  <r>
    <n v="445"/>
    <x v="4"/>
    <x v="3"/>
    <x v="2"/>
    <s v=" HP 460-a024nd "/>
    <n v="399"/>
    <s v="HP"/>
  </r>
  <r>
    <n v="446"/>
    <x v="4"/>
    <x v="5"/>
    <x v="3"/>
    <s v=" Apple iMac 27'' 3.2GHz Retina 5K "/>
    <n v="2168.75"/>
    <s v="Apple"/>
  </r>
  <r>
    <n v="447"/>
    <x v="4"/>
    <x v="0"/>
    <x v="4"/>
    <s v=" HP Pavilion 27-a241nd "/>
    <n v="1299"/>
    <s v="HP"/>
  </r>
  <r>
    <n v="448"/>
    <x v="4"/>
    <x v="0"/>
    <x v="5"/>
    <s v=" Apple Mac Mini 2,6GHz "/>
    <n v="779"/>
    <s v="Apple"/>
  </r>
  <r>
    <n v="449"/>
    <x v="4"/>
    <x v="1"/>
    <x v="6"/>
    <s v=" Apple iMac 21,5'' 3.1GHz Retina 4K "/>
    <n v="1649"/>
    <s v="Apple"/>
  </r>
  <r>
    <n v="450"/>
    <x v="4"/>
    <x v="2"/>
    <x v="7"/>
    <s v=" Lenovo Ideacentre AIO 510S-23ISU F0C3001JNY All-in-One "/>
    <n v="999"/>
    <s v="Lenovo"/>
  </r>
  <r>
    <n v="451"/>
    <x v="4"/>
    <x v="3"/>
    <x v="8"/>
    <s v=" HP Pavilion AIO 27-a230nd "/>
    <n v="1098.99"/>
    <s v="HP"/>
  </r>
  <r>
    <n v="452"/>
    <x v="4"/>
    <x v="1"/>
    <x v="9"/>
    <s v=" HP Pavilion 510-p138nd "/>
    <n v="669"/>
    <s v="HP"/>
  </r>
  <r>
    <n v="453"/>
    <x v="4"/>
    <x v="1"/>
    <x v="10"/>
    <s v=" HP Omen 870-231nd "/>
    <n v="1199"/>
    <s v="HP"/>
  </r>
  <r>
    <n v="454"/>
    <x v="4"/>
    <x v="3"/>
    <x v="11"/>
    <s v=" HP Pavilion 24-b241nd "/>
    <n v="1199"/>
    <s v="HP"/>
  </r>
  <r>
    <n v="455"/>
    <x v="4"/>
    <x v="1"/>
    <x v="12"/>
    <s v=" HP ProDesk 400 G3PD MT P5K01EA "/>
    <n v="499"/>
    <s v="HP"/>
  </r>
  <r>
    <n v="456"/>
    <x v="4"/>
    <x v="0"/>
    <x v="0"/>
    <s v=" HP All-In-One 24-g039nd "/>
    <n v="999"/>
    <s v="HP"/>
  </r>
  <r>
    <n v="457"/>
    <x v="4"/>
    <x v="1"/>
    <x v="1"/>
    <s v=" Apple iMac 27'' 3.3GHz Retina 5K "/>
    <n v="2459"/>
    <s v="Apple"/>
  </r>
  <r>
    <n v="458"/>
    <x v="4"/>
    <x v="3"/>
    <x v="2"/>
    <s v=" Apple iMac 21,5'' 2.8GHz "/>
    <n v="1419"/>
    <s v="Apple"/>
  </r>
  <r>
    <n v="459"/>
    <x v="4"/>
    <x v="2"/>
    <x v="3"/>
    <s v=" HP ProDesk 400 G3 SFF T4R71EA "/>
    <n v="699"/>
    <s v="HP"/>
  </r>
  <r>
    <n v="460"/>
    <x v="4"/>
    <x v="4"/>
    <x v="4"/>
    <s v=" HP Omen 870-225nd "/>
    <n v="999"/>
    <s v="HP"/>
  </r>
  <r>
    <n v="461"/>
    <x v="4"/>
    <x v="0"/>
    <x v="5"/>
    <s v=" HP Pavilion 560-p143nd "/>
    <n v="1299"/>
    <s v="HP"/>
  </r>
  <r>
    <n v="462"/>
    <x v="4"/>
    <x v="5"/>
    <x v="6"/>
    <s v=" Apple Mac Mini 1.4GHz "/>
    <n v="549"/>
    <s v="Apple"/>
  </r>
  <r>
    <n v="463"/>
    <x v="4"/>
    <x v="3"/>
    <x v="7"/>
    <s v=" HP Omen 870-055nd "/>
    <n v="1499"/>
    <s v="HP"/>
  </r>
  <r>
    <n v="464"/>
    <x v="4"/>
    <x v="5"/>
    <x v="8"/>
    <s v=" HP Prodesk 400 G3 i7-8gb-128SSD+1TB "/>
    <n v="999"/>
    <s v="HP"/>
  </r>
  <r>
    <n v="465"/>
    <x v="4"/>
    <x v="5"/>
    <x v="9"/>
    <s v=" HP Pavilion 560-p040nd "/>
    <n v="945"/>
    <s v="HP"/>
  </r>
  <r>
    <n v="466"/>
    <x v="4"/>
    <x v="0"/>
    <x v="10"/>
    <s v=" HP Omen 870-245nd "/>
    <n v="1999"/>
    <s v="HP"/>
  </r>
  <r>
    <n v="467"/>
    <x v="4"/>
    <x v="4"/>
    <x v="11"/>
    <s v=" MSI Trident-007EU "/>
    <n v="999"/>
    <s v="MSI"/>
  </r>
  <r>
    <n v="468"/>
    <x v="4"/>
    <x v="3"/>
    <x v="12"/>
    <s v=" Medion Erazer P5374 I "/>
    <n v="1199"/>
    <s v="Medion"/>
  </r>
  <r>
    <n v="469"/>
    <x v="4"/>
    <x v="2"/>
    <x v="0"/>
    <s v=" Acer Aspire TC-780 I8712 "/>
    <n v="899"/>
    <s v="Acer"/>
  </r>
  <r>
    <n v="470"/>
    <x v="4"/>
    <x v="4"/>
    <x v="1"/>
    <s v=" HP ProDesk 490 G3 MT P5K17EA "/>
    <n v="759"/>
    <s v="HP"/>
  </r>
  <r>
    <n v="471"/>
    <x v="4"/>
    <x v="3"/>
    <x v="2"/>
    <s v=" Apple iMac 27'' 3.2GHz Retina 5K "/>
    <n v="2053"/>
    <s v="Apple"/>
  </r>
  <r>
    <n v="472"/>
    <x v="4"/>
    <x v="4"/>
    <x v="3"/>
    <s v=" Acer Aspire AC22-760 All-In-One "/>
    <n v="699"/>
    <s v="Acer"/>
  </r>
  <r>
    <n v="473"/>
    <x v="4"/>
    <x v="5"/>
    <x v="4"/>
    <s v=" Lenovo Ideacentre Y710 Cube 90FL004LNY "/>
    <n v="1449"/>
    <s v="Lenovo"/>
  </r>
  <r>
    <n v="474"/>
    <x v="4"/>
    <x v="2"/>
    <x v="5"/>
    <s v=" HP ProDesk 600 G2 SFF P1G87EA "/>
    <n v="999"/>
    <s v="HP"/>
  </r>
  <r>
    <n v="475"/>
    <x v="4"/>
    <x v="3"/>
    <x v="6"/>
    <s v=" Lenovo Ideacentre 300S-11IBR 90DQ007BNY "/>
    <n v="349"/>
    <s v="Lenovo"/>
  </r>
  <r>
    <n v="476"/>
    <x v="4"/>
    <x v="0"/>
    <x v="7"/>
    <s v=" Acer Aspire AC22-720 Silver All-In-One "/>
    <n v="549"/>
    <s v="Acer"/>
  </r>
  <r>
    <n v="477"/>
    <x v="4"/>
    <x v="2"/>
    <x v="8"/>
    <s v=" Medion Akoya E2131 D "/>
    <n v="469"/>
    <s v="Medion"/>
  </r>
  <r>
    <n v="478"/>
    <x v="4"/>
    <x v="2"/>
    <x v="9"/>
    <s v=" HP Pavilion 560-p032nd "/>
    <n v="899"/>
    <s v="HP"/>
  </r>
  <r>
    <n v="479"/>
    <x v="4"/>
    <x v="3"/>
    <x v="10"/>
    <s v=" Apple Mac Mini 2,8GHz "/>
    <n v="1029"/>
    <s v="Apple"/>
  </r>
  <r>
    <n v="480"/>
    <x v="4"/>
    <x v="1"/>
    <x v="11"/>
    <s v=" Medion Akoya P5135 D "/>
    <n v="549"/>
    <s v="Medion"/>
  </r>
  <r>
    <n v="481"/>
    <x v="4"/>
    <x v="0"/>
    <x v="12"/>
    <s v=" HP Pavilion 510-p146nd "/>
    <n v="649"/>
    <s v="HP"/>
  </r>
  <r>
    <n v="482"/>
    <x v="4"/>
    <x v="2"/>
    <x v="0"/>
    <s v=" Asus VivoPC K20CD-NL004T "/>
    <n v="649"/>
    <s v="Asus"/>
  </r>
  <r>
    <n v="483"/>
    <x v="4"/>
    <x v="0"/>
    <x v="1"/>
    <s v=" HP 260-p121nd "/>
    <n v="499"/>
    <s v="HP"/>
  </r>
  <r>
    <n v="484"/>
    <x v="4"/>
    <x v="3"/>
    <x v="2"/>
    <s v=" Acer Aspire AC24-760 I7008 NL Silver All-In-One "/>
    <n v="698"/>
    <s v="Acer"/>
  </r>
  <r>
    <n v="485"/>
    <x v="4"/>
    <x v="2"/>
    <x v="3"/>
    <s v=" MSI Trident-014EU "/>
    <n v="1149"/>
    <s v="MSI"/>
  </r>
  <r>
    <n v="486"/>
    <x v="4"/>
    <x v="3"/>
    <x v="4"/>
    <s v=" Acer Aspire AC-720 I5010 NL NT All-In-One "/>
    <n v="491"/>
    <s v="Acer"/>
  </r>
  <r>
    <n v="487"/>
    <x v="4"/>
    <x v="5"/>
    <x v="5"/>
    <s v=" MSI Aegis X-002EU "/>
    <n v="1999"/>
    <s v="MSI"/>
  </r>
  <r>
    <n v="488"/>
    <x v="4"/>
    <x v="2"/>
    <x v="6"/>
    <s v=" Medion Akoya P5021 D "/>
    <n v="599"/>
    <s v="Medion"/>
  </r>
  <r>
    <n v="489"/>
    <x v="4"/>
    <x v="3"/>
    <x v="7"/>
    <s v=" MSI Aegis 3-002EU "/>
    <n v="1899"/>
    <s v="MSI"/>
  </r>
  <r>
    <n v="490"/>
    <x v="4"/>
    <x v="5"/>
    <x v="8"/>
    <s v=" Medion Akoya E2005 F "/>
    <n v="379"/>
    <s v="Medion"/>
  </r>
  <r>
    <n v="491"/>
    <x v="4"/>
    <x v="2"/>
    <x v="9"/>
    <s v=" Lenovo Ideacentre 710-25ISH 90FB0053NY "/>
    <n v="999"/>
    <s v="Lenovo"/>
  </r>
  <r>
    <n v="492"/>
    <x v="4"/>
    <x v="2"/>
    <x v="10"/>
    <s v=" MSI Aegis X3-011EU "/>
    <n v="2199"/>
    <s v="MSI"/>
  </r>
  <r>
    <n v="493"/>
    <x v="4"/>
    <x v="4"/>
    <x v="11"/>
    <s v=" Medion Akoya P5312 J "/>
    <n v="849"/>
    <s v="Medion"/>
  </r>
  <r>
    <n v="494"/>
    <x v="4"/>
    <x v="3"/>
    <x v="12"/>
    <s v=" Lenovo Ideacentre AIO 910-27ISH F0C2002ENY All-in-One "/>
    <n v="1999"/>
    <s v="Lenovo"/>
  </r>
  <r>
    <n v="495"/>
    <x v="4"/>
    <x v="4"/>
    <x v="0"/>
    <s v=" HP ProOne 400 G2 All-in-One "/>
    <n v="919"/>
    <s v="HP"/>
  </r>
  <r>
    <n v="496"/>
    <x v="4"/>
    <x v="5"/>
    <x v="1"/>
    <s v=" Asus All-In-One ZN270IEUK-RA009T "/>
    <n v="1249"/>
    <s v="Asus"/>
  </r>
  <r>
    <n v="497"/>
    <x v="4"/>
    <x v="0"/>
    <x v="2"/>
    <s v=" Apple iMac 27'' MK482N/A 4,0GHz 16GB - 512GB "/>
    <n v="3409"/>
    <s v="Apple"/>
  </r>
  <r>
    <n v="498"/>
    <x v="4"/>
    <x v="2"/>
    <x v="3"/>
    <s v=" HP Prodesk 400 G3 i5-8gb-128SSD+1TB "/>
    <n v="889"/>
    <s v="HP"/>
  </r>
  <r>
    <n v="499"/>
    <x v="4"/>
    <x v="2"/>
    <x v="4"/>
    <s v=" HP Pavilion 560-p043nd "/>
    <n v="1299"/>
    <s v="HP"/>
  </r>
  <r>
    <n v="500"/>
    <x v="4"/>
    <x v="3"/>
    <x v="5"/>
    <s v=" Medion Erazer X5346 G "/>
    <n v="1699"/>
    <s v="Medion"/>
  </r>
  <r>
    <n v="501"/>
    <x v="4"/>
    <x v="2"/>
    <x v="6"/>
    <s v=" Lenovo Ideacentre Y710 Cube 90FL004MNY "/>
    <n v="1699"/>
    <s v="Lenovo"/>
  </r>
  <r>
    <n v="502"/>
    <x v="4"/>
    <x v="0"/>
    <x v="7"/>
    <s v=" HP ProDesk 400 G2PD DM P5K21EA "/>
    <n v="679"/>
    <s v="HP"/>
  </r>
  <r>
    <n v="503"/>
    <x v="4"/>
    <x v="5"/>
    <x v="8"/>
    <s v=" MSI Aegis Ti3-011EU "/>
    <n v="3999"/>
    <s v="MSI"/>
  </r>
  <r>
    <n v="504"/>
    <x v="4"/>
    <x v="5"/>
    <x v="9"/>
    <s v=" MSI Aegis 3-004EU "/>
    <n v="1399"/>
    <s v="MSI"/>
  </r>
  <r>
    <n v="505"/>
    <x v="4"/>
    <x v="2"/>
    <x v="10"/>
    <s v=" HP ProDesk 400 G3 SFF T4R70EA "/>
    <n v="729"/>
    <s v="HP"/>
  </r>
  <r>
    <n v="506"/>
    <x v="4"/>
    <x v="1"/>
    <x v="11"/>
    <s v=" Apple iMac 27'' MK482N/A 4,0GHz 8GB - 2TB "/>
    <n v="2929"/>
    <s v="Apple"/>
  </r>
  <r>
    <n v="507"/>
    <x v="4"/>
    <x v="0"/>
    <x v="12"/>
    <s v=" MSI Vortex G65 6QF-033NL "/>
    <n v="1599"/>
    <s v="MSI"/>
  </r>
  <r>
    <n v="508"/>
    <x v="4"/>
    <x v="4"/>
    <x v="0"/>
    <s v=" MSI Vortex G65 6QD-022NL "/>
    <n v="1399"/>
    <s v="MSI"/>
  </r>
  <r>
    <n v="509"/>
    <x v="4"/>
    <x v="2"/>
    <x v="1"/>
    <s v=" MSI Nightblade X2B-276EU "/>
    <n v="1399"/>
    <s v="MSI"/>
  </r>
  <r>
    <n v="510"/>
    <x v="4"/>
    <x v="1"/>
    <x v="2"/>
    <s v=" MSI Nightblade X2-230EU "/>
    <n v="1849"/>
    <s v="MSI"/>
  </r>
  <r>
    <n v="511"/>
    <x v="4"/>
    <x v="3"/>
    <x v="3"/>
    <s v=" MSI Nightblade MIB-243EU "/>
    <n v="1099"/>
    <s v="MSI"/>
  </r>
  <r>
    <n v="512"/>
    <x v="4"/>
    <x v="5"/>
    <x v="4"/>
    <s v=" MSI Nightblade MI3-006EU "/>
    <n v="999"/>
    <s v="MSI"/>
  </r>
  <r>
    <n v="513"/>
    <x v="4"/>
    <x v="4"/>
    <x v="5"/>
    <s v=" MSI Nightblade MI2C-220EU "/>
    <n v="999"/>
    <s v="MSI"/>
  </r>
  <r>
    <n v="514"/>
    <x v="4"/>
    <x v="0"/>
    <x v="6"/>
    <s v=" MSI Aegis-060EU "/>
    <n v="1449"/>
    <s v="MSI"/>
  </r>
  <r>
    <n v="515"/>
    <x v="4"/>
    <x v="1"/>
    <x v="7"/>
    <s v=" MSI Aegis 3-003EU "/>
    <n v="1699"/>
    <s v="MSI"/>
  </r>
  <r>
    <n v="516"/>
    <x v="4"/>
    <x v="3"/>
    <x v="8"/>
    <s v=" MSI Aegis 3-001EU "/>
    <n v="1699"/>
    <s v="MSI"/>
  </r>
  <r>
    <n v="517"/>
    <x v="4"/>
    <x v="2"/>
    <x v="9"/>
    <s v=" Medion Erazer X5387 F "/>
    <n v="1899"/>
    <s v="Medion"/>
  </r>
  <r>
    <n v="518"/>
    <x v="4"/>
    <x v="3"/>
    <x v="10"/>
    <s v=" Medion Erazer X5373 G "/>
    <n v="1799"/>
    <s v="Medion"/>
  </r>
  <r>
    <n v="519"/>
    <x v="4"/>
    <x v="2"/>
    <x v="11"/>
    <s v=" Medion Erazer X5351 "/>
    <n v="1799"/>
    <s v="Medion"/>
  </r>
  <r>
    <n v="520"/>
    <x v="4"/>
    <x v="0"/>
    <x v="12"/>
    <s v=" Medion Erazer X5337 G "/>
    <n v="2199"/>
    <s v="Medion"/>
  </r>
  <r>
    <n v="521"/>
    <x v="4"/>
    <x v="5"/>
    <x v="0"/>
    <s v=" Medion Erazer X5319 G "/>
    <n v="1499"/>
    <s v="Medion"/>
  </r>
  <r>
    <n v="522"/>
    <x v="4"/>
    <x v="3"/>
    <x v="1"/>
    <s v=" Medion Erazer P5317 J "/>
    <n v="1299"/>
    <s v="Medion"/>
  </r>
  <r>
    <n v="523"/>
    <x v="4"/>
    <x v="4"/>
    <x v="2"/>
    <s v=" Medion Erazer P5316 J "/>
    <n v="1699"/>
    <s v="Medion"/>
  </r>
  <r>
    <n v="524"/>
    <x v="4"/>
    <x v="5"/>
    <x v="3"/>
    <s v=" Medion Erazer P5314 J "/>
    <n v="1049"/>
    <s v="Medion"/>
  </r>
  <r>
    <n v="525"/>
    <x v="4"/>
    <x v="5"/>
    <x v="4"/>
    <s v=" Medion Erazer P5313 J "/>
    <n v="949"/>
    <s v="Medion"/>
  </r>
  <r>
    <n v="526"/>
    <x v="4"/>
    <x v="0"/>
    <x v="5"/>
    <s v=" Medion Akoya P5315 J "/>
    <n v="1099"/>
    <s v="Medion"/>
  </r>
  <r>
    <n v="527"/>
    <x v="4"/>
    <x v="0"/>
    <x v="6"/>
    <s v=" Medion Akoya P5238 F "/>
    <n v="749"/>
    <s v="Medion"/>
  </r>
  <r>
    <n v="528"/>
    <x v="4"/>
    <x v="4"/>
    <x v="7"/>
    <s v=" Medion Akoya P5138 D "/>
    <n v="749"/>
    <s v="Medion"/>
  </r>
  <r>
    <n v="529"/>
    <x v="4"/>
    <x v="0"/>
    <x v="8"/>
    <s v=" Medion Akoya P5036 D AIO NL "/>
    <n v="599"/>
    <s v="Medion"/>
  </r>
  <r>
    <n v="530"/>
    <x v="4"/>
    <x v="3"/>
    <x v="9"/>
    <s v=" Medion Akoya E5138 D "/>
    <n v="599"/>
    <s v="Medion"/>
  </r>
  <r>
    <n v="531"/>
    <x v="4"/>
    <x v="0"/>
    <x v="10"/>
    <s v=" Lenovo Ideacentre Y700 90DF003HNY "/>
    <n v="1599"/>
    <s v="Lenovo"/>
  </r>
  <r>
    <n v="532"/>
    <x v="4"/>
    <x v="3"/>
    <x v="11"/>
    <s v=" HP Omen 870-145nd "/>
    <n v="1999"/>
    <s v="HP"/>
  </r>
  <r>
    <n v="533"/>
    <x v="4"/>
    <x v="2"/>
    <x v="12"/>
    <s v=" HP Omen 870-130nd "/>
    <n v="999"/>
    <s v="HP"/>
  </r>
  <r>
    <n v="534"/>
    <x v="4"/>
    <x v="2"/>
    <x v="0"/>
    <s v=" Asus ROGG20CB-NL027T "/>
    <n v="1799"/>
    <s v="Asus"/>
  </r>
  <r>
    <n v="535"/>
    <x v="4"/>
    <x v="4"/>
    <x v="1"/>
    <s v=" Asus ROG GR8 II-T022Z "/>
    <n v="1149"/>
    <s v="Asus"/>
  </r>
  <r>
    <n v="536"/>
    <x v="4"/>
    <x v="1"/>
    <x v="2"/>
    <s v=" Asus ROG GR8 II-T005Z "/>
    <n v="1399"/>
    <s v="Asus"/>
  </r>
  <r>
    <n v="537"/>
    <x v="4"/>
    <x v="1"/>
    <x v="3"/>
    <s v=" Asus All-In-One ZN270IEGT-RA011T "/>
    <n v="1499"/>
    <s v="Asus"/>
  </r>
  <r>
    <n v="538"/>
    <x v="4"/>
    <x v="0"/>
    <x v="4"/>
    <s v=" Asus All-In-One Z240ICGT-GJ234X "/>
    <n v="1789"/>
    <s v="Asus"/>
  </r>
  <r>
    <n v="539"/>
    <x v="4"/>
    <x v="4"/>
    <x v="5"/>
    <s v=" Asus All-In-One Z240ICGT-GJ233X "/>
    <n v="1499"/>
    <s v="Asus"/>
  </r>
  <r>
    <n v="540"/>
    <x v="4"/>
    <x v="5"/>
    <x v="6"/>
    <s v=" Apple iMac 27'' MK482N/A 3.3GHz 8GB - 512GB "/>
    <n v="2869"/>
    <s v="Apple"/>
  </r>
  <r>
    <n v="541"/>
    <x v="4"/>
    <x v="3"/>
    <x v="7"/>
    <s v=" Apple iMac 27'' MK482N/A 3.3GHz 8GB - 3TB "/>
    <n v="2749"/>
    <s v="Apple"/>
  </r>
  <r>
    <n v="542"/>
    <x v="5"/>
    <x v="1"/>
    <x v="8"/>
    <s v=" Samsung UE32J5200 "/>
    <n v="299"/>
    <s v="Samsung"/>
  </r>
  <r>
    <n v="543"/>
    <x v="5"/>
    <x v="1"/>
    <x v="9"/>
    <s v=" Samsung UE40J6240 "/>
    <n v="429"/>
    <s v="Samsung"/>
  </r>
  <r>
    <n v="544"/>
    <x v="5"/>
    <x v="2"/>
    <x v="10"/>
    <s v=" Philips 40PFK4101 "/>
    <n v="339"/>
    <s v="Philips"/>
  </r>
  <r>
    <n v="545"/>
    <x v="5"/>
    <x v="5"/>
    <x v="11"/>
    <s v=" Samsung UE50J6240 "/>
    <n v="544"/>
    <s v="Samsung"/>
  </r>
  <r>
    <n v="546"/>
    <x v="5"/>
    <x v="1"/>
    <x v="12"/>
    <s v=" Philips 32PFK4101 "/>
    <n v="219"/>
    <s v="Philips"/>
  </r>
  <r>
    <n v="547"/>
    <x v="5"/>
    <x v="0"/>
    <x v="0"/>
    <s v=" Philips 43PUS6101 "/>
    <n v="449"/>
    <s v="Philips"/>
  </r>
  <r>
    <n v="548"/>
    <x v="5"/>
    <x v="4"/>
    <x v="1"/>
    <s v=" Philips 32PFK5300 "/>
    <n v="319"/>
    <s v="Philips"/>
  </r>
  <r>
    <n v="549"/>
    <x v="5"/>
    <x v="0"/>
    <x v="2"/>
    <s v=" Panasonic TX-40DSW404 "/>
    <n v="369"/>
    <s v="Panasonic"/>
  </r>
  <r>
    <n v="550"/>
    <x v="5"/>
    <x v="1"/>
    <x v="3"/>
    <s v=" Samsung UE43KU6000 "/>
    <n v="549"/>
    <s v="Samsung"/>
  </r>
  <r>
    <n v="551"/>
    <x v="5"/>
    <x v="4"/>
    <x v="4"/>
    <s v=" Samsung UE55J6240 "/>
    <n v="649"/>
    <s v="Samsung"/>
  </r>
  <r>
    <n v="552"/>
    <x v="5"/>
    <x v="5"/>
    <x v="5"/>
    <s v=" Philips 49PUS6101 "/>
    <n v="499"/>
    <s v="Philips"/>
  </r>
  <r>
    <n v="553"/>
    <x v="5"/>
    <x v="0"/>
    <x v="6"/>
    <s v=" Samsung LT32E310EW "/>
    <n v="239"/>
    <s v="Samsung"/>
  </r>
  <r>
    <n v="554"/>
    <x v="5"/>
    <x v="2"/>
    <x v="7"/>
    <s v=" Samsung UE55KU6000 "/>
    <n v="722"/>
    <s v="Samsung"/>
  </r>
  <r>
    <n v="555"/>
    <x v="5"/>
    <x v="5"/>
    <x v="8"/>
    <s v=" Samsung UE22H5600 "/>
    <n v="219"/>
    <s v="Samsung"/>
  </r>
  <r>
    <n v="556"/>
    <x v="5"/>
    <x v="5"/>
    <x v="9"/>
    <s v=" LG 28MT41DF "/>
    <n v="169"/>
    <s v="LG"/>
  </r>
  <r>
    <n v="557"/>
    <x v="5"/>
    <x v="4"/>
    <x v="10"/>
    <s v=" LG 49UH610V "/>
    <n v="545"/>
    <s v="LG"/>
  </r>
  <r>
    <n v="558"/>
    <x v="5"/>
    <x v="2"/>
    <x v="11"/>
    <s v=" Toshiba 40L1533DG "/>
    <n v="299"/>
    <s v="Toshiba"/>
  </r>
  <r>
    <n v="559"/>
    <x v="5"/>
    <x v="2"/>
    <x v="12"/>
    <s v=" Samsung UE50KU6000 "/>
    <n v="649"/>
    <s v="Samsung"/>
  </r>
  <r>
    <n v="560"/>
    <x v="5"/>
    <x v="0"/>
    <x v="0"/>
    <s v=" Samsung UE75H6400 "/>
    <n v="1777"/>
    <s v="Samsung"/>
  </r>
  <r>
    <n v="561"/>
    <x v="5"/>
    <x v="1"/>
    <x v="1"/>
    <s v=" Samsung UE22H5610 "/>
    <n v="219"/>
    <s v="Samsung"/>
  </r>
  <r>
    <n v="562"/>
    <x v="5"/>
    <x v="2"/>
    <x v="2"/>
    <s v=" LG 43UH610V "/>
    <n v="499"/>
    <s v="LG"/>
  </r>
  <r>
    <n v="563"/>
    <x v="5"/>
    <x v="0"/>
    <x v="3"/>
    <s v=" Samsung UE40J5100 "/>
    <n v="379"/>
    <s v="Samsung"/>
  </r>
  <r>
    <n v="564"/>
    <x v="5"/>
    <x v="2"/>
    <x v="4"/>
    <s v=" LG 32LH530V "/>
    <n v="240"/>
    <s v="LG"/>
  </r>
  <r>
    <n v="565"/>
    <x v="5"/>
    <x v="4"/>
    <x v="5"/>
    <s v=" Samsung UE40J5200 "/>
    <n v="379"/>
    <s v="Samsung"/>
  </r>
  <r>
    <n v="566"/>
    <x v="5"/>
    <x v="1"/>
    <x v="6"/>
    <s v=" Philips 32PHK4101 "/>
    <n v="229"/>
    <s v="Philips"/>
  </r>
  <r>
    <n v="567"/>
    <x v="5"/>
    <x v="1"/>
    <x v="7"/>
    <s v=" Philips 43PUS6201 - Ambilight "/>
    <n v="469"/>
    <s v="Philips"/>
  </r>
  <r>
    <n v="568"/>
    <x v="5"/>
    <x v="1"/>
    <x v="8"/>
    <s v=" Samsung UE49K5600 "/>
    <n v="589"/>
    <s v="Samsung"/>
  </r>
  <r>
    <n v="569"/>
    <x v="5"/>
    <x v="3"/>
    <x v="9"/>
    <s v=" Samsung UE32K5600 "/>
    <n v="449"/>
    <s v="Samsung"/>
  </r>
  <r>
    <n v="570"/>
    <x v="5"/>
    <x v="5"/>
    <x v="10"/>
    <s v=" LG 32LH570U "/>
    <n v="279"/>
    <s v="LG"/>
  </r>
  <r>
    <n v="571"/>
    <x v="5"/>
    <x v="1"/>
    <x v="11"/>
    <s v=" Philips 40PFS5501 "/>
    <n v="409"/>
    <s v="Philips"/>
  </r>
  <r>
    <n v="572"/>
    <x v="5"/>
    <x v="3"/>
    <x v="12"/>
    <s v=" Samsung UE40K5600 "/>
    <n v="499"/>
    <s v="Samsung"/>
  </r>
  <r>
    <n v="573"/>
    <x v="5"/>
    <x v="0"/>
    <x v="0"/>
    <s v=" Samsung UE32J5100 "/>
    <n v="299"/>
    <s v="Samsung"/>
  </r>
  <r>
    <n v="574"/>
    <x v="5"/>
    <x v="1"/>
    <x v="1"/>
    <s v=" Samsung LT24E310EW "/>
    <n v="179"/>
    <s v="Samsung"/>
  </r>
  <r>
    <n v="575"/>
    <x v="5"/>
    <x v="5"/>
    <x v="2"/>
    <s v=" Philips 55PUS6101 "/>
    <n v="649"/>
    <s v="Philips"/>
  </r>
  <r>
    <n v="576"/>
    <x v="5"/>
    <x v="4"/>
    <x v="3"/>
    <s v=" Salora 32LED1500 "/>
    <n v="199"/>
    <s v="Salora"/>
  </r>
  <r>
    <n v="577"/>
    <x v="5"/>
    <x v="0"/>
    <x v="4"/>
    <s v=" Samsung UE58J5200 "/>
    <n v="629"/>
    <s v="Samsung"/>
  </r>
  <r>
    <n v="578"/>
    <x v="5"/>
    <x v="1"/>
    <x v="5"/>
    <s v=" Philips 65PUS6121 "/>
    <n v="1079"/>
    <s v="Philips"/>
  </r>
  <r>
    <n v="579"/>
    <x v="5"/>
    <x v="1"/>
    <x v="6"/>
    <s v=" Samsung UE48J5200 "/>
    <n v="449"/>
    <s v="Samsung"/>
  </r>
  <r>
    <n v="580"/>
    <x v="5"/>
    <x v="0"/>
    <x v="7"/>
    <s v=" LG 43LH604V "/>
    <n v="419"/>
    <s v="LG"/>
  </r>
  <r>
    <n v="581"/>
    <x v="5"/>
    <x v="3"/>
    <x v="8"/>
    <s v=" Sony KDL-40WD650 "/>
    <n v="419"/>
    <s v="Sony"/>
  </r>
  <r>
    <n v="582"/>
    <x v="5"/>
    <x v="3"/>
    <x v="9"/>
    <s v=" Samsung UE32J4500 "/>
    <n v="279"/>
    <s v="Samsung"/>
  </r>
  <r>
    <n v="583"/>
    <x v="5"/>
    <x v="3"/>
    <x v="10"/>
    <s v=" Philips 24PFS5231 "/>
    <n v="249"/>
    <s v="Philips"/>
  </r>
  <r>
    <n v="584"/>
    <x v="5"/>
    <x v="1"/>
    <x v="11"/>
    <s v=" Samsung UE32K4100 "/>
    <n v="229"/>
    <s v="Samsung"/>
  </r>
  <r>
    <n v="585"/>
    <x v="5"/>
    <x v="3"/>
    <x v="12"/>
    <s v=" Salora 43LED9132CS "/>
    <n v="329"/>
    <s v="Salora"/>
  </r>
  <r>
    <n v="586"/>
    <x v="5"/>
    <x v="0"/>
    <x v="0"/>
    <s v=" LG 43LH570V "/>
    <n v="399"/>
    <s v="LG"/>
  </r>
  <r>
    <n v="587"/>
    <x v="5"/>
    <x v="4"/>
    <x v="1"/>
    <s v=" Samsung UE55KS7000 "/>
    <n v="1499"/>
    <s v="Samsung"/>
  </r>
  <r>
    <n v="588"/>
    <x v="5"/>
    <x v="1"/>
    <x v="2"/>
    <s v=" Salora 24LED1500 "/>
    <n v="149"/>
    <s v="Salora"/>
  </r>
  <r>
    <n v="589"/>
    <x v="5"/>
    <x v="3"/>
    <x v="3"/>
    <s v=" LG 60UH615V "/>
    <n v="959"/>
    <s v="LG"/>
  </r>
  <r>
    <n v="590"/>
    <x v="5"/>
    <x v="3"/>
    <x v="4"/>
    <s v=" LG 32LH510B "/>
    <n v="215"/>
    <s v="LG"/>
  </r>
  <r>
    <n v="591"/>
    <x v="5"/>
    <x v="2"/>
    <x v="5"/>
    <s v=" Samsung LT28E310EW "/>
    <n v="179"/>
    <s v="Samsung"/>
  </r>
  <r>
    <n v="592"/>
    <x v="5"/>
    <x v="4"/>
    <x v="6"/>
    <s v=" Salora 24LED9105CD "/>
    <n v="179"/>
    <s v="Salora"/>
  </r>
  <r>
    <n v="593"/>
    <x v="5"/>
    <x v="1"/>
    <x v="7"/>
    <s v=" Samsung UE65KU6000 "/>
    <n v="1299"/>
    <s v="Samsung"/>
  </r>
  <r>
    <n v="594"/>
    <x v="5"/>
    <x v="5"/>
    <x v="8"/>
    <s v=" Salora 24LED9112CSW "/>
    <n v="179"/>
    <s v="Salora"/>
  </r>
  <r>
    <n v="595"/>
    <x v="5"/>
    <x v="5"/>
    <x v="9"/>
    <s v=" Samsung UE28J4100 "/>
    <n v="249"/>
    <s v="Samsung"/>
  </r>
  <r>
    <n v="596"/>
    <x v="5"/>
    <x v="1"/>
    <x v="10"/>
    <s v=" Philips 43PUS6401 - Ambilight "/>
    <n v="649"/>
    <s v="Philips"/>
  </r>
  <r>
    <n v="597"/>
    <x v="5"/>
    <x v="4"/>
    <x v="11"/>
    <s v=" LG 43UH650V "/>
    <n v="529"/>
    <s v="LG"/>
  </r>
  <r>
    <n v="598"/>
    <x v="5"/>
    <x v="4"/>
    <x v="12"/>
    <s v=" Samsung UE40KU6400 "/>
    <n v="611"/>
    <s v="Samsung"/>
  </r>
  <r>
    <n v="599"/>
    <x v="5"/>
    <x v="3"/>
    <x v="0"/>
    <s v=" Philips 49PUK7100 - Ambilight "/>
    <n v="699"/>
    <s v="Philips"/>
  </r>
  <r>
    <n v="600"/>
    <x v="5"/>
    <x v="3"/>
    <x v="1"/>
    <s v=" Finlux FLD2222 "/>
    <n v="179"/>
    <s v="Finlux"/>
  </r>
  <r>
    <n v="601"/>
    <x v="5"/>
    <x v="4"/>
    <x v="2"/>
    <s v=" Sony KDL-43WD750 "/>
    <n v="477"/>
    <s v="Sony"/>
  </r>
  <r>
    <n v="602"/>
    <x v="5"/>
    <x v="3"/>
    <x v="3"/>
    <s v=" Samsung UE40K5510 "/>
    <n v="499"/>
    <s v="Samsung"/>
  </r>
  <r>
    <n v="603"/>
    <x v="5"/>
    <x v="5"/>
    <x v="4"/>
    <s v=" Samsung UE49K6300 "/>
    <n v="649"/>
    <s v="Samsung"/>
  </r>
  <r>
    <n v="604"/>
    <x v="5"/>
    <x v="2"/>
    <x v="5"/>
    <s v=" Salora 42LED1500 "/>
    <n v="299"/>
    <s v="Salora"/>
  </r>
  <r>
    <n v="605"/>
    <x v="5"/>
    <x v="0"/>
    <x v="6"/>
    <s v=" Sony KDL-32WD750 "/>
    <n v="399"/>
    <s v="Sony"/>
  </r>
  <r>
    <n v="606"/>
    <x v="5"/>
    <x v="3"/>
    <x v="7"/>
    <s v=" Samsung UE49KU6400 "/>
    <n v="899"/>
    <s v="Samsung"/>
  </r>
  <r>
    <n v="607"/>
    <x v="5"/>
    <x v="3"/>
    <x v="8"/>
    <s v=" Sony KDL-55W809C "/>
    <n v="829"/>
    <s v="Sony"/>
  </r>
  <r>
    <n v="608"/>
    <x v="5"/>
    <x v="3"/>
    <x v="9"/>
    <s v=" Samsung UE49KS7000 "/>
    <n v="1299"/>
    <s v="Samsung"/>
  </r>
  <r>
    <n v="609"/>
    <x v="5"/>
    <x v="3"/>
    <x v="10"/>
    <s v=" Salora 49LED9132CS "/>
    <n v="399"/>
    <s v="Salora"/>
  </r>
  <r>
    <n v="610"/>
    <x v="5"/>
    <x v="0"/>
    <x v="11"/>
    <s v=" Philips 49PFS5301 "/>
    <n v="499"/>
    <s v="Philips"/>
  </r>
  <r>
    <n v="611"/>
    <x v="5"/>
    <x v="3"/>
    <x v="12"/>
    <s v=" Panasonic TX-40DX600E "/>
    <n v="489"/>
    <s v="Panasonic"/>
  </r>
  <r>
    <n v="612"/>
    <x v="5"/>
    <x v="1"/>
    <x v="0"/>
    <s v=" Samsung UE19H4000 "/>
    <n v="179"/>
    <s v="Samsung"/>
  </r>
  <r>
    <n v="613"/>
    <x v="5"/>
    <x v="4"/>
    <x v="1"/>
    <s v=" Samsung UE70KU6000 "/>
    <n v="1799"/>
    <s v="Samsung"/>
  </r>
  <r>
    <n v="614"/>
    <x v="5"/>
    <x v="2"/>
    <x v="2"/>
    <s v=" Samsung UE49KS8000 "/>
    <n v="1599"/>
    <s v="Samsung"/>
  </r>
  <r>
    <n v="615"/>
    <x v="5"/>
    <x v="0"/>
    <x v="3"/>
    <s v=" Finlux FLD2422 "/>
    <n v="179"/>
    <s v="Finlux"/>
  </r>
  <r>
    <n v="616"/>
    <x v="5"/>
    <x v="1"/>
    <x v="4"/>
    <s v=" Philips 49PUS6501 - Ambilight "/>
    <n v="789"/>
    <s v="Philips"/>
  </r>
  <r>
    <n v="617"/>
    <x v="5"/>
    <x v="5"/>
    <x v="5"/>
    <s v=" Sony KDL-40RD450 "/>
    <n v="379"/>
    <s v="Sony"/>
  </r>
  <r>
    <n v="618"/>
    <x v="5"/>
    <x v="5"/>
    <x v="6"/>
    <s v=" Philips 49PUS6401 - Ambilight "/>
    <n v="689"/>
    <s v="Philips"/>
  </r>
  <r>
    <n v="619"/>
    <x v="5"/>
    <x v="4"/>
    <x v="7"/>
    <s v=" LG 49UH850V "/>
    <n v="1169"/>
    <s v="LG"/>
  </r>
  <r>
    <n v="620"/>
    <x v="5"/>
    <x v="1"/>
    <x v="8"/>
    <s v=" Philips 32PFS6401 - Ambilight "/>
    <n v="399"/>
    <s v="Philips"/>
  </r>
  <r>
    <n v="621"/>
    <x v="5"/>
    <x v="1"/>
    <x v="9"/>
    <s v=" Salora 22LED9112CSW "/>
    <n v="169"/>
    <s v="Salora"/>
  </r>
  <r>
    <n v="622"/>
    <x v="5"/>
    <x v="5"/>
    <x v="10"/>
    <s v=" Samsung UE49K5500 "/>
    <n v="599"/>
    <s v="Samsung"/>
  </r>
  <r>
    <n v="623"/>
    <x v="5"/>
    <x v="0"/>
    <x v="11"/>
    <s v=" Samsung UE43KS7500 "/>
    <n v="1199"/>
    <s v="Samsung"/>
  </r>
  <r>
    <n v="624"/>
    <x v="5"/>
    <x v="0"/>
    <x v="12"/>
    <s v=" LG 28LF491U "/>
    <n v="359"/>
    <s v="LG"/>
  </r>
  <r>
    <n v="625"/>
    <x v="5"/>
    <x v="0"/>
    <x v="0"/>
    <s v=" Sony KD-43XD8005 "/>
    <n v="759"/>
    <s v="Sony"/>
  </r>
  <r>
    <n v="626"/>
    <x v="5"/>
    <x v="1"/>
    <x v="1"/>
    <s v=" Samsung UE40K6300 "/>
    <n v="549"/>
    <s v="Samsung"/>
  </r>
  <r>
    <n v="627"/>
    <x v="5"/>
    <x v="1"/>
    <x v="2"/>
    <s v=" LG 65EF950V - OLED "/>
    <n v="2995"/>
    <s v="LG"/>
  </r>
  <r>
    <n v="628"/>
    <x v="5"/>
    <x v="4"/>
    <x v="3"/>
    <s v=" Sony KDL-32WD600 "/>
    <n v="324"/>
    <s v="Sony"/>
  </r>
  <r>
    <n v="629"/>
    <x v="5"/>
    <x v="3"/>
    <x v="4"/>
    <s v=" Sony KD-43X8309C "/>
    <n v="799"/>
    <s v="Sony"/>
  </r>
  <r>
    <n v="630"/>
    <x v="5"/>
    <x v="3"/>
    <x v="5"/>
    <s v=" Philips 55PUS6201 - Ambilight "/>
    <n v="759"/>
    <s v="Philips"/>
  </r>
  <r>
    <n v="631"/>
    <x v="5"/>
    <x v="3"/>
    <x v="6"/>
    <s v=" Sony KDL-49WD750 "/>
    <n v="577"/>
    <s v="Sony"/>
  </r>
  <r>
    <n v="632"/>
    <x v="5"/>
    <x v="3"/>
    <x v="7"/>
    <s v=" Samsung UE55KU6400 "/>
    <n v="1099"/>
    <s v="Samsung"/>
  </r>
  <r>
    <n v="633"/>
    <x v="5"/>
    <x v="4"/>
    <x v="8"/>
    <s v=" Sony KDL-32RD430 "/>
    <n v="269"/>
    <s v="Sony"/>
  </r>
  <r>
    <n v="634"/>
    <x v="5"/>
    <x v="2"/>
    <x v="9"/>
    <s v=" Salora 32LED9102CS "/>
    <n v="239"/>
    <s v="Salora"/>
  </r>
  <r>
    <n v="635"/>
    <x v="5"/>
    <x v="4"/>
    <x v="10"/>
    <s v=" LG 55UH850V "/>
    <n v="1479"/>
    <s v="LG"/>
  </r>
  <r>
    <n v="636"/>
    <x v="5"/>
    <x v="3"/>
    <x v="11"/>
    <s v=" Salora 32LED9112CSW "/>
    <n v="236"/>
    <s v="Salora"/>
  </r>
  <r>
    <n v="637"/>
    <x v="5"/>
    <x v="0"/>
    <x v="12"/>
    <s v=" Finlux FL2222 "/>
    <n v="149"/>
    <s v="Finlux"/>
  </r>
  <r>
    <n v="638"/>
    <x v="5"/>
    <x v="2"/>
    <x v="0"/>
    <s v=" Samsung UE55K6300 "/>
    <n v="799"/>
    <s v="Samsung"/>
  </r>
  <r>
    <n v="639"/>
    <x v="5"/>
    <x v="2"/>
    <x v="1"/>
    <s v=" Samsung UE43KU6500 "/>
    <n v="649"/>
    <s v="Samsung"/>
  </r>
  <r>
    <n v="640"/>
    <x v="5"/>
    <x v="5"/>
    <x v="2"/>
    <s v=" Sony KD-55XD8505 "/>
    <n v="1299"/>
    <s v="Sony"/>
  </r>
  <r>
    <n v="641"/>
    <x v="5"/>
    <x v="5"/>
    <x v="3"/>
    <s v=" Finlux FL3224 "/>
    <n v="199"/>
    <s v="Finlux"/>
  </r>
  <r>
    <n v="642"/>
    <x v="5"/>
    <x v="0"/>
    <x v="4"/>
    <s v=" Sony KD-43XD8305 "/>
    <n v="851"/>
    <s v="Sony"/>
  </r>
  <r>
    <n v="643"/>
    <x v="5"/>
    <x v="2"/>
    <x v="5"/>
    <s v=" Philips 49PFS4131 "/>
    <n v="429"/>
    <s v="Philips"/>
  </r>
  <r>
    <n v="644"/>
    <x v="5"/>
    <x v="5"/>
    <x v="6"/>
    <s v=" Philips 32PHS5301 "/>
    <n v="299"/>
    <s v="Philips"/>
  </r>
  <r>
    <n v="645"/>
    <x v="5"/>
    <x v="1"/>
    <x v="7"/>
    <s v=" Finlux FL3222 "/>
    <n v="249"/>
    <s v="Finlux"/>
  </r>
  <r>
    <n v="646"/>
    <x v="5"/>
    <x v="0"/>
    <x v="8"/>
    <s v=" Salora 24LED9102CS "/>
    <n v="189"/>
    <s v="Salora"/>
  </r>
  <r>
    <n v="647"/>
    <x v="5"/>
    <x v="2"/>
    <x v="9"/>
    <s v=" LG 49UH661V "/>
    <n v="749"/>
    <s v="LG"/>
  </r>
  <r>
    <n v="648"/>
    <x v="5"/>
    <x v="2"/>
    <x v="10"/>
    <s v=" Sony KD-55XD7004 "/>
    <n v="799"/>
    <s v="Sony"/>
  </r>
  <r>
    <n v="649"/>
    <x v="5"/>
    <x v="0"/>
    <x v="11"/>
    <s v=" Samsung UE55KS8000 "/>
    <n v="1999"/>
    <s v="Samsung"/>
  </r>
  <r>
    <n v="650"/>
    <x v="5"/>
    <x v="4"/>
    <x v="12"/>
    <s v=" Panasonic TX-50DXW704 "/>
    <n v="999"/>
    <s v="Panasonic"/>
  </r>
  <r>
    <n v="651"/>
    <x v="5"/>
    <x v="0"/>
    <x v="0"/>
    <s v=" Finlux FL2422 "/>
    <n v="144"/>
    <s v="Finlux"/>
  </r>
  <r>
    <n v="652"/>
    <x v="5"/>
    <x v="3"/>
    <x v="1"/>
    <s v=" Samsung UE55KU6500 "/>
    <n v="999"/>
    <s v="Samsung"/>
  </r>
  <r>
    <n v="653"/>
    <x v="5"/>
    <x v="1"/>
    <x v="2"/>
    <s v=" Salora 55UHL2500 "/>
    <n v="589"/>
    <s v="Salora"/>
  </r>
  <r>
    <n v="654"/>
    <x v="5"/>
    <x v="3"/>
    <x v="3"/>
    <s v=" LG 24MT48DF "/>
    <n v="169"/>
    <s v="LG"/>
  </r>
  <r>
    <n v="655"/>
    <x v="5"/>
    <x v="5"/>
    <x v="4"/>
    <s v=" Sony KD-49XD7005 "/>
    <n v="749"/>
    <s v="Sony"/>
  </r>
  <r>
    <n v="656"/>
    <x v="5"/>
    <x v="5"/>
    <x v="5"/>
    <s v=" Samsung UE65KU6400 "/>
    <n v="1499"/>
    <s v="Samsung"/>
  </r>
  <r>
    <n v="657"/>
    <x v="5"/>
    <x v="2"/>
    <x v="6"/>
    <s v=" Panasonic TX-24DS500E "/>
    <n v="279"/>
    <s v="Panasonic"/>
  </r>
  <r>
    <n v="658"/>
    <x v="5"/>
    <x v="4"/>
    <x v="7"/>
    <s v=" Panasonic TX-58DX730 "/>
    <n v="999"/>
    <s v="Panasonic"/>
  </r>
  <r>
    <n v="659"/>
    <x v="5"/>
    <x v="3"/>
    <x v="8"/>
    <s v=" Samsung UE32K5100 "/>
    <n v="299"/>
    <s v="Samsung"/>
  </r>
  <r>
    <n v="660"/>
    <x v="5"/>
    <x v="0"/>
    <x v="9"/>
    <s v=" Salora 28LED9112CSW "/>
    <n v="229"/>
    <s v="Salora"/>
  </r>
  <r>
    <n v="661"/>
    <x v="5"/>
    <x v="0"/>
    <x v="10"/>
    <s v=" Philips 55PUS6401 - Ambilight "/>
    <n v="769"/>
    <s v="Philips"/>
  </r>
  <r>
    <n v="662"/>
    <x v="5"/>
    <x v="1"/>
    <x v="11"/>
    <s v=" Sony KD-65XD8505 "/>
    <n v="2199"/>
    <s v="Sony"/>
  </r>
  <r>
    <n v="663"/>
    <x v="5"/>
    <x v="2"/>
    <x v="12"/>
    <s v=" Samsung UE65KS7000 "/>
    <n v="2299"/>
    <s v="Samsung"/>
  </r>
  <r>
    <n v="664"/>
    <x v="5"/>
    <x v="2"/>
    <x v="0"/>
    <s v=" Samsung UE55KS9000 "/>
    <n v="2099"/>
    <s v="Samsung"/>
  </r>
  <r>
    <n v="665"/>
    <x v="5"/>
    <x v="2"/>
    <x v="1"/>
    <s v=" Samsung UE49KU6100 "/>
    <n v="749"/>
    <s v="Samsung"/>
  </r>
  <r>
    <n v="666"/>
    <x v="5"/>
    <x v="0"/>
    <x v="2"/>
    <s v=" Samsung UE49K5510 "/>
    <n v="719"/>
    <s v="Samsung"/>
  </r>
  <r>
    <n v="667"/>
    <x v="5"/>
    <x v="5"/>
    <x v="3"/>
    <s v=" Panasonic TX-50DXW784 "/>
    <n v="1199"/>
    <s v="Panasonic"/>
  </r>
  <r>
    <n v="668"/>
    <x v="5"/>
    <x v="2"/>
    <x v="4"/>
    <s v=" LG OLED55E6V "/>
    <n v="2999"/>
    <s v="LG"/>
  </r>
  <r>
    <n v="669"/>
    <x v="5"/>
    <x v="0"/>
    <x v="5"/>
    <s v=" Finlux FLD2022 "/>
    <n v="178.95"/>
    <s v="Finlux"/>
  </r>
  <r>
    <n v="670"/>
    <x v="5"/>
    <x v="4"/>
    <x v="6"/>
    <s v=" Sony KD-65XD7505 "/>
    <n v="1589"/>
    <s v="Sony"/>
  </r>
  <r>
    <n v="671"/>
    <x v="5"/>
    <x v="5"/>
    <x v="7"/>
    <s v=" Samsung UE49KU6500 "/>
    <n v="749"/>
    <s v="Samsung"/>
  </r>
  <r>
    <n v="672"/>
    <x v="5"/>
    <x v="0"/>
    <x v="8"/>
    <s v=" Panasonic TX-58DXW784 "/>
    <n v="1449"/>
    <s v="Panasonic"/>
  </r>
  <r>
    <n v="673"/>
    <x v="5"/>
    <x v="4"/>
    <x v="9"/>
    <s v=" LG 55UH661V "/>
    <n v="939"/>
    <s v="LG"/>
  </r>
  <r>
    <n v="674"/>
    <x v="5"/>
    <x v="0"/>
    <x v="10"/>
    <s v=" Finlux FL2022 "/>
    <n v="147.99"/>
    <s v="Finlux"/>
  </r>
  <r>
    <n v="675"/>
    <x v="5"/>
    <x v="5"/>
    <x v="11"/>
    <s v=" Finlux FL4322 Smart "/>
    <n v="319"/>
    <s v="Finlux"/>
  </r>
  <r>
    <n v="676"/>
    <x v="5"/>
    <x v="0"/>
    <x v="12"/>
    <s v=" Salora 28LED9102CS "/>
    <n v="229"/>
    <s v="Salora"/>
  </r>
  <r>
    <n v="677"/>
    <x v="5"/>
    <x v="3"/>
    <x v="0"/>
    <s v=" Salora 24LED9115CDW "/>
    <n v="189"/>
    <s v="Salora"/>
  </r>
  <r>
    <n v="678"/>
    <x v="5"/>
    <x v="0"/>
    <x v="1"/>
    <s v=" Sony KD-49XD8305 "/>
    <n v="1019"/>
    <s v="Sony"/>
  </r>
  <r>
    <n v="679"/>
    <x v="5"/>
    <x v="0"/>
    <x v="2"/>
    <s v=" Salora 20LED9105CD "/>
    <n v="179"/>
    <s v="Salora"/>
  </r>
  <r>
    <n v="680"/>
    <x v="5"/>
    <x v="1"/>
    <x v="3"/>
    <s v=" Salora 20LED9100C "/>
    <n v="144"/>
    <s v="Salora"/>
  </r>
  <r>
    <n v="681"/>
    <x v="5"/>
    <x v="2"/>
    <x v="4"/>
    <s v=" Panasonic TX-49DXW604 "/>
    <n v="629"/>
    <s v="Panasonic"/>
  </r>
  <r>
    <n v="682"/>
    <x v="5"/>
    <x v="1"/>
    <x v="5"/>
    <s v=" LG 43UH668V "/>
    <n v="749"/>
    <s v="LG"/>
  </r>
  <r>
    <n v="683"/>
    <x v="5"/>
    <x v="0"/>
    <x v="6"/>
    <s v=" Hitachi 43HGW69 "/>
    <n v="499"/>
    <s v="Hitachi"/>
  </r>
  <r>
    <n v="684"/>
    <x v="5"/>
    <x v="3"/>
    <x v="7"/>
    <s v=" Salora 32LED9105CD "/>
    <n v="249"/>
    <s v="Salora"/>
  </r>
  <r>
    <n v="685"/>
    <x v="5"/>
    <x v="2"/>
    <x v="8"/>
    <s v=" Philips 49PUS7101 - Ambilight "/>
    <n v="1099"/>
    <s v="Philips"/>
  </r>
  <r>
    <n v="686"/>
    <x v="5"/>
    <x v="2"/>
    <x v="9"/>
    <s v=" Samsung UE65KS8000 "/>
    <n v="2999"/>
    <s v="Samsung"/>
  </r>
  <r>
    <n v="687"/>
    <x v="5"/>
    <x v="0"/>
    <x v="10"/>
    <s v=" Philips 65PUS6521 - Ambilight "/>
    <n v="1799"/>
    <s v="Philips"/>
  </r>
  <r>
    <n v="688"/>
    <x v="5"/>
    <x v="2"/>
    <x v="11"/>
    <s v=" Panasonic TX-32DSW504S "/>
    <n v="379"/>
    <s v="Panasonic"/>
  </r>
  <r>
    <n v="689"/>
    <x v="5"/>
    <x v="2"/>
    <x v="12"/>
    <s v=" LG 28MT48DF "/>
    <n v="229"/>
    <s v="LG"/>
  </r>
  <r>
    <n v="690"/>
    <x v="5"/>
    <x v="1"/>
    <x v="0"/>
    <s v=" Philips 32PHS4131 "/>
    <n v="239"/>
    <s v="Philips"/>
  </r>
  <r>
    <n v="691"/>
    <x v="5"/>
    <x v="2"/>
    <x v="1"/>
    <s v=" Finlux FL4926UHD "/>
    <n v="449"/>
    <s v="Finlux"/>
  </r>
  <r>
    <n v="692"/>
    <x v="5"/>
    <x v="0"/>
    <x v="2"/>
    <s v=" Finlux FL4922SMART "/>
    <n v="419"/>
    <s v="Finlux"/>
  </r>
  <r>
    <n v="693"/>
    <x v="5"/>
    <x v="2"/>
    <x v="3"/>
    <s v=" Sony KDL-48WD650 "/>
    <n v="529"/>
    <s v="Sony"/>
  </r>
  <r>
    <n v="694"/>
    <x v="5"/>
    <x v="2"/>
    <x v="4"/>
    <s v=" Sony KD-49XD8005 "/>
    <n v="899"/>
    <s v="Sony"/>
  </r>
  <r>
    <n v="695"/>
    <x v="5"/>
    <x v="1"/>
    <x v="5"/>
    <s v=" Samsung UE75KS8000 "/>
    <n v="4999"/>
    <s v="Samsung"/>
  </r>
  <r>
    <n v="696"/>
    <x v="5"/>
    <x v="4"/>
    <x v="6"/>
    <s v=" Samsung UE49KS9000 "/>
    <n v="1699"/>
    <s v="Samsung"/>
  </r>
  <r>
    <n v="697"/>
    <x v="5"/>
    <x v="1"/>
    <x v="7"/>
    <s v=" Panasonic TX-32DS600E "/>
    <n v="399"/>
    <s v="Panasonic"/>
  </r>
  <r>
    <n v="698"/>
    <x v="5"/>
    <x v="1"/>
    <x v="8"/>
    <s v=" LG OLED55B6V "/>
    <n v="2499"/>
    <s v="LG"/>
  </r>
  <r>
    <n v="699"/>
    <x v="5"/>
    <x v="1"/>
    <x v="9"/>
    <s v=" Hitachi 49HGW69 "/>
    <n v="549"/>
    <s v="Hitachi"/>
  </r>
  <r>
    <n v="700"/>
    <x v="5"/>
    <x v="4"/>
    <x v="10"/>
    <s v=" Samsung UE55KS7500 "/>
    <n v="1699"/>
    <s v="Samsung"/>
  </r>
  <r>
    <n v="701"/>
    <x v="5"/>
    <x v="4"/>
    <x v="11"/>
    <s v=" Salora 43LED9102CS "/>
    <n v="379"/>
    <s v="Salora"/>
  </r>
  <r>
    <n v="702"/>
    <x v="5"/>
    <x v="4"/>
    <x v="12"/>
    <s v=" Salora 32LED9115CDW "/>
    <n v="259"/>
    <s v="Salora"/>
  </r>
  <r>
    <n v="703"/>
    <x v="5"/>
    <x v="5"/>
    <x v="0"/>
    <s v=" Salora 20LED1500 "/>
    <n v="119"/>
    <s v="Salora"/>
  </r>
  <r>
    <n v="704"/>
    <x v="5"/>
    <x v="0"/>
    <x v="1"/>
    <s v=" Panasonic TX-50DXW804 "/>
    <n v="1699"/>
    <s v="Panasonic"/>
  </r>
  <r>
    <n v="705"/>
    <x v="5"/>
    <x v="3"/>
    <x v="2"/>
    <s v=" LG 65EG960V - OLED "/>
    <n v="2999"/>
    <s v="LG"/>
  </r>
  <r>
    <n v="706"/>
    <x v="5"/>
    <x v="0"/>
    <x v="3"/>
    <s v=" Humax Pure Vision UHD-05516 "/>
    <n v="849"/>
    <s v="Humax"/>
  </r>
  <r>
    <n v="707"/>
    <x v="5"/>
    <x v="0"/>
    <x v="4"/>
    <s v=" Finlux FL4922 "/>
    <n v="399"/>
    <s v="Finlux"/>
  </r>
  <r>
    <n v="708"/>
    <x v="5"/>
    <x v="2"/>
    <x v="5"/>
    <s v=" Samsung UE55KU6510 "/>
    <n v="1129"/>
    <s v="Samsung"/>
  </r>
  <r>
    <n v="709"/>
    <x v="5"/>
    <x v="2"/>
    <x v="6"/>
    <s v=" Samsung UE43KU6510 "/>
    <n v="749"/>
    <s v="Samsung"/>
  </r>
  <r>
    <n v="710"/>
    <x v="5"/>
    <x v="2"/>
    <x v="7"/>
    <s v=" Salora 40UHS3500 "/>
    <n v="419"/>
    <s v="Salora"/>
  </r>
  <r>
    <n v="711"/>
    <x v="5"/>
    <x v="0"/>
    <x v="8"/>
    <s v=" Philips 32PFS4131 "/>
    <n v="259"/>
    <s v="Philips"/>
  </r>
  <r>
    <n v="712"/>
    <x v="5"/>
    <x v="1"/>
    <x v="9"/>
    <s v=" Sony KD-55SD8505 "/>
    <n v="1399"/>
    <s v="Sony"/>
  </r>
  <r>
    <n v="713"/>
    <x v="5"/>
    <x v="5"/>
    <x v="10"/>
    <s v=" Samsung UE78KU6500 "/>
    <n v="3999"/>
    <s v="Samsung"/>
  </r>
  <r>
    <n v="714"/>
    <x v="5"/>
    <x v="3"/>
    <x v="11"/>
    <s v=" Samsung UE78KS9000 "/>
    <n v="5499"/>
    <s v="Samsung"/>
  </r>
  <r>
    <n v="715"/>
    <x v="5"/>
    <x v="3"/>
    <x v="12"/>
    <s v=" Samsung UE55K5600 "/>
    <n v="777"/>
    <s v="Samsung"/>
  </r>
  <r>
    <n v="716"/>
    <x v="5"/>
    <x v="1"/>
    <x v="0"/>
    <s v=" Samsung UE55K5510 "/>
    <n v="849"/>
    <s v="Samsung"/>
  </r>
  <r>
    <n v="717"/>
    <x v="5"/>
    <x v="3"/>
    <x v="1"/>
    <s v=" Salora 55UHS3500 "/>
    <n v="639"/>
    <s v="Salora"/>
  </r>
  <r>
    <n v="718"/>
    <x v="5"/>
    <x v="2"/>
    <x v="2"/>
    <s v=" Salora 43LED9112CSW "/>
    <n v="375"/>
    <s v="Salora"/>
  </r>
  <r>
    <n v="719"/>
    <x v="5"/>
    <x v="1"/>
    <x v="3"/>
    <s v=" Philips 49PUS6561 - Ambilight "/>
    <n v="949"/>
    <s v="Philips"/>
  </r>
  <r>
    <n v="720"/>
    <x v="5"/>
    <x v="3"/>
    <x v="4"/>
    <s v=" Panasonic TX-65DXW784 "/>
    <n v="2199"/>
    <s v="Panasonic"/>
  </r>
  <r>
    <n v="721"/>
    <x v="5"/>
    <x v="5"/>
    <x v="5"/>
    <s v=" LG OLED65C6V "/>
    <n v="4299"/>
    <s v="LG"/>
  </r>
  <r>
    <n v="722"/>
    <x v="5"/>
    <x v="2"/>
    <x v="6"/>
    <s v=" LG OLED55C6V "/>
    <n v="2599"/>
    <s v="LG"/>
  </r>
  <r>
    <n v="723"/>
    <x v="5"/>
    <x v="1"/>
    <x v="7"/>
    <s v=" Salora 22LED9102CS "/>
    <n v="177.9"/>
    <s v="Salora"/>
  </r>
  <r>
    <n v="724"/>
    <x v="5"/>
    <x v="1"/>
    <x v="8"/>
    <s v=" Finlux FLD2022BK12 "/>
    <n v="179"/>
    <s v="Finlux"/>
  </r>
  <r>
    <n v="725"/>
    <x v="5"/>
    <x v="5"/>
    <x v="9"/>
    <s v=" Sony KD-55XD9305 "/>
    <n v="1999"/>
    <s v="Sony"/>
  </r>
  <r>
    <n v="726"/>
    <x v="5"/>
    <x v="1"/>
    <x v="10"/>
    <s v=" Samsung UE65KS9500 "/>
    <n v="3999"/>
    <s v="Samsung"/>
  </r>
  <r>
    <n v="727"/>
    <x v="5"/>
    <x v="0"/>
    <x v="11"/>
    <s v=" Samsung UE65KS7500 "/>
    <n v="2399"/>
    <s v="Samsung"/>
  </r>
  <r>
    <n v="728"/>
    <x v="5"/>
    <x v="5"/>
    <x v="12"/>
    <s v=" Samsung UE49KS7500 "/>
    <n v="1399"/>
    <s v="Samsung"/>
  </r>
  <r>
    <n v="729"/>
    <x v="5"/>
    <x v="1"/>
    <x v="0"/>
    <s v=" Salora 49LED9102CS "/>
    <n v="439"/>
    <s v="Salora"/>
  </r>
  <r>
    <n v="730"/>
    <x v="5"/>
    <x v="2"/>
    <x v="1"/>
    <s v=" LG 75UH855V "/>
    <n v="4139"/>
    <s v="LG"/>
  </r>
  <r>
    <n v="731"/>
    <x v="5"/>
    <x v="5"/>
    <x v="2"/>
    <s v=" LG 65UH850V "/>
    <n v="2499"/>
    <s v="LG"/>
  </r>
  <r>
    <n v="732"/>
    <x v="5"/>
    <x v="0"/>
    <x v="3"/>
    <s v=" Sony KD-75ZD9 "/>
    <n v="7999"/>
    <s v="Sony"/>
  </r>
  <r>
    <n v="733"/>
    <x v="5"/>
    <x v="5"/>
    <x v="4"/>
    <s v=" Sony KD-75XD9405 "/>
    <n v="6499"/>
    <s v="Sony"/>
  </r>
  <r>
    <n v="734"/>
    <x v="5"/>
    <x v="4"/>
    <x v="5"/>
    <s v=" Sony KD-75XD8505 "/>
    <n v="3999"/>
    <s v="Sony"/>
  </r>
  <r>
    <n v="735"/>
    <x v="5"/>
    <x v="0"/>
    <x v="6"/>
    <s v=" Sony KD-65ZD9 "/>
    <n v="4699"/>
    <s v="Sony"/>
  </r>
  <r>
    <n v="736"/>
    <x v="5"/>
    <x v="0"/>
    <x v="7"/>
    <s v=" Sony KD-65XE9305 "/>
    <n v="3699"/>
    <s v="Sony"/>
  </r>
  <r>
    <n v="737"/>
    <x v="5"/>
    <x v="0"/>
    <x v="8"/>
    <s v=" Sony KD-65XE9005 "/>
    <n v="2999"/>
    <s v="Sony"/>
  </r>
  <r>
    <n v="738"/>
    <x v="5"/>
    <x v="2"/>
    <x v="9"/>
    <s v=" Sony KD-65XD7504 "/>
    <n v="1599"/>
    <s v="Sony"/>
  </r>
  <r>
    <n v="739"/>
    <x v="5"/>
    <x v="1"/>
    <x v="10"/>
    <s v=" Sony KD-55XE9305 "/>
    <n v="2599"/>
    <s v="Sony"/>
  </r>
  <r>
    <n v="740"/>
    <x v="5"/>
    <x v="4"/>
    <x v="11"/>
    <s v=" Sony KD-55XE9005 "/>
    <n v="2099"/>
    <s v="Sony"/>
  </r>
  <r>
    <n v="741"/>
    <x v="5"/>
    <x v="1"/>
    <x v="12"/>
    <s v=" Samsung UE78KS9500 "/>
    <n v="6999"/>
    <s v="Samsung"/>
  </r>
  <r>
    <n v="742"/>
    <x v="5"/>
    <x v="1"/>
    <x v="0"/>
    <s v=" Samsung UE65KU6500 "/>
    <n v="1499"/>
    <s v="Samsung"/>
  </r>
  <r>
    <n v="743"/>
    <x v="5"/>
    <x v="4"/>
    <x v="1"/>
    <s v=" Samsung UE49KU6510 "/>
    <n v="969"/>
    <s v="Samsung"/>
  </r>
  <r>
    <n v="744"/>
    <x v="5"/>
    <x v="2"/>
    <x v="2"/>
    <s v=" Salora 49LED9112CSW "/>
    <n v="439"/>
    <s v="Salora"/>
  </r>
  <r>
    <n v="745"/>
    <x v="5"/>
    <x v="1"/>
    <x v="3"/>
    <s v=" Salora 32LED9100C "/>
    <n v="219"/>
    <s v="Salora"/>
  </r>
  <r>
    <n v="746"/>
    <x v="5"/>
    <x v="4"/>
    <x v="4"/>
    <s v=" Philips 65PUS7601 - Ambilight "/>
    <n v="2999"/>
    <s v="Philips"/>
  </r>
  <r>
    <n v="747"/>
    <x v="5"/>
    <x v="2"/>
    <x v="5"/>
    <s v=" Philips 55POS901F "/>
    <n v="3499"/>
    <s v="Philips"/>
  </r>
  <r>
    <n v="748"/>
    <x v="5"/>
    <x v="3"/>
    <x v="6"/>
    <s v=" Panasonic TX-65DXW904 "/>
    <n v="3699"/>
    <s v="Panasonic"/>
  </r>
  <r>
    <n v="749"/>
    <x v="5"/>
    <x v="1"/>
    <x v="7"/>
    <s v=" Panasonic TX-65DX780E "/>
    <n v="2399"/>
    <s v="Panasonic"/>
  </r>
  <r>
    <n v="750"/>
    <x v="5"/>
    <x v="3"/>
    <x v="8"/>
    <s v=" Panasonic TX-58DXW904 "/>
    <n v="2879"/>
    <s v="Panasonic"/>
  </r>
  <r>
    <n v="751"/>
    <x v="5"/>
    <x v="4"/>
    <x v="9"/>
    <s v=" Panasonic TX-58DXW804 "/>
    <n v="1899"/>
    <s v="Panasonic"/>
  </r>
  <r>
    <n v="752"/>
    <x v="5"/>
    <x v="0"/>
    <x v="10"/>
    <s v=" Panasonic TX-58DXW704 "/>
    <n v="1299"/>
    <s v="Panasonic"/>
  </r>
  <r>
    <n v="753"/>
    <x v="5"/>
    <x v="5"/>
    <x v="11"/>
    <s v=" Panasonic TX-58DX800E "/>
    <n v="2149"/>
    <s v="Panasonic"/>
  </r>
  <r>
    <n v="754"/>
    <x v="5"/>
    <x v="0"/>
    <x v="12"/>
    <s v=" Panasonic TX-58DX700F "/>
    <n v="1199"/>
    <s v="Panasonic"/>
  </r>
  <r>
    <n v="755"/>
    <x v="5"/>
    <x v="1"/>
    <x v="0"/>
    <s v=" Panasonic TX-55DXW604 "/>
    <n v="949"/>
    <s v="Panasonic"/>
  </r>
  <r>
    <n v="756"/>
    <x v="5"/>
    <x v="0"/>
    <x v="1"/>
    <s v=" Panasonic TX-55DX600E "/>
    <n v="849"/>
    <s v="Panasonic"/>
  </r>
  <r>
    <n v="757"/>
    <x v="5"/>
    <x v="0"/>
    <x v="2"/>
    <s v=" Panasonic TX-55DS500E "/>
    <n v="849"/>
    <s v="Panasonic"/>
  </r>
  <r>
    <n v="758"/>
    <x v="5"/>
    <x v="5"/>
    <x v="3"/>
    <s v=" Panasonic TX-50DS630E "/>
    <n v="799"/>
    <s v="Panasonic"/>
  </r>
  <r>
    <n v="759"/>
    <x v="5"/>
    <x v="3"/>
    <x v="4"/>
    <s v=" Panasonic TX-49DX650E "/>
    <n v="669"/>
    <s v="Panasonic"/>
  </r>
  <r>
    <n v="760"/>
    <x v="5"/>
    <x v="3"/>
    <x v="5"/>
    <s v=" LG OLED65G6V "/>
    <n v="6999"/>
    <s v="LG"/>
  </r>
  <r>
    <n v="761"/>
    <x v="5"/>
    <x v="2"/>
    <x v="6"/>
    <s v=" LG OLED65E6V "/>
    <n v="4999"/>
    <s v="LG"/>
  </r>
  <r>
    <n v="762"/>
    <x v="5"/>
    <x v="2"/>
    <x v="7"/>
    <s v=" LG OLED65B6V "/>
    <n v="3999"/>
    <s v="LG"/>
  </r>
  <r>
    <n v="763"/>
    <x v="5"/>
    <x v="1"/>
    <x v="8"/>
    <s v=" LG 86UH955V "/>
    <n v="7999"/>
    <s v="LG"/>
  </r>
  <r>
    <n v="764"/>
    <x v="5"/>
    <x v="3"/>
    <x v="9"/>
    <s v=" LG 55EG910V - OLED "/>
    <n v="1799"/>
    <s v="LG"/>
  </r>
  <r>
    <n v="765"/>
    <x v="5"/>
    <x v="0"/>
    <x v="10"/>
    <s v=" Humax Pure Vision UHD-04916 "/>
    <n v="699"/>
    <s v="Humax"/>
  </r>
  <r>
    <n v="766"/>
    <x v="5"/>
    <x v="2"/>
    <x v="11"/>
    <s v=" Humax Pure Vision UHD-04316 "/>
    <n v="499"/>
    <s v="Humax"/>
  </r>
  <r>
    <n v="767"/>
    <x v="5"/>
    <x v="0"/>
    <x v="12"/>
    <s v=" Hitachi 49HBT62 "/>
    <n v="499"/>
    <s v="Hitachi"/>
  </r>
  <r>
    <n v="768"/>
    <x v="5"/>
    <x v="2"/>
    <x v="0"/>
    <s v=" Hitachi 40HB6T62 "/>
    <n v="399"/>
    <s v="Hitachi"/>
  </r>
  <r>
    <n v="769"/>
    <x v="3"/>
    <x v="1"/>
    <x v="1"/>
    <s v=" Optoma HD142X "/>
    <n v="599"/>
    <s v="Optoma"/>
  </r>
  <r>
    <n v="770"/>
    <x v="3"/>
    <x v="4"/>
    <x v="2"/>
    <s v=" Philips PicoPix 3414 "/>
    <n v="299"/>
    <s v="Philips"/>
  </r>
  <r>
    <n v="771"/>
    <x v="3"/>
    <x v="4"/>
    <x v="3"/>
    <s v=" BenQ TW529 "/>
    <n v="429"/>
    <s v="BenQ"/>
  </r>
  <r>
    <n v="772"/>
    <x v="3"/>
    <x v="3"/>
    <x v="4"/>
    <s v=" Epson EB-U04 "/>
    <n v="599"/>
    <s v="Epson"/>
  </r>
  <r>
    <n v="773"/>
    <x v="3"/>
    <x v="4"/>
    <x v="5"/>
    <s v=" Salora 58BHD2500 "/>
    <n v="299"/>
    <s v="Salora"/>
  </r>
  <r>
    <n v="774"/>
    <x v="3"/>
    <x v="0"/>
    <x v="6"/>
    <s v=" Philips PicoPix 4935 "/>
    <n v="589"/>
    <s v="Philips"/>
  </r>
  <r>
    <n v="775"/>
    <x v="3"/>
    <x v="4"/>
    <x v="7"/>
    <s v=" Acer P1500 "/>
    <n v="589"/>
    <s v="Acer"/>
  </r>
  <r>
    <n v="776"/>
    <x v="3"/>
    <x v="2"/>
    <x v="8"/>
    <s v=" Epson EB-S04 "/>
    <n v="329"/>
    <s v="Epson"/>
  </r>
  <r>
    <n v="777"/>
    <x v="3"/>
    <x v="5"/>
    <x v="9"/>
    <s v=" Optoma HD27 "/>
    <n v="649"/>
    <s v="Optoma"/>
  </r>
  <r>
    <n v="778"/>
    <x v="3"/>
    <x v="4"/>
    <x v="10"/>
    <s v=" Optoma GT1080e "/>
    <n v="739"/>
    <s v="Optoma"/>
  </r>
  <r>
    <n v="779"/>
    <x v="3"/>
    <x v="3"/>
    <x v="11"/>
    <s v=" Optoma H183X "/>
    <n v="409"/>
    <s v="Optoma"/>
  </r>
  <r>
    <n v="780"/>
    <x v="3"/>
    <x v="4"/>
    <x v="12"/>
    <s v=" Optoma DH400 "/>
    <n v="849"/>
    <s v="Optoma"/>
  </r>
  <r>
    <n v="781"/>
    <x v="3"/>
    <x v="4"/>
    <x v="0"/>
    <s v=" BenQ MH741 "/>
    <n v="799"/>
    <s v="BenQ"/>
  </r>
  <r>
    <n v="782"/>
    <x v="3"/>
    <x v="4"/>
    <x v="1"/>
    <s v=" Epson EH-TW5300 "/>
    <n v="649"/>
    <s v="Epson"/>
  </r>
  <r>
    <n v="783"/>
    <x v="3"/>
    <x v="5"/>
    <x v="2"/>
    <s v=" Epson EB-W31 "/>
    <n v="479"/>
    <s v="Epson"/>
  </r>
  <r>
    <n v="784"/>
    <x v="3"/>
    <x v="5"/>
    <x v="3"/>
    <s v=" Optoma GT1070Xe "/>
    <n v="679"/>
    <s v="Optoma"/>
  </r>
  <r>
    <n v="785"/>
    <x v="3"/>
    <x v="5"/>
    <x v="4"/>
    <s v=" Philips PicoPix 4010 "/>
    <n v="279"/>
    <s v="Philips"/>
  </r>
  <r>
    <n v="786"/>
    <x v="3"/>
    <x v="4"/>
    <x v="5"/>
    <s v=" LG PF1000U "/>
    <n v="1129"/>
    <s v="LG"/>
  </r>
  <r>
    <n v="787"/>
    <x v="3"/>
    <x v="1"/>
    <x v="6"/>
    <s v=" Acer P1185 "/>
    <n v="339"/>
    <s v="Acer"/>
  </r>
  <r>
    <n v="788"/>
    <x v="3"/>
    <x v="3"/>
    <x v="7"/>
    <s v=" Acer P5515 "/>
    <n v="789"/>
    <s v="Acer"/>
  </r>
  <r>
    <n v="789"/>
    <x v="3"/>
    <x v="0"/>
    <x v="8"/>
    <s v=" Philips PicoPix 4835 "/>
    <n v="449"/>
    <s v="Philips"/>
  </r>
  <r>
    <n v="790"/>
    <x v="3"/>
    <x v="2"/>
    <x v="9"/>
    <s v=" BenQ MS527 "/>
    <n v="309"/>
    <s v="BenQ"/>
  </r>
  <r>
    <n v="791"/>
    <x v="3"/>
    <x v="5"/>
    <x v="10"/>
    <s v=" Epson EH-TW5350 "/>
    <n v="749"/>
    <s v="Epson"/>
  </r>
  <r>
    <n v="792"/>
    <x v="3"/>
    <x v="0"/>
    <x v="11"/>
    <s v=" LG PH150G "/>
    <n v="349"/>
    <s v="LG"/>
  </r>
  <r>
    <n v="793"/>
    <x v="3"/>
    <x v="2"/>
    <x v="12"/>
    <s v=" Epson EH-TW6700 "/>
    <n v="1199"/>
    <s v="Epson"/>
  </r>
  <r>
    <n v="794"/>
    <x v="3"/>
    <x v="3"/>
    <x v="0"/>
    <s v=" BenQ TH683 "/>
    <n v="629"/>
    <s v="BenQ"/>
  </r>
  <r>
    <n v="795"/>
    <x v="3"/>
    <x v="0"/>
    <x v="1"/>
    <s v=" Philips PicoPix 3417W "/>
    <n v="399"/>
    <s v="Philips"/>
  </r>
  <r>
    <n v="796"/>
    <x v="3"/>
    <x v="1"/>
    <x v="2"/>
    <s v=" Optoma ML750e "/>
    <n v="479"/>
    <s v="Optoma"/>
  </r>
  <r>
    <n v="797"/>
    <x v="3"/>
    <x v="0"/>
    <x v="3"/>
    <s v=" Optoma DH1017 "/>
    <n v="969"/>
    <s v="Optoma"/>
  </r>
  <r>
    <n v="798"/>
    <x v="3"/>
    <x v="5"/>
    <x v="4"/>
    <s v=" Epson EH-TW570 "/>
    <n v="549"/>
    <s v="Epson"/>
  </r>
  <r>
    <n v="799"/>
    <x v="3"/>
    <x v="1"/>
    <x v="5"/>
    <s v=" Ricoh PJ X2240 "/>
    <n v="319"/>
    <s v="Ricoh"/>
  </r>
  <r>
    <n v="800"/>
    <x v="3"/>
    <x v="4"/>
    <x v="6"/>
    <s v=" LG PF1500G "/>
    <n v="899"/>
    <s v="LG"/>
  </r>
  <r>
    <n v="801"/>
    <x v="3"/>
    <x v="2"/>
    <x v="7"/>
    <s v=" Rif6 Cube "/>
    <n v="269"/>
    <s v="Rif6"/>
  </r>
  <r>
    <n v="802"/>
    <x v="3"/>
    <x v="2"/>
    <x v="8"/>
    <s v=" Optoma EH400 "/>
    <n v="869"/>
    <s v="Optoma"/>
  </r>
  <r>
    <n v="803"/>
    <x v="3"/>
    <x v="1"/>
    <x v="9"/>
    <s v=" BenQ W2000 "/>
    <n v="949"/>
    <s v="BenQ"/>
  </r>
  <r>
    <n v="804"/>
    <x v="3"/>
    <x v="1"/>
    <x v="10"/>
    <s v=" Optoma W402 "/>
    <n v="749"/>
    <s v="Optoma"/>
  </r>
  <r>
    <n v="805"/>
    <x v="3"/>
    <x v="3"/>
    <x v="11"/>
    <s v=" Optoma W340 "/>
    <n v="489"/>
    <s v="Optoma"/>
  </r>
  <r>
    <n v="806"/>
    <x v="3"/>
    <x v="5"/>
    <x v="12"/>
    <s v=" Optoma HD151X "/>
    <n v="849"/>
    <s v="Optoma"/>
  </r>
  <r>
    <n v="807"/>
    <x v="3"/>
    <x v="4"/>
    <x v="0"/>
    <s v=" LG PH450UG "/>
    <n v="649"/>
    <s v="LG"/>
  </r>
  <r>
    <n v="808"/>
    <x v="3"/>
    <x v="3"/>
    <x v="1"/>
    <s v=" BenQ W1070+ "/>
    <n v="729"/>
    <s v="BenQ"/>
  </r>
  <r>
    <n v="809"/>
    <x v="3"/>
    <x v="2"/>
    <x v="2"/>
    <s v=" BenQ W1070 "/>
    <n v="629"/>
    <s v="BenQ"/>
  </r>
  <r>
    <n v="810"/>
    <x v="3"/>
    <x v="3"/>
    <x v="3"/>
    <s v=" BenQ TH670 "/>
    <n v="569"/>
    <s v="BenQ"/>
  </r>
  <r>
    <n v="811"/>
    <x v="3"/>
    <x v="3"/>
    <x v="4"/>
    <s v=" Optoma GT5000 "/>
    <n v="1249"/>
    <s v="Optoma"/>
  </r>
  <r>
    <n v="812"/>
    <x v="3"/>
    <x v="4"/>
    <x v="5"/>
    <s v=" Epson EB-W04 "/>
    <n v="449"/>
    <s v="Epson"/>
  </r>
  <r>
    <n v="813"/>
    <x v="3"/>
    <x v="4"/>
    <x v="6"/>
    <s v=" BenQ W1080ST+ "/>
    <n v="999"/>
    <s v="BenQ"/>
  </r>
  <r>
    <n v="814"/>
    <x v="3"/>
    <x v="2"/>
    <x v="7"/>
    <s v=" Optoma GT760 "/>
    <n v="549"/>
    <s v="Optoma"/>
  </r>
  <r>
    <n v="815"/>
    <x v="3"/>
    <x v="3"/>
    <x v="8"/>
    <s v=" LG PW1000G "/>
    <n v="589"/>
    <s v="LG"/>
  </r>
  <r>
    <n v="816"/>
    <x v="3"/>
    <x v="4"/>
    <x v="9"/>
    <s v=" Epson EB-U32 "/>
    <n v="749"/>
    <s v="Epson"/>
  </r>
  <r>
    <n v="817"/>
    <x v="3"/>
    <x v="4"/>
    <x v="10"/>
    <s v=" BenQ W1110 "/>
    <n v="829"/>
    <s v="BenQ"/>
  </r>
  <r>
    <n v="818"/>
    <x v="3"/>
    <x v="0"/>
    <x v="11"/>
    <s v=" BenQ W1090 "/>
    <n v="699"/>
    <s v="BenQ"/>
  </r>
  <r>
    <n v="819"/>
    <x v="3"/>
    <x v="2"/>
    <x v="12"/>
    <s v=" Optoma ML750ST "/>
    <n v="579"/>
    <s v="Optoma"/>
  </r>
  <r>
    <n v="820"/>
    <x v="3"/>
    <x v="5"/>
    <x v="0"/>
    <s v=" Optoma HD36 "/>
    <n v="939"/>
    <s v="Optoma"/>
  </r>
  <r>
    <n v="821"/>
    <x v="3"/>
    <x v="2"/>
    <x v="1"/>
    <s v=" Beam Labs Beam "/>
    <n v="499"/>
    <s v="Beam"/>
  </r>
  <r>
    <n v="822"/>
    <x v="3"/>
    <x v="1"/>
    <x v="2"/>
    <s v=" Salora 50BHD2000 "/>
    <n v="249"/>
    <s v="Salora"/>
  </r>
  <r>
    <n v="823"/>
    <x v="3"/>
    <x v="4"/>
    <x v="3"/>
    <s v=" Optoma W400 "/>
    <n v="669"/>
    <s v="Optoma"/>
  </r>
  <r>
    <n v="824"/>
    <x v="3"/>
    <x v="2"/>
    <x v="4"/>
    <s v=" Optoma W330 "/>
    <n v="399"/>
    <s v="Optoma"/>
  </r>
  <r>
    <n v="825"/>
    <x v="3"/>
    <x v="1"/>
    <x v="5"/>
    <s v=" Optoma DH1009i "/>
    <n v="629"/>
    <s v="Optoma"/>
  </r>
  <r>
    <n v="826"/>
    <x v="3"/>
    <x v="3"/>
    <x v="6"/>
    <s v=" LG PW1500G "/>
    <n v="739"/>
    <s v="LG"/>
  </r>
  <r>
    <n v="827"/>
    <x v="3"/>
    <x v="3"/>
    <x v="7"/>
    <s v=" Epson EH-TW5210 "/>
    <n v="659"/>
    <s v="Epson"/>
  </r>
  <r>
    <n v="828"/>
    <x v="3"/>
    <x v="5"/>
    <x v="8"/>
    <s v=" BenQ TH530 "/>
    <n v="579"/>
    <s v="BenQ"/>
  </r>
  <r>
    <n v="829"/>
    <x v="3"/>
    <x v="2"/>
    <x v="9"/>
    <s v=" Acer K135i "/>
    <n v="509"/>
    <s v="Acer"/>
  </r>
  <r>
    <n v="830"/>
    <x v="3"/>
    <x v="2"/>
    <x v="10"/>
    <s v=" Acer C120 "/>
    <n v="259"/>
    <s v="Acer"/>
  </r>
  <r>
    <n v="831"/>
    <x v="3"/>
    <x v="5"/>
    <x v="11"/>
    <s v=" Optoma H114 "/>
    <n v="459"/>
    <s v="Optoma"/>
  </r>
  <r>
    <n v="832"/>
    <x v="3"/>
    <x v="1"/>
    <x v="12"/>
    <s v=" Acer C205 "/>
    <n v="319"/>
    <s v="Acer"/>
  </r>
  <r>
    <n v="833"/>
    <x v="3"/>
    <x v="2"/>
    <x v="0"/>
    <s v=" Philips PicoPix 4350 "/>
    <n v="299"/>
    <s v="Philips"/>
  </r>
  <r>
    <n v="834"/>
    <x v="3"/>
    <x v="3"/>
    <x v="1"/>
    <s v=" Optoma W341 "/>
    <n v="559"/>
    <s v="Optoma"/>
  </r>
  <r>
    <n v="835"/>
    <x v="3"/>
    <x v="5"/>
    <x v="2"/>
    <s v=" LG PV150G "/>
    <n v="299"/>
    <s v="LG"/>
  </r>
  <r>
    <n v="836"/>
    <x v="3"/>
    <x v="1"/>
    <x v="3"/>
    <s v=" Epson EB-1960 "/>
    <n v="1049"/>
    <s v="Epson"/>
  </r>
  <r>
    <n v="837"/>
    <x v="3"/>
    <x v="1"/>
    <x v="4"/>
    <s v=" BenQ MX528 "/>
    <n v="469"/>
    <s v="BenQ"/>
  </r>
  <r>
    <n v="838"/>
    <x v="3"/>
    <x v="2"/>
    <x v="5"/>
    <s v=" BenQ TH682ST "/>
    <n v="789"/>
    <s v="BenQ"/>
  </r>
  <r>
    <n v="839"/>
    <x v="3"/>
    <x v="4"/>
    <x v="6"/>
    <s v=" Optoma W305ST "/>
    <n v="749"/>
    <s v="Optoma"/>
  </r>
  <r>
    <n v="840"/>
    <x v="3"/>
    <x v="3"/>
    <x v="7"/>
    <s v=" LG PH550G "/>
    <n v="489"/>
    <s v="LG"/>
  </r>
  <r>
    <n v="841"/>
    <x v="3"/>
    <x v="2"/>
    <x v="8"/>
    <s v=" JVC DLA-X5000 Wit "/>
    <n v="3499"/>
    <s v="JVC"/>
  </r>
  <r>
    <n v="842"/>
    <x v="3"/>
    <x v="0"/>
    <x v="9"/>
    <s v=" BenQ MX631ST "/>
    <n v="599"/>
    <s v="BenQ"/>
  </r>
  <r>
    <n v="843"/>
    <x v="3"/>
    <x v="3"/>
    <x v="10"/>
    <s v=" BenQ MW632ST "/>
    <n v="659"/>
    <s v="BenQ"/>
  </r>
  <r>
    <n v="844"/>
    <x v="3"/>
    <x v="4"/>
    <x v="11"/>
    <s v=" BenQ MH856UST "/>
    <n v="1799"/>
    <s v="BenQ"/>
  </r>
  <r>
    <n v="845"/>
    <x v="3"/>
    <x v="1"/>
    <x v="12"/>
    <s v=" Optoma X340 "/>
    <n v="449"/>
    <s v="Optoma"/>
  </r>
  <r>
    <n v="846"/>
    <x v="3"/>
    <x v="1"/>
    <x v="0"/>
    <s v=" Optoma W344 "/>
    <n v="579"/>
    <s v="Optoma"/>
  </r>
  <r>
    <n v="847"/>
    <x v="3"/>
    <x v="5"/>
    <x v="1"/>
    <s v=" Optoma W331 "/>
    <n v="459"/>
    <s v="Optoma"/>
  </r>
  <r>
    <n v="848"/>
    <x v="3"/>
    <x v="1"/>
    <x v="2"/>
    <s v=" Optoma S331 "/>
    <n v="319"/>
    <s v="Optoma"/>
  </r>
  <r>
    <n v="849"/>
    <x v="3"/>
    <x v="1"/>
    <x v="3"/>
    <s v=" Optoma HD28DSE "/>
    <n v="829"/>
    <s v="Optoma"/>
  </r>
  <r>
    <n v="850"/>
    <x v="3"/>
    <x v="5"/>
    <x v="4"/>
    <s v=" Optoma HD161X "/>
    <n v="1199"/>
    <s v="Optoma"/>
  </r>
  <r>
    <n v="851"/>
    <x v="3"/>
    <x v="2"/>
    <x v="5"/>
    <s v=" Optoma HD140X "/>
    <n v="589"/>
    <s v="Optoma"/>
  </r>
  <r>
    <n v="852"/>
    <x v="3"/>
    <x v="3"/>
    <x v="6"/>
    <s v=" Optoma EH341 "/>
    <n v="849"/>
    <s v="Optoma"/>
  </r>
  <r>
    <n v="853"/>
    <x v="3"/>
    <x v="1"/>
    <x v="7"/>
    <s v=" Optoma EH330 "/>
    <n v="649"/>
    <s v="Optoma"/>
  </r>
  <r>
    <n v="854"/>
    <x v="3"/>
    <x v="3"/>
    <x v="8"/>
    <s v=" Optoma EH200ST "/>
    <n v="939"/>
    <s v="Optoma"/>
  </r>
  <r>
    <n v="855"/>
    <x v="3"/>
    <x v="3"/>
    <x v="9"/>
    <s v=" Optoma DH1020 "/>
    <n v="699"/>
    <s v="Optoma"/>
  </r>
  <r>
    <n v="856"/>
    <x v="3"/>
    <x v="2"/>
    <x v="10"/>
    <s v=" JVC LX-WX50 "/>
    <n v="1799"/>
    <s v="JVC"/>
  </r>
  <r>
    <n v="857"/>
    <x v="3"/>
    <x v="3"/>
    <x v="11"/>
    <s v=" JVC LX-FH50 "/>
    <n v="2249"/>
    <s v="JVC"/>
  </r>
  <r>
    <n v="858"/>
    <x v="3"/>
    <x v="5"/>
    <x v="12"/>
    <s v=" JVC DLA-X7500 Zwart "/>
    <n v="6849"/>
    <s v="JVC"/>
  </r>
  <r>
    <n v="859"/>
    <x v="3"/>
    <x v="4"/>
    <x v="0"/>
    <s v=" JVC DLA-X5500 Zwart "/>
    <n v="4549"/>
    <s v="JVC"/>
  </r>
  <r>
    <n v="860"/>
    <x v="3"/>
    <x v="4"/>
    <x v="1"/>
    <s v=" JVC DLA-X5500 Wit "/>
    <n v="4549"/>
    <s v="JVC"/>
  </r>
  <r>
    <n v="861"/>
    <x v="3"/>
    <x v="0"/>
    <x v="2"/>
    <s v=" Epson EB-W29 "/>
    <n v="609"/>
    <s v="Epson"/>
  </r>
  <r>
    <n v="862"/>
    <x v="3"/>
    <x v="2"/>
    <x v="3"/>
    <s v=" Epson EB-S27 "/>
    <n v="379"/>
    <s v="Epson"/>
  </r>
  <r>
    <n v="863"/>
    <x v="3"/>
    <x v="1"/>
    <x v="4"/>
    <s v=" BenQ W2000W "/>
    <n v="1489"/>
    <s v="BenQ"/>
  </r>
  <r>
    <n v="864"/>
    <x v="3"/>
    <x v="5"/>
    <x v="5"/>
    <s v=" BenQ W1210ST "/>
    <n v="1049"/>
    <s v="BenQ"/>
  </r>
  <r>
    <n v="865"/>
    <x v="3"/>
    <x v="1"/>
    <x v="6"/>
    <s v=" BenQ MX819ST "/>
    <n v="949"/>
    <s v="BenQ"/>
  </r>
  <r>
    <n v="866"/>
    <x v="3"/>
    <x v="4"/>
    <x v="7"/>
    <s v=" Acer P6600 "/>
    <n v="1659"/>
    <s v="Acer"/>
  </r>
  <r>
    <n v="867"/>
    <x v="3"/>
    <x v="0"/>
    <x v="8"/>
    <s v=" Acer H7550ST "/>
    <n v="969"/>
    <s v="Acer"/>
  </r>
  <r>
    <n v="868"/>
    <x v="3"/>
    <x v="0"/>
    <x v="9"/>
    <s v=" Acer H7550BD "/>
    <n v="729"/>
    <s v="Acer"/>
  </r>
  <r>
    <n v="869"/>
    <x v="3"/>
    <x v="3"/>
    <x v="10"/>
    <s v=" Acer H6518BD "/>
    <n v="749"/>
    <s v="Acer"/>
  </r>
  <r>
    <n v="870"/>
    <x v="3"/>
    <x v="1"/>
    <x v="11"/>
    <s v=" Epson EB-X27 "/>
    <n v="479"/>
    <s v="Epson"/>
  </r>
  <r>
    <n v="871"/>
    <x v="2"/>
    <x v="4"/>
    <x v="12"/>
    <s v=" JBL Charge 2 Plus Zwart "/>
    <n v="99"/>
    <s v="JBL"/>
  </r>
  <r>
    <n v="872"/>
    <x v="2"/>
    <x v="5"/>
    <x v="0"/>
    <s v=" SONOS PLAY:1 Wit "/>
    <n v="229"/>
    <s v="SONOS"/>
  </r>
  <r>
    <n v="873"/>
    <x v="2"/>
    <x v="0"/>
    <x v="1"/>
    <s v=" JBL Charge 3 Squad Special Edition "/>
    <n v="179"/>
    <s v="JBL"/>
  </r>
  <r>
    <n v="874"/>
    <x v="2"/>
    <x v="4"/>
    <x v="2"/>
    <s v=" JBL Go Zwart "/>
    <n v="29"/>
    <s v="JBL"/>
  </r>
  <r>
    <n v="875"/>
    <x v="2"/>
    <x v="3"/>
    <x v="3"/>
    <s v=" SONOS PLAY:1 Zwart "/>
    <n v="229"/>
    <s v="SONOS"/>
  </r>
  <r>
    <n v="876"/>
    <x v="2"/>
    <x v="4"/>
    <x v="4"/>
    <s v=" JBL Flip 3 Black Edition "/>
    <n v="79"/>
    <s v="JBL"/>
  </r>
  <r>
    <n v="877"/>
    <x v="2"/>
    <x v="4"/>
    <x v="5"/>
    <s v=" Caliber HPG407BT "/>
    <n v="33.99"/>
    <s v="Caliber"/>
  </r>
  <r>
    <n v="878"/>
    <x v="2"/>
    <x v="5"/>
    <x v="6"/>
    <s v=" UE BOOM 2 Zwart "/>
    <n v="129"/>
    <s v="UE"/>
  </r>
  <r>
    <n v="879"/>
    <x v="2"/>
    <x v="5"/>
    <x v="7"/>
    <s v=" JBL Charge 3 Zwart "/>
    <n v="175"/>
    <s v="JBL"/>
  </r>
  <r>
    <n v="880"/>
    <x v="2"/>
    <x v="0"/>
    <x v="8"/>
    <s v=" House of Marley Get Together Grijs "/>
    <n v="135"/>
    <s v="House"/>
  </r>
  <r>
    <n v="881"/>
    <x v="2"/>
    <x v="3"/>
    <x v="9"/>
    <s v=" JBL Go Mintgroen "/>
    <n v="29"/>
    <s v="JBL"/>
  </r>
  <r>
    <n v="882"/>
    <x v="2"/>
    <x v="5"/>
    <x v="10"/>
    <s v=" JBL Flip 3 Zwart "/>
    <n v="99"/>
    <s v="JBL"/>
  </r>
  <r>
    <n v="883"/>
    <x v="2"/>
    <x v="2"/>
    <x v="11"/>
    <s v=" Fresh 'n Rebel Rockbox Brick Fabriq Edition Black Limited Edition "/>
    <n v="49.99"/>
    <s v="Fresh"/>
  </r>
  <r>
    <n v="884"/>
    <x v="2"/>
    <x v="2"/>
    <x v="12"/>
    <s v=" Bose SoundLink Mini II Zwart "/>
    <n v="189"/>
    <s v="Bose"/>
  </r>
  <r>
    <n v="885"/>
    <x v="2"/>
    <x v="0"/>
    <x v="0"/>
    <s v=" iDance Audio Sing Cube BC100 Wit "/>
    <n v="69.989999999999995"/>
    <s v="iDance"/>
  </r>
  <r>
    <n v="886"/>
    <x v="2"/>
    <x v="3"/>
    <x v="1"/>
    <s v=" JBL Go Grijs "/>
    <n v="29"/>
    <s v="JBL"/>
  </r>
  <r>
    <n v="887"/>
    <x v="2"/>
    <x v="3"/>
    <x v="2"/>
    <s v=" JBL Xtreme Zwart "/>
    <n v="249"/>
    <s v="JBL"/>
  </r>
  <r>
    <n v="888"/>
    <x v="2"/>
    <x v="5"/>
    <x v="3"/>
    <s v=" SONOS PLAY:3 Wit "/>
    <n v="349"/>
    <s v="SONOS"/>
  </r>
  <r>
    <n v="889"/>
    <x v="2"/>
    <x v="1"/>
    <x v="4"/>
    <s v=" UE MEGABOOM Zwart "/>
    <n v="199"/>
    <s v="UE"/>
  </r>
  <r>
    <n v="890"/>
    <x v="2"/>
    <x v="0"/>
    <x v="5"/>
    <s v=" SONOS PLAY:5 Wit "/>
    <n v="579"/>
    <s v="SONOS"/>
  </r>
  <r>
    <n v="891"/>
    <x v="2"/>
    <x v="4"/>
    <x v="6"/>
    <s v=" Bose SoundLink III "/>
    <n v="279"/>
    <s v="Bose"/>
  </r>
  <r>
    <n v="892"/>
    <x v="2"/>
    <x v="5"/>
    <x v="7"/>
    <s v=" JBL Go Blauw "/>
    <n v="29"/>
    <s v="JBL"/>
  </r>
  <r>
    <n v="893"/>
    <x v="2"/>
    <x v="3"/>
    <x v="8"/>
    <s v=" ION Block Rocker 2016 "/>
    <n v="179"/>
    <s v="ION"/>
  </r>
  <r>
    <n v="894"/>
    <x v="2"/>
    <x v="3"/>
    <x v="9"/>
    <s v=" Bose SoundLink Mini II Zilver "/>
    <n v="189"/>
    <s v="Bose"/>
  </r>
  <r>
    <n v="895"/>
    <x v="2"/>
    <x v="3"/>
    <x v="10"/>
    <s v=" Nikkei Bigboxx "/>
    <n v="139"/>
    <s v="Nikkei"/>
  </r>
  <r>
    <n v="896"/>
    <x v="2"/>
    <x v="4"/>
    <x v="11"/>
    <s v=" JBL Clip 2 Zwart "/>
    <n v="51"/>
    <s v="JBL"/>
  </r>
  <r>
    <n v="897"/>
    <x v="2"/>
    <x v="2"/>
    <x v="12"/>
    <s v=" Bose SoundTouch 20 III Zwart "/>
    <n v="389"/>
    <s v="Bose"/>
  </r>
  <r>
    <n v="898"/>
    <x v="2"/>
    <x v="2"/>
    <x v="0"/>
    <s v=" Bose SoundTouch 10 Zwart "/>
    <n v="219"/>
    <s v="Bose"/>
  </r>
  <r>
    <n v="899"/>
    <x v="2"/>
    <x v="0"/>
    <x v="1"/>
    <s v=" SONOS PLAY:5 Zwart "/>
    <n v="579"/>
    <s v="SONOS"/>
  </r>
  <r>
    <n v="900"/>
    <x v="2"/>
    <x v="2"/>
    <x v="2"/>
    <s v=" Philips BT6000 Zwart "/>
    <n v="79"/>
    <s v="Philips"/>
  </r>
  <r>
    <n v="901"/>
    <x v="2"/>
    <x v="4"/>
    <x v="3"/>
    <s v=" JBL Go Rood "/>
    <n v="29"/>
    <s v="JBL"/>
  </r>
  <r>
    <n v="902"/>
    <x v="2"/>
    <x v="5"/>
    <x v="4"/>
    <s v=" UE ROLL 2 Zwart "/>
    <n v="79"/>
    <s v="UE"/>
  </r>
  <r>
    <n v="903"/>
    <x v="2"/>
    <x v="1"/>
    <x v="5"/>
    <s v=" Samsung R1 WAM1500 "/>
    <n v="149"/>
    <s v="Samsung"/>
  </r>
  <r>
    <n v="904"/>
    <x v="2"/>
    <x v="1"/>
    <x v="6"/>
    <s v=" UE BOOM 2 Rood "/>
    <n v="129"/>
    <s v="UE"/>
  </r>
  <r>
    <n v="905"/>
    <x v="2"/>
    <x v="2"/>
    <x v="7"/>
    <s v=" Marshall Kilburn Zwart "/>
    <n v="199"/>
    <s v="Marshall"/>
  </r>
  <r>
    <n v="906"/>
    <x v="2"/>
    <x v="4"/>
    <x v="8"/>
    <s v=" JBL Flip 3 Squad Special Edition "/>
    <n v="99"/>
    <s v="JBL"/>
  </r>
  <r>
    <n v="907"/>
    <x v="2"/>
    <x v="4"/>
    <x v="9"/>
    <s v=" HEOS 1 HS2 Duo Pack Zwart "/>
    <n v="375"/>
    <s v="HEOS"/>
  </r>
  <r>
    <n v="908"/>
    <x v="2"/>
    <x v="1"/>
    <x v="10"/>
    <s v=" UE BOOM 2 Blauw "/>
    <n v="129"/>
    <s v="UE"/>
  </r>
  <r>
    <n v="909"/>
    <x v="2"/>
    <x v="5"/>
    <x v="11"/>
    <s v=" JBL Flip 3 Turquoise "/>
    <n v="99"/>
    <s v="JBL"/>
  </r>
  <r>
    <n v="910"/>
    <x v="2"/>
    <x v="5"/>
    <x v="12"/>
    <s v=" JBL Flip 3 Rood "/>
    <n v="99"/>
    <s v="JBL"/>
  </r>
  <r>
    <n v="911"/>
    <x v="2"/>
    <x v="0"/>
    <x v="0"/>
    <s v=" UE MEGABOOM Blauw "/>
    <n v="199"/>
    <s v="UE"/>
  </r>
  <r>
    <n v="912"/>
    <x v="2"/>
    <x v="4"/>
    <x v="1"/>
    <s v=" UE BOOM 2 Wit "/>
    <n v="129"/>
    <s v="UE"/>
  </r>
  <r>
    <n v="913"/>
    <x v="2"/>
    <x v="0"/>
    <x v="2"/>
    <s v=" Fresh 'n Rebel Rockbox Brick Fabriq Edition Zwart "/>
    <n v="52"/>
    <s v="Fresh"/>
  </r>
  <r>
    <n v="914"/>
    <x v="2"/>
    <x v="2"/>
    <x v="3"/>
    <s v=" iDance Audio Sing Cube BC100 Roze "/>
    <n v="89.95"/>
    <s v="iDance"/>
  </r>
  <r>
    <n v="915"/>
    <x v="2"/>
    <x v="1"/>
    <x v="4"/>
    <s v=" JBL Flip 3 Grijs "/>
    <n v="99"/>
    <s v="JBL"/>
  </r>
  <r>
    <n v="916"/>
    <x v="2"/>
    <x v="2"/>
    <x v="5"/>
    <s v=" JBL Go Oranje "/>
    <n v="29"/>
    <s v="JBL"/>
  </r>
  <r>
    <n v="917"/>
    <x v="2"/>
    <x v="4"/>
    <x v="6"/>
    <s v=" Bose SoundTouch 30 III Zwart "/>
    <n v="599"/>
    <s v="Bose"/>
  </r>
  <r>
    <n v="918"/>
    <x v="2"/>
    <x v="1"/>
    <x v="7"/>
    <s v=" JBL Go Roze "/>
    <n v="29"/>
    <s v="JBL"/>
  </r>
  <r>
    <n v="919"/>
    <x v="2"/>
    <x v="2"/>
    <x v="8"/>
    <s v=" JBL Flip 3 Blauw "/>
    <n v="93"/>
    <s v="JBL"/>
  </r>
  <r>
    <n v="920"/>
    <x v="2"/>
    <x v="4"/>
    <x v="9"/>
    <s v=" Samsung R3 WAM3501 "/>
    <n v="199"/>
    <s v="Samsung"/>
  </r>
  <r>
    <n v="921"/>
    <x v="2"/>
    <x v="0"/>
    <x v="10"/>
    <s v=" Philips BT110B "/>
    <n v="34.99"/>
    <s v="Philips"/>
  </r>
  <r>
    <n v="922"/>
    <x v="2"/>
    <x v="2"/>
    <x v="11"/>
    <s v=" JBL Charge 3 Grijs "/>
    <n v="174"/>
    <s v="JBL"/>
  </r>
  <r>
    <n v="923"/>
    <x v="2"/>
    <x v="4"/>
    <x v="12"/>
    <s v=" Bose SoundTouch 20 III Wit "/>
    <n v="389"/>
    <s v="Bose"/>
  </r>
  <r>
    <n v="924"/>
    <x v="2"/>
    <x v="1"/>
    <x v="0"/>
    <s v=" Trust Urban Deci Blauw "/>
    <n v="39.99"/>
    <s v="Trust"/>
  </r>
  <r>
    <n v="925"/>
    <x v="2"/>
    <x v="2"/>
    <x v="1"/>
    <s v=" JBL Pulse 2 Zwart "/>
    <n v="179"/>
    <s v="JBL"/>
  </r>
  <r>
    <n v="926"/>
    <x v="2"/>
    <x v="4"/>
    <x v="2"/>
    <s v=" Jabra Solemate zwart "/>
    <n v="79.989999999999995"/>
    <s v="Jabra"/>
  </r>
  <r>
    <n v="927"/>
    <x v="2"/>
    <x v="4"/>
    <x v="3"/>
    <s v=" Bose SoundLink Colour Zwart "/>
    <n v="139"/>
    <s v="Bose"/>
  </r>
  <r>
    <n v="928"/>
    <x v="2"/>
    <x v="2"/>
    <x v="4"/>
    <s v=" Philips SD700B "/>
    <n v="49.99"/>
    <s v="Philips"/>
  </r>
  <r>
    <n v="929"/>
    <x v="2"/>
    <x v="4"/>
    <x v="5"/>
    <s v=" ION Block Party Live "/>
    <n v="199"/>
    <s v="ION"/>
  </r>
  <r>
    <n v="930"/>
    <x v="2"/>
    <x v="5"/>
    <x v="6"/>
    <s v=" Trust Urban Deci Oranje "/>
    <n v="39.99"/>
    <s v="Trust"/>
  </r>
  <r>
    <n v="931"/>
    <x v="2"/>
    <x v="5"/>
    <x v="7"/>
    <s v=" Samsung R3 WAM3500 "/>
    <n v="239"/>
    <s v="Samsung"/>
  </r>
  <r>
    <n v="932"/>
    <x v="2"/>
    <x v="5"/>
    <x v="8"/>
    <s v=" Libratone Zipp Donkergrijs "/>
    <n v="269"/>
    <s v="Libratone"/>
  </r>
  <r>
    <n v="933"/>
    <x v="2"/>
    <x v="0"/>
    <x v="9"/>
    <s v=" Philips BT2200B "/>
    <n v="39.99"/>
    <s v="Philips"/>
  </r>
  <r>
    <n v="934"/>
    <x v="2"/>
    <x v="2"/>
    <x v="10"/>
    <s v=" Caliber HPG507BT "/>
    <n v="52.99"/>
    <s v="Caliber"/>
  </r>
  <r>
    <n v="935"/>
    <x v="2"/>
    <x v="1"/>
    <x v="11"/>
    <s v=" Sony SRS-XB3 Zwart "/>
    <n v="99"/>
    <s v="Sony"/>
  </r>
  <r>
    <n v="936"/>
    <x v="2"/>
    <x v="5"/>
    <x v="12"/>
    <s v=" JBL Clip 2 Squad "/>
    <n v="51"/>
    <s v="JBL"/>
  </r>
  <r>
    <n v="937"/>
    <x v="2"/>
    <x v="4"/>
    <x v="0"/>
    <s v=" Bose SoundTouch 10 Wit "/>
    <n v="219"/>
    <s v="Bose"/>
  </r>
  <r>
    <n v="938"/>
    <x v="2"/>
    <x v="0"/>
    <x v="1"/>
    <s v=" Fresh 'n Rebel Rockbox Brick Fabriq Edition Mintgroen "/>
    <n v="59"/>
    <s v="Fresh"/>
  </r>
  <r>
    <n v="939"/>
    <x v="2"/>
    <x v="3"/>
    <x v="2"/>
    <s v=" Veho 360 Mode Retro "/>
    <n v="49.99"/>
    <s v="Veho"/>
  </r>
  <r>
    <n v="940"/>
    <x v="2"/>
    <x v="3"/>
    <x v="3"/>
    <s v=" UE ROLL 2 Paars "/>
    <n v="79"/>
    <s v="UE"/>
  </r>
  <r>
    <n v="941"/>
    <x v="2"/>
    <x v="0"/>
    <x v="4"/>
    <s v=" Samsung R1 WAM1501 "/>
    <n v="149"/>
    <s v="Samsung"/>
  </r>
  <r>
    <n v="942"/>
    <x v="2"/>
    <x v="3"/>
    <x v="5"/>
    <s v=" JBL Charge 3 Blauw "/>
    <n v="169"/>
    <s v="JBL"/>
  </r>
  <r>
    <n v="943"/>
    <x v="2"/>
    <x v="0"/>
    <x v="6"/>
    <s v=" Yamaha WX-010 MusicCast Zwart "/>
    <n v="160"/>
    <s v="Yamaha"/>
  </r>
  <r>
    <n v="944"/>
    <x v="2"/>
    <x v="5"/>
    <x v="7"/>
    <s v=" SONOS PLAY:3 Zwart "/>
    <n v="349"/>
    <s v="SONOS"/>
  </r>
  <r>
    <n v="945"/>
    <x v="2"/>
    <x v="4"/>
    <x v="8"/>
    <s v=" Libratone Zipp Mini Turquoise "/>
    <n v="199"/>
    <s v="Libratone"/>
  </r>
  <r>
    <n v="946"/>
    <x v="2"/>
    <x v="0"/>
    <x v="9"/>
    <s v=" Harman Kardon Aura Studio "/>
    <n v="299"/>
    <s v="Harman"/>
  </r>
  <r>
    <n v="947"/>
    <x v="2"/>
    <x v="5"/>
    <x v="10"/>
    <s v=" Yamaha WX-010 MusicCast Wit "/>
    <n v="163"/>
    <s v="Yamaha"/>
  </r>
  <r>
    <n v="948"/>
    <x v="2"/>
    <x v="3"/>
    <x v="11"/>
    <s v=" Libratone Zipp Mini Donkergrijs "/>
    <n v="189"/>
    <s v="Libratone"/>
  </r>
  <r>
    <n v="949"/>
    <x v="2"/>
    <x v="1"/>
    <x v="12"/>
    <s v=" Harman Kardon Onyx Mini Zwart "/>
    <n v="99"/>
    <s v="Harman"/>
  </r>
  <r>
    <n v="950"/>
    <x v="2"/>
    <x v="1"/>
    <x v="0"/>
    <s v=" UE BOOM 2 Groen "/>
    <n v="129"/>
    <s v="UE"/>
  </r>
  <r>
    <n v="951"/>
    <x v="2"/>
    <x v="0"/>
    <x v="1"/>
    <s v=" JBL Xtreme Squad Special Edition "/>
    <n v="289"/>
    <s v="JBL"/>
  </r>
  <r>
    <n v="952"/>
    <x v="2"/>
    <x v="5"/>
    <x v="2"/>
    <s v=" JBL Go Geel "/>
    <n v="29"/>
    <s v="JBL"/>
  </r>
  <r>
    <n v="953"/>
    <x v="2"/>
    <x v="0"/>
    <x v="3"/>
    <s v=" UE ROLL 2 Blauw "/>
    <n v="79"/>
    <s v="UE"/>
  </r>
  <r>
    <n v="954"/>
    <x v="2"/>
    <x v="0"/>
    <x v="4"/>
    <s v=" Caliber HPG415BT Grijs "/>
    <n v="34.950000000000003"/>
    <s v="Caliber"/>
  </r>
  <r>
    <n v="955"/>
    <x v="2"/>
    <x v="0"/>
    <x v="5"/>
    <s v=" Bose SoundTouch 10 Duo Pack Zwart "/>
    <n v="399"/>
    <s v="Bose"/>
  </r>
  <r>
    <n v="956"/>
    <x v="2"/>
    <x v="1"/>
    <x v="6"/>
    <s v=" Philips Shoqbox SB300 "/>
    <n v="49"/>
    <s v="Philips"/>
  </r>
  <r>
    <n v="957"/>
    <x v="2"/>
    <x v="3"/>
    <x v="7"/>
    <s v=" Marshall Woburn Zwart "/>
    <n v="399"/>
    <s v="Marshall"/>
  </r>
  <r>
    <n v="958"/>
    <x v="2"/>
    <x v="1"/>
    <x v="8"/>
    <s v=" Marshall Kilburn Creme "/>
    <n v="229"/>
    <s v="Marshall"/>
  </r>
  <r>
    <n v="959"/>
    <x v="2"/>
    <x v="1"/>
    <x v="9"/>
    <s v=" Libratone Zipp Turquoise "/>
    <n v="269"/>
    <s v="Libratone"/>
  </r>
  <r>
    <n v="960"/>
    <x v="2"/>
    <x v="4"/>
    <x v="10"/>
    <s v=" Libratone Zipp Lichtgrijs "/>
    <n v="269"/>
    <s v="Libratone"/>
  </r>
  <r>
    <n v="961"/>
    <x v="2"/>
    <x v="4"/>
    <x v="11"/>
    <s v=" JBL Charge 3 Rood "/>
    <n v="174"/>
    <s v="JBL"/>
  </r>
  <r>
    <n v="962"/>
    <x v="2"/>
    <x v="1"/>
    <x v="12"/>
    <s v=" ION Plunge "/>
    <n v="69"/>
    <s v="ION"/>
  </r>
  <r>
    <n v="963"/>
    <x v="2"/>
    <x v="3"/>
    <x v="0"/>
    <s v=" Idance Audio Mini Cube 3 CM-3 Zwart "/>
    <n v="47.95"/>
    <s v="Idance"/>
  </r>
  <r>
    <n v="964"/>
    <x v="2"/>
    <x v="4"/>
    <x v="1"/>
    <s v=" HEOS 5 HS2 Zwart "/>
    <n v="449"/>
    <s v="HEOS"/>
  </r>
  <r>
    <n v="965"/>
    <x v="2"/>
    <x v="4"/>
    <x v="2"/>
    <s v=" HEOS 1 HS2 Duo Pack Wit "/>
    <n v="375"/>
    <s v="HEOS"/>
  </r>
  <r>
    <n v="966"/>
    <x v="2"/>
    <x v="5"/>
    <x v="3"/>
    <s v=" Fresh 'n Rebel Rockbox Cube Fabriq Edition Zwart "/>
    <n v="29.95"/>
    <s v="Fresh"/>
  </r>
  <r>
    <n v="967"/>
    <x v="2"/>
    <x v="4"/>
    <x v="4"/>
    <s v=" Libratone Zipp Rood "/>
    <n v="269"/>
    <s v="Libratone"/>
  </r>
  <r>
    <n v="968"/>
    <x v="2"/>
    <x v="5"/>
    <x v="5"/>
    <s v=" JBL Clip 2 Turquoise "/>
    <n v="51"/>
    <s v="JBL"/>
  </r>
  <r>
    <n v="969"/>
    <x v="2"/>
    <x v="3"/>
    <x v="6"/>
    <s v=" JAM Heavy Metal "/>
    <n v="79"/>
    <s v="JAM"/>
  </r>
  <r>
    <n v="970"/>
    <x v="2"/>
    <x v="6"/>
    <x v="7"/>
    <s v=" JBL Xtreme Blauw "/>
    <n v="249"/>
    <s v="JBL"/>
  </r>
  <r>
    <n v="971"/>
    <x v="2"/>
    <x v="4"/>
    <x v="8"/>
    <s v=" House of Marley Get Together Denim "/>
    <n v="149"/>
    <s v="House"/>
  </r>
  <r>
    <n v="972"/>
    <x v="2"/>
    <x v="1"/>
    <x v="9"/>
    <s v=" Trust Urban Yzo Oranje "/>
    <n v="24.99"/>
    <s v="Trust"/>
  </r>
  <r>
    <n v="973"/>
    <x v="2"/>
    <x v="3"/>
    <x v="10"/>
    <s v=" Samsung R6 WAM6500 "/>
    <n v="299"/>
    <s v="Samsung"/>
  </r>
  <r>
    <n v="974"/>
    <x v="2"/>
    <x v="5"/>
    <x v="11"/>
    <s v=" JBL Charge 3 Turquoise "/>
    <n v="175"/>
    <s v="JBL"/>
  </r>
  <r>
    <n v="975"/>
    <x v="2"/>
    <x v="2"/>
    <x v="12"/>
    <s v=" JAMOJI Winking tongue out "/>
    <n v="24.99"/>
    <s v="JAMOJI"/>
  </r>
  <r>
    <n v="976"/>
    <x v="3"/>
    <x v="2"/>
    <x v="0"/>
    <s v=" ION Cornerstone "/>
    <n v="99"/>
    <s v="ION"/>
  </r>
  <r>
    <n v="977"/>
    <x v="3"/>
    <x v="5"/>
    <x v="1"/>
    <s v=" HEOS 3 HS2 Wit "/>
    <n v="349"/>
    <s v="HEOS"/>
  </r>
  <r>
    <n v="978"/>
    <x v="3"/>
    <x v="1"/>
    <x v="2"/>
    <s v=" Caliber HPG510BT Zwart "/>
    <n v="43.99"/>
    <s v="Caliber"/>
  </r>
  <r>
    <n v="979"/>
    <x v="3"/>
    <x v="1"/>
    <x v="3"/>
    <s v=" JBL Clip 2 Blauw "/>
    <n v="51"/>
    <s v="JBL"/>
  </r>
  <r>
    <n v="980"/>
    <x v="3"/>
    <x v="3"/>
    <x v="4"/>
    <s v=" iDance Audio Mini Blaster BM-1 Wit "/>
    <n v="24.99"/>
    <s v="iDance"/>
  </r>
  <r>
    <n v="981"/>
    <x v="3"/>
    <x v="5"/>
    <x v="5"/>
    <s v=" Harman Kardon Go+Play Zwart "/>
    <n v="299"/>
    <s v="Harman"/>
  </r>
  <r>
    <n v="982"/>
    <x v="3"/>
    <x v="6"/>
    <x v="6"/>
    <s v=" Sony SRS-X11 Zwart "/>
    <n v="79.989999999999995"/>
    <s v="Sony"/>
  </r>
  <r>
    <n v="983"/>
    <x v="3"/>
    <x v="3"/>
    <x v="7"/>
    <s v=" Philips SD700A "/>
    <n v="49.99"/>
    <s v="Philips"/>
  </r>
  <r>
    <n v="984"/>
    <x v="3"/>
    <x v="3"/>
    <x v="8"/>
    <s v=" Philips izzy BM5 Zwart "/>
    <n v="129"/>
    <s v="Philips"/>
  </r>
  <r>
    <n v="985"/>
    <x v="3"/>
    <x v="4"/>
    <x v="9"/>
    <s v=" House of Marley Get Together Blauw "/>
    <n v="149"/>
    <s v="House"/>
  </r>
  <r>
    <n v="986"/>
    <x v="3"/>
    <x v="4"/>
    <x v="10"/>
    <s v=" Hercules WAE Outdoor 04Plus Blauw "/>
    <n v="59.99"/>
    <s v="Hercules"/>
  </r>
  <r>
    <n v="987"/>
    <x v="3"/>
    <x v="6"/>
    <x v="11"/>
    <s v=" Fugoo Sport "/>
    <n v="169.99"/>
    <s v="Fugoo"/>
  </r>
  <r>
    <n v="988"/>
    <x v="3"/>
    <x v="4"/>
    <x v="12"/>
    <s v=" Caliber HPG415BT Zwart "/>
    <n v="34.950000000000003"/>
    <s v="Caliber"/>
  </r>
  <r>
    <n v="989"/>
    <x v="2"/>
    <x v="3"/>
    <x v="0"/>
    <s v=" Bose SoundLink Colour Wit "/>
    <n v="139"/>
    <s v="Bose"/>
  </r>
  <r>
    <n v="990"/>
    <x v="2"/>
    <x v="5"/>
    <x v="1"/>
    <s v=" UE MEGABOOM Rood "/>
    <n v="199"/>
    <s v="UE"/>
  </r>
  <r>
    <n v="991"/>
    <x v="2"/>
    <x v="4"/>
    <x v="2"/>
    <s v=" UE MEGABOOM Paars "/>
    <n v="199"/>
    <s v="UE"/>
  </r>
  <r>
    <n v="992"/>
    <x v="2"/>
    <x v="6"/>
    <x v="3"/>
    <s v=" Sony SRS-X99 "/>
    <n v="599"/>
    <s v="Sony"/>
  </r>
  <r>
    <n v="993"/>
    <x v="2"/>
    <x v="1"/>
    <x v="4"/>
    <s v=" Samsung R5 WAM5500 "/>
    <n v="319"/>
    <s v="Samsung"/>
  </r>
  <r>
    <n v="994"/>
    <x v="2"/>
    <x v="2"/>
    <x v="5"/>
    <s v=" Philips izzy BM5 + BM50 "/>
    <n v="349"/>
    <s v="Philips"/>
  </r>
  <r>
    <n v="995"/>
    <x v="2"/>
    <x v="5"/>
    <x v="6"/>
    <s v=" Libratone Zipp Mini Rood "/>
    <n v="199"/>
    <s v="Libratone"/>
  </r>
  <r>
    <n v="996"/>
    <x v="2"/>
    <x v="2"/>
    <x v="7"/>
    <s v=" JBL Flip 4 Zwart "/>
    <n v="139"/>
    <s v="JBL"/>
  </r>
  <r>
    <n v="997"/>
    <x v="2"/>
    <x v="6"/>
    <x v="8"/>
    <s v=" Fresh 'n Rebel Rockbox Fold Fabriq Edition Blauw "/>
    <n v="79"/>
    <s v="Fresh"/>
  </r>
  <r>
    <n v="998"/>
    <x v="2"/>
    <x v="5"/>
    <x v="9"/>
    <s v=" Dali Katch Blauw "/>
    <n v="399"/>
    <s v="Dali"/>
  </r>
  <r>
    <n v="999"/>
    <x v="2"/>
    <x v="6"/>
    <x v="10"/>
    <s v=" Bang &amp; Olufsen BeoPlay A1 Groen "/>
    <n v="249"/>
    <s v="Bang"/>
  </r>
  <r>
    <n v="1000"/>
    <x v="2"/>
    <x v="5"/>
    <x v="11"/>
    <s v=" Bang &amp; Olufsen Beolit 15 Zwart "/>
    <n v="399"/>
    <s v="Bang"/>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9">
  <r>
    <x v="0"/>
    <s v="Assen"/>
    <s v="Electro"/>
    <x v="0"/>
    <n v="41500"/>
  </r>
  <r>
    <x v="1"/>
    <s v="Assen"/>
    <s v="Electro"/>
    <x v="1"/>
    <n v="176500"/>
  </r>
  <r>
    <x v="2"/>
    <s v="Assen"/>
    <s v="Electro"/>
    <x v="2"/>
    <n v="210250"/>
  </r>
  <r>
    <x v="3"/>
    <s v="Assen"/>
    <s v="Electro"/>
    <x v="3"/>
    <n v="142750"/>
  </r>
  <r>
    <x v="4"/>
    <s v="Assen"/>
    <s v="Electro"/>
    <x v="4"/>
    <n v="75250"/>
  </r>
  <r>
    <x v="5"/>
    <s v="Assen"/>
    <s v="Electro"/>
    <x v="5"/>
    <n v="109000"/>
  </r>
  <r>
    <x v="0"/>
    <s v="Weert"/>
    <s v="GSM"/>
    <x v="6"/>
    <n v="120250"/>
  </r>
  <r>
    <x v="1"/>
    <s v="Weert"/>
    <s v="GSM"/>
    <x v="7"/>
    <n v="19000"/>
  </r>
  <r>
    <x v="2"/>
    <s v="Weert"/>
    <s v="GSM"/>
    <x v="8"/>
    <n v="52750"/>
  </r>
  <r>
    <x v="2"/>
    <s v="Weert"/>
    <s v="GSM"/>
    <x v="1"/>
    <n v="221500"/>
  </r>
  <r>
    <x v="4"/>
    <s v="Weert"/>
    <s v="GSM"/>
    <x v="2"/>
    <n v="86500"/>
  </r>
  <r>
    <x v="5"/>
    <s v="Weert"/>
    <s v="GSM"/>
    <x v="3"/>
    <n v="154000"/>
  </r>
  <r>
    <x v="0"/>
    <s v="Soest"/>
    <s v="GSM"/>
    <x v="1"/>
    <n v="187750"/>
  </r>
  <r>
    <x v="1"/>
    <s v="Soest"/>
    <s v="TV"/>
    <x v="2"/>
    <n v="199000"/>
  </r>
  <r>
    <x v="2"/>
    <s v="Soest"/>
    <s v="TV"/>
    <x v="3"/>
    <n v="97750"/>
  </r>
  <r>
    <x v="3"/>
    <s v="Horst"/>
    <s v="TV"/>
    <x v="9"/>
    <n v="131500"/>
  </r>
  <r>
    <x v="4"/>
    <s v="Soest"/>
    <s v="TV"/>
    <x v="10"/>
    <n v="64000"/>
  </r>
  <r>
    <x v="5"/>
    <s v="Soest"/>
    <s v="TV"/>
    <x v="1"/>
    <n v="165250"/>
  </r>
  <r>
    <x v="0"/>
    <s v="Assen"/>
    <s v="TV"/>
    <x v="2"/>
    <n v="232750"/>
  </r>
  <r>
    <x v="1"/>
    <s v="Assen"/>
    <s v="TV"/>
    <x v="3"/>
    <n v="30250"/>
  </r>
  <r>
    <x v="2"/>
    <s v="Assen"/>
    <s v="Electro"/>
    <x v="1"/>
    <n v="230500"/>
  </r>
  <r>
    <x v="3"/>
    <s v="Assen"/>
    <s v="Electro"/>
    <x v="2"/>
    <n v="129250"/>
  </r>
  <r>
    <x v="4"/>
    <s v="Assen"/>
    <s v="Electro"/>
    <x v="3"/>
    <n v="163000"/>
  </r>
  <r>
    <x v="5"/>
    <s v="Assen"/>
    <s v="Electro"/>
    <x v="11"/>
    <n v="95500"/>
  </r>
  <r>
    <x v="0"/>
    <s v="Eindhoven"/>
    <s v="Electro"/>
    <x v="12"/>
    <n v="196750"/>
  </r>
  <r>
    <x v="1"/>
    <s v="Eindhoven"/>
    <s v="Electro"/>
    <x v="13"/>
    <n v="28000"/>
  </r>
  <r>
    <x v="2"/>
    <s v="Eindhoven"/>
    <s v="Electro"/>
    <x v="14"/>
    <n v="61750"/>
  </r>
  <r>
    <x v="3"/>
    <s v="Eindhoven"/>
    <s v="GSM"/>
    <x v="15"/>
    <n v="73000"/>
  </r>
  <r>
    <x v="4"/>
    <s v="Eindhoven"/>
    <s v="GSM"/>
    <x v="16"/>
    <n v="208000"/>
  </r>
  <r>
    <x v="5"/>
    <s v="Eindhoven"/>
    <s v="GSM"/>
    <x v="17"/>
    <n v="174250"/>
  </r>
  <r>
    <x v="2"/>
    <s v="Den bosch"/>
    <s v="GSM"/>
    <x v="18"/>
    <n v="39250"/>
  </r>
  <r>
    <x v="1"/>
    <s v="Den bosch"/>
    <s v="GSM"/>
    <x v="19"/>
    <n v="106750"/>
  </r>
  <r>
    <x v="2"/>
    <s v="Utrecht"/>
    <s v="GSM"/>
    <x v="16"/>
    <n v="500000"/>
  </r>
  <r>
    <x v="3"/>
    <s v="Den bosch"/>
    <s v="TV"/>
    <x v="17"/>
    <n v="151750"/>
  </r>
  <r>
    <x v="4"/>
    <s v="Den bosch"/>
    <s v="TV"/>
    <x v="18"/>
    <n v="50500"/>
  </r>
  <r>
    <x v="5"/>
    <s v="Den bosch"/>
    <s v="TV"/>
    <x v="20"/>
    <n v="84250"/>
  </r>
  <r>
    <x v="0"/>
    <s v="Breda"/>
    <s v="TV"/>
    <x v="21"/>
    <n v="16750"/>
  </r>
  <r>
    <x v="1"/>
    <s v="Horn"/>
    <s v="TV"/>
    <x v="22"/>
    <n v="118000"/>
  </r>
  <r>
    <x v="2"/>
    <s v="Breda"/>
    <s v="TV"/>
    <x v="16"/>
    <n v="185500"/>
  </r>
  <r>
    <x v="3"/>
    <s v="Breda"/>
    <s v="TV"/>
    <x v="17"/>
    <n v="219250"/>
  </r>
  <r>
    <x v="4"/>
    <s v="Breda"/>
    <s v="Electro"/>
    <x v="18"/>
    <n v="136000"/>
  </r>
  <r>
    <x v="5"/>
    <s v="Breda"/>
    <s v="Electro"/>
    <x v="23"/>
    <n v="34750"/>
  </r>
  <r>
    <x v="0"/>
    <s v="Maastricht"/>
    <s v="Electro"/>
    <x v="24"/>
    <n v="68500"/>
  </r>
  <r>
    <x v="1"/>
    <s v="Maastricht"/>
    <s v="Electro"/>
    <x v="25"/>
    <n v="102250"/>
  </r>
  <r>
    <x v="2"/>
    <s v="Maastricht"/>
    <s v="Electro"/>
    <x v="26"/>
    <n v="169750"/>
  </r>
  <r>
    <x v="3"/>
    <s v="Maastricht"/>
    <s v="Electro"/>
    <x v="27"/>
    <n v="203500"/>
  </r>
  <r>
    <x v="4"/>
    <s v="Maastricht"/>
    <s v="GSM"/>
    <x v="28"/>
    <n v="214750"/>
  </r>
  <r>
    <x v="5"/>
    <s v="Maastricht"/>
    <s v="GSM"/>
    <x v="29"/>
    <n v="113500"/>
  </r>
  <r>
    <x v="0"/>
    <s v="Venlo"/>
    <s v="GSM"/>
    <x v="30"/>
    <n v="147250"/>
  </r>
  <r>
    <x v="1"/>
    <s v="Venlo"/>
    <s v="GSM"/>
    <x v="31"/>
    <n v="79750"/>
  </r>
  <r>
    <x v="2"/>
    <s v="Venlo"/>
    <s v="GSM"/>
    <x v="32"/>
    <n v="181000"/>
  </r>
  <r>
    <x v="3"/>
    <s v="Baarlo"/>
    <s v="GSM"/>
    <x v="33"/>
    <n v="46000"/>
  </r>
  <r>
    <x v="4"/>
    <s v="Venlo"/>
    <s v="TV"/>
    <x v="34"/>
    <n v="57250"/>
  </r>
  <r>
    <x v="5"/>
    <s v="Venlo"/>
    <s v="TV"/>
    <x v="1"/>
    <n v="192250"/>
  </r>
  <r>
    <x v="0"/>
    <s v="Venray"/>
    <s v="TV"/>
    <x v="2"/>
    <n v="226000"/>
  </r>
  <r>
    <x v="1"/>
    <s v="Venray"/>
    <s v="TV"/>
    <x v="3"/>
    <n v="158500"/>
  </r>
  <r>
    <x v="2"/>
    <s v="Venray"/>
    <s v="TV"/>
    <x v="35"/>
    <n v="23500"/>
  </r>
  <r>
    <x v="3"/>
    <s v="Hoorn"/>
    <s v="TV"/>
    <x v="36"/>
    <n v="91000"/>
  </r>
  <r>
    <x v="4"/>
    <s v="Venray"/>
    <s v="TV"/>
    <x v="37"/>
    <n v="124750"/>
  </r>
  <r>
    <x v="5"/>
    <s v="Venray"/>
    <s v="Electro"/>
    <x v="38"/>
    <n v="183250"/>
  </r>
  <r>
    <x v="0"/>
    <s v="Utrecht"/>
    <s v="Electro"/>
    <x v="39"/>
    <n v="82000"/>
  </r>
  <r>
    <x v="1"/>
    <s v="Utrecht"/>
    <s v="Electro"/>
    <x v="40"/>
    <n v="115750"/>
  </r>
  <r>
    <x v="2"/>
    <s v="Utrecht"/>
    <s v="Electro"/>
    <x v="41"/>
    <n v="48250"/>
  </r>
  <r>
    <x v="3"/>
    <s v="Utrecht"/>
    <s v="Electro"/>
    <x v="42"/>
    <n v="149500"/>
  </r>
  <r>
    <x v="4"/>
    <s v="Utrecht"/>
    <s v="Electro"/>
    <x v="43"/>
    <n v="217000"/>
  </r>
  <r>
    <x v="5"/>
    <s v="Utrecht"/>
    <s v="Electro"/>
    <x v="44"/>
    <n v="14500"/>
  </r>
  <r>
    <x v="0"/>
    <s v="Tilburg"/>
    <s v="GSM"/>
    <x v="45"/>
    <n v="25750"/>
  </r>
  <r>
    <x v="4"/>
    <s v="Tilburg"/>
    <s v="GSM"/>
    <x v="46"/>
    <n v="160750"/>
  </r>
  <r>
    <x v="2"/>
    <s v="Tilburg"/>
    <s v="GSM"/>
    <x v="47"/>
    <n v="194500"/>
  </r>
  <r>
    <x v="3"/>
    <s v="Tilburg"/>
    <s v="GSM"/>
    <x v="48"/>
    <n v="127000"/>
  </r>
  <r>
    <x v="2"/>
    <s v="Tilburg"/>
    <s v="GSM"/>
    <x v="49"/>
    <n v="228250"/>
  </r>
  <r>
    <x v="5"/>
    <s v="Utrecht"/>
    <s v="GSM"/>
    <x v="50"/>
    <n v="59500"/>
  </r>
  <r>
    <x v="0"/>
    <s v="Sittard"/>
    <s v="GSM"/>
    <x v="51"/>
    <n v="93250"/>
  </r>
  <r>
    <x v="1"/>
    <s v="Sittard"/>
    <s v="TV"/>
    <x v="52"/>
    <n v="104500"/>
  </r>
  <r>
    <x v="2"/>
    <s v="Sittard"/>
    <s v="TV"/>
    <x v="53"/>
    <n v="37000"/>
  </r>
  <r>
    <x v="3"/>
    <s v="Sittard"/>
    <s v="TV"/>
    <x v="54"/>
    <n v="205750"/>
  </r>
  <r>
    <x v="4"/>
    <s v="Sittard"/>
    <s v="TV"/>
    <x v="55"/>
    <n v="70750"/>
  </r>
  <r>
    <x v="5"/>
    <s v="Sittard"/>
    <s v="TV"/>
    <x v="56"/>
    <n v="138250"/>
  </r>
  <r>
    <x v="0"/>
    <s v="Sittard"/>
    <s v="TV"/>
    <x v="57"/>
    <n v="172000"/>
  </r>
  <r>
    <x v="1"/>
    <s v="Sittard"/>
    <s v="Electro"/>
    <x v="58"/>
    <n v="88750"/>
  </r>
  <r>
    <x v="2"/>
    <s v="Sittard"/>
    <s v="Electro"/>
    <x v="59"/>
    <n v="223750"/>
  </r>
  <r>
    <x v="3"/>
    <s v="Sittard"/>
    <s v="Electro"/>
    <x v="60"/>
    <n v="21250"/>
  </r>
  <r>
    <x v="4"/>
    <s v="Sittard"/>
    <s v="Electro"/>
    <x v="61"/>
    <n v="190000"/>
  </r>
  <r>
    <x v="5"/>
    <s v="Sittard"/>
    <s v="Electro"/>
    <x v="62"/>
    <n v="55000"/>
  </r>
  <r>
    <x v="0"/>
    <s v="Stein"/>
    <s v="Electro"/>
    <x v="63"/>
    <n v="122500"/>
  </r>
  <r>
    <x v="1"/>
    <s v="Stein"/>
    <s v="GSM"/>
    <x v="64"/>
    <n v="156250"/>
  </r>
  <r>
    <x v="2"/>
    <s v="Stein"/>
    <s v="GSM"/>
    <x v="65"/>
    <n v="167500"/>
  </r>
  <r>
    <x v="3"/>
    <s v="Stein"/>
    <s v="GSM"/>
    <x v="66"/>
    <n v="66250"/>
  </r>
  <r>
    <x v="4"/>
    <s v="Stein"/>
    <s v="GSM"/>
    <x v="67"/>
    <n v="100000"/>
  </r>
  <r>
    <x v="0"/>
    <s v="Stein"/>
    <s v="GSM"/>
    <x v="68"/>
    <n v="32500"/>
  </r>
  <r>
    <x v="1"/>
    <s v="Stein"/>
    <s v="GSM"/>
    <x v="69"/>
    <n v="133750"/>
  </r>
  <r>
    <x v="2"/>
    <s v="Stein"/>
    <s v="GSM"/>
    <x v="70"/>
    <n v="201650"/>
  </r>
  <r>
    <x v="3"/>
    <s v="Heerlen"/>
    <s v="TV"/>
    <x v="71"/>
    <n v="235000"/>
  </r>
  <r>
    <x v="4"/>
    <s v="Heerlen"/>
    <s v="TV"/>
    <x v="72"/>
    <n v="145000"/>
  </r>
  <r>
    <x v="5"/>
    <s v="Heerlen"/>
    <s v="TV"/>
    <x v="73"/>
    <n v="178750"/>
  </r>
  <r>
    <x v="0"/>
    <s v="Heerlen"/>
    <s v="TV"/>
    <x v="74"/>
    <n v="111250"/>
  </r>
  <r>
    <x v="1"/>
    <s v="Heerlen"/>
    <s v="TV"/>
    <x v="75"/>
    <n v="212500"/>
  </r>
  <r>
    <x v="2"/>
    <s v="Heerlen"/>
    <s v="TV"/>
    <x v="76"/>
    <n v="43750"/>
  </r>
  <r>
    <x v="3"/>
    <s v="Heerlen"/>
    <s v="TV"/>
    <x v="77"/>
    <n v="7750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9">
  <r>
    <x v="0"/>
    <x v="0"/>
    <x v="0"/>
    <x v="0"/>
    <n v="41500"/>
  </r>
  <r>
    <x v="1"/>
    <x v="0"/>
    <x v="0"/>
    <x v="1"/>
    <n v="176500"/>
  </r>
  <r>
    <x v="2"/>
    <x v="0"/>
    <x v="0"/>
    <x v="2"/>
    <n v="210250"/>
  </r>
  <r>
    <x v="3"/>
    <x v="0"/>
    <x v="0"/>
    <x v="3"/>
    <n v="142750"/>
  </r>
  <r>
    <x v="4"/>
    <x v="0"/>
    <x v="0"/>
    <x v="4"/>
    <n v="75250"/>
  </r>
  <r>
    <x v="5"/>
    <x v="0"/>
    <x v="0"/>
    <x v="5"/>
    <n v="109000"/>
  </r>
  <r>
    <x v="0"/>
    <x v="0"/>
    <x v="1"/>
    <x v="6"/>
    <n v="120250"/>
  </r>
  <r>
    <x v="1"/>
    <x v="0"/>
    <x v="1"/>
    <x v="7"/>
    <n v="19000"/>
  </r>
  <r>
    <x v="2"/>
    <x v="0"/>
    <x v="1"/>
    <x v="8"/>
    <n v="52750"/>
  </r>
  <r>
    <x v="3"/>
    <x v="0"/>
    <x v="1"/>
    <x v="1"/>
    <n v="221500"/>
  </r>
  <r>
    <x v="6"/>
    <x v="0"/>
    <x v="1"/>
    <x v="2"/>
    <n v="86500"/>
  </r>
  <r>
    <x v="4"/>
    <x v="0"/>
    <x v="1"/>
    <x v="3"/>
    <n v="154000"/>
  </r>
  <r>
    <x v="5"/>
    <x v="0"/>
    <x v="1"/>
    <x v="1"/>
    <n v="187750"/>
  </r>
  <r>
    <x v="0"/>
    <x v="0"/>
    <x v="2"/>
    <x v="2"/>
    <n v="199000"/>
  </r>
  <r>
    <x v="1"/>
    <x v="0"/>
    <x v="2"/>
    <x v="3"/>
    <n v="97750"/>
  </r>
  <r>
    <x v="2"/>
    <x v="0"/>
    <x v="2"/>
    <x v="9"/>
    <n v="131500"/>
  </r>
  <r>
    <x v="3"/>
    <x v="0"/>
    <x v="2"/>
    <x v="10"/>
    <n v="64000"/>
  </r>
  <r>
    <x v="6"/>
    <x v="0"/>
    <x v="2"/>
    <x v="1"/>
    <n v="165250"/>
  </r>
  <r>
    <x v="4"/>
    <x v="0"/>
    <x v="2"/>
    <x v="2"/>
    <n v="232750"/>
  </r>
  <r>
    <x v="5"/>
    <x v="0"/>
    <x v="2"/>
    <x v="3"/>
    <n v="30250"/>
  </r>
  <r>
    <x v="0"/>
    <x v="1"/>
    <x v="0"/>
    <x v="1"/>
    <n v="230500"/>
  </r>
  <r>
    <x v="1"/>
    <x v="1"/>
    <x v="0"/>
    <x v="2"/>
    <n v="129250"/>
  </r>
  <r>
    <x v="2"/>
    <x v="1"/>
    <x v="0"/>
    <x v="3"/>
    <n v="163000"/>
  </r>
  <r>
    <x v="3"/>
    <x v="1"/>
    <x v="0"/>
    <x v="11"/>
    <n v="95500"/>
  </r>
  <r>
    <x v="6"/>
    <x v="1"/>
    <x v="0"/>
    <x v="12"/>
    <n v="196750"/>
  </r>
  <r>
    <x v="4"/>
    <x v="1"/>
    <x v="0"/>
    <x v="13"/>
    <n v="28000"/>
  </r>
  <r>
    <x v="5"/>
    <x v="1"/>
    <x v="0"/>
    <x v="14"/>
    <n v="61750"/>
  </r>
  <r>
    <x v="0"/>
    <x v="1"/>
    <x v="1"/>
    <x v="15"/>
    <n v="73000"/>
  </r>
  <r>
    <x v="1"/>
    <x v="1"/>
    <x v="1"/>
    <x v="16"/>
    <n v="208000"/>
  </r>
  <r>
    <x v="3"/>
    <x v="1"/>
    <x v="1"/>
    <x v="17"/>
    <n v="174250"/>
  </r>
  <r>
    <x v="6"/>
    <x v="1"/>
    <x v="1"/>
    <x v="18"/>
    <n v="39250"/>
  </r>
  <r>
    <x v="4"/>
    <x v="1"/>
    <x v="1"/>
    <x v="19"/>
    <n v="106750"/>
  </r>
  <r>
    <x v="5"/>
    <x v="1"/>
    <x v="1"/>
    <x v="16"/>
    <n v="500000"/>
  </r>
  <r>
    <x v="0"/>
    <x v="1"/>
    <x v="2"/>
    <x v="17"/>
    <n v="151750"/>
  </r>
  <r>
    <x v="1"/>
    <x v="1"/>
    <x v="2"/>
    <x v="18"/>
    <n v="50500"/>
  </r>
  <r>
    <x v="2"/>
    <x v="1"/>
    <x v="2"/>
    <x v="20"/>
    <n v="84250"/>
  </r>
  <r>
    <x v="3"/>
    <x v="1"/>
    <x v="2"/>
    <x v="21"/>
    <n v="16750"/>
  </r>
  <r>
    <x v="6"/>
    <x v="1"/>
    <x v="2"/>
    <x v="22"/>
    <n v="118000"/>
  </r>
  <r>
    <x v="4"/>
    <x v="1"/>
    <x v="2"/>
    <x v="16"/>
    <n v="185500"/>
  </r>
  <r>
    <x v="5"/>
    <x v="1"/>
    <x v="2"/>
    <x v="17"/>
    <n v="219250"/>
  </r>
  <r>
    <x v="0"/>
    <x v="2"/>
    <x v="0"/>
    <x v="18"/>
    <n v="136000"/>
  </r>
  <r>
    <x v="1"/>
    <x v="2"/>
    <x v="0"/>
    <x v="23"/>
    <n v="34750"/>
  </r>
  <r>
    <x v="2"/>
    <x v="2"/>
    <x v="0"/>
    <x v="24"/>
    <n v="68500"/>
  </r>
  <r>
    <x v="6"/>
    <x v="2"/>
    <x v="0"/>
    <x v="25"/>
    <n v="102250"/>
  </r>
  <r>
    <x v="4"/>
    <x v="2"/>
    <x v="0"/>
    <x v="26"/>
    <n v="169750"/>
  </r>
  <r>
    <x v="5"/>
    <x v="2"/>
    <x v="0"/>
    <x v="27"/>
    <n v="203500"/>
  </r>
  <r>
    <x v="0"/>
    <x v="2"/>
    <x v="1"/>
    <x v="28"/>
    <n v="214750"/>
  </r>
  <r>
    <x v="1"/>
    <x v="2"/>
    <x v="1"/>
    <x v="29"/>
    <n v="113500"/>
  </r>
  <r>
    <x v="2"/>
    <x v="2"/>
    <x v="1"/>
    <x v="30"/>
    <n v="147250"/>
  </r>
  <r>
    <x v="3"/>
    <x v="2"/>
    <x v="1"/>
    <x v="31"/>
    <n v="79750"/>
  </r>
  <r>
    <x v="6"/>
    <x v="2"/>
    <x v="1"/>
    <x v="32"/>
    <n v="181000"/>
  </r>
  <r>
    <x v="5"/>
    <x v="2"/>
    <x v="1"/>
    <x v="33"/>
    <n v="46000"/>
  </r>
  <r>
    <x v="0"/>
    <x v="2"/>
    <x v="2"/>
    <x v="34"/>
    <n v="57250"/>
  </r>
  <r>
    <x v="1"/>
    <x v="2"/>
    <x v="2"/>
    <x v="1"/>
    <n v="192250"/>
  </r>
  <r>
    <x v="2"/>
    <x v="2"/>
    <x v="2"/>
    <x v="2"/>
    <n v="226000"/>
  </r>
  <r>
    <x v="3"/>
    <x v="2"/>
    <x v="2"/>
    <x v="3"/>
    <n v="158500"/>
  </r>
  <r>
    <x v="6"/>
    <x v="2"/>
    <x v="2"/>
    <x v="35"/>
    <n v="23500"/>
  </r>
  <r>
    <x v="4"/>
    <x v="2"/>
    <x v="2"/>
    <x v="36"/>
    <n v="91000"/>
  </r>
  <r>
    <x v="5"/>
    <x v="2"/>
    <x v="2"/>
    <x v="37"/>
    <n v="124750"/>
  </r>
  <r>
    <x v="0"/>
    <x v="3"/>
    <x v="0"/>
    <x v="38"/>
    <n v="183250"/>
  </r>
  <r>
    <x v="1"/>
    <x v="3"/>
    <x v="0"/>
    <x v="39"/>
    <n v="82000"/>
  </r>
  <r>
    <x v="2"/>
    <x v="3"/>
    <x v="0"/>
    <x v="40"/>
    <n v="115750"/>
  </r>
  <r>
    <x v="3"/>
    <x v="3"/>
    <x v="0"/>
    <x v="41"/>
    <n v="48250"/>
  </r>
  <r>
    <x v="6"/>
    <x v="3"/>
    <x v="0"/>
    <x v="42"/>
    <n v="149500"/>
  </r>
  <r>
    <x v="4"/>
    <x v="3"/>
    <x v="0"/>
    <x v="43"/>
    <n v="217000"/>
  </r>
  <r>
    <x v="5"/>
    <x v="3"/>
    <x v="0"/>
    <x v="44"/>
    <n v="14500"/>
  </r>
  <r>
    <x v="0"/>
    <x v="3"/>
    <x v="1"/>
    <x v="45"/>
    <n v="25750"/>
  </r>
  <r>
    <x v="1"/>
    <x v="3"/>
    <x v="1"/>
    <x v="46"/>
    <n v="160750"/>
  </r>
  <r>
    <x v="2"/>
    <x v="3"/>
    <x v="1"/>
    <x v="47"/>
    <n v="194500"/>
  </r>
  <r>
    <x v="3"/>
    <x v="3"/>
    <x v="1"/>
    <x v="48"/>
    <n v="127000"/>
  </r>
  <r>
    <x v="6"/>
    <x v="3"/>
    <x v="1"/>
    <x v="49"/>
    <n v="228250"/>
  </r>
  <r>
    <x v="4"/>
    <x v="3"/>
    <x v="1"/>
    <x v="50"/>
    <n v="59500"/>
  </r>
  <r>
    <x v="5"/>
    <x v="3"/>
    <x v="1"/>
    <x v="51"/>
    <n v="93250"/>
  </r>
  <r>
    <x v="0"/>
    <x v="3"/>
    <x v="2"/>
    <x v="52"/>
    <n v="104500"/>
  </r>
  <r>
    <x v="2"/>
    <x v="3"/>
    <x v="2"/>
    <x v="53"/>
    <n v="37000"/>
  </r>
  <r>
    <x v="3"/>
    <x v="3"/>
    <x v="2"/>
    <x v="54"/>
    <n v="205750"/>
  </r>
  <r>
    <x v="6"/>
    <x v="3"/>
    <x v="2"/>
    <x v="55"/>
    <n v="70750"/>
  </r>
  <r>
    <x v="4"/>
    <x v="3"/>
    <x v="2"/>
    <x v="56"/>
    <n v="138250"/>
  </r>
  <r>
    <x v="5"/>
    <x v="3"/>
    <x v="2"/>
    <x v="57"/>
    <n v="172000"/>
  </r>
  <r>
    <x v="0"/>
    <x v="4"/>
    <x v="0"/>
    <x v="58"/>
    <n v="88750"/>
  </r>
  <r>
    <x v="1"/>
    <x v="4"/>
    <x v="0"/>
    <x v="59"/>
    <n v="223750"/>
  </r>
  <r>
    <x v="2"/>
    <x v="4"/>
    <x v="0"/>
    <x v="60"/>
    <n v="21250"/>
  </r>
  <r>
    <x v="3"/>
    <x v="4"/>
    <x v="0"/>
    <x v="61"/>
    <n v="190000"/>
  </r>
  <r>
    <x v="6"/>
    <x v="4"/>
    <x v="0"/>
    <x v="62"/>
    <n v="55000"/>
  </r>
  <r>
    <x v="4"/>
    <x v="4"/>
    <x v="0"/>
    <x v="63"/>
    <n v="122500"/>
  </r>
  <r>
    <x v="5"/>
    <x v="4"/>
    <x v="0"/>
    <x v="64"/>
    <n v="156250"/>
  </r>
  <r>
    <x v="0"/>
    <x v="4"/>
    <x v="1"/>
    <x v="65"/>
    <n v="167500"/>
  </r>
  <r>
    <x v="1"/>
    <x v="4"/>
    <x v="1"/>
    <x v="66"/>
    <n v="66250"/>
  </r>
  <r>
    <x v="2"/>
    <x v="4"/>
    <x v="1"/>
    <x v="67"/>
    <n v="100000"/>
  </r>
  <r>
    <x v="3"/>
    <x v="4"/>
    <x v="1"/>
    <x v="68"/>
    <n v="32500"/>
  </r>
  <r>
    <x v="6"/>
    <x v="4"/>
    <x v="1"/>
    <x v="69"/>
    <n v="133750"/>
  </r>
  <r>
    <x v="4"/>
    <x v="4"/>
    <x v="1"/>
    <x v="70"/>
    <n v="201250"/>
  </r>
  <r>
    <x v="5"/>
    <x v="4"/>
    <x v="1"/>
    <x v="71"/>
    <n v="235000"/>
  </r>
  <r>
    <x v="1"/>
    <x v="4"/>
    <x v="2"/>
    <x v="72"/>
    <n v="145000"/>
  </r>
  <r>
    <x v="2"/>
    <x v="4"/>
    <x v="2"/>
    <x v="73"/>
    <n v="178750"/>
  </r>
  <r>
    <x v="3"/>
    <x v="4"/>
    <x v="2"/>
    <x v="74"/>
    <n v="111250"/>
  </r>
  <r>
    <x v="6"/>
    <x v="4"/>
    <x v="2"/>
    <x v="75"/>
    <n v="212500"/>
  </r>
  <r>
    <x v="4"/>
    <x v="4"/>
    <x v="2"/>
    <x v="76"/>
    <n v="43750"/>
  </r>
  <r>
    <x v="5"/>
    <x v="4"/>
    <x v="2"/>
    <x v="77"/>
    <n v="77500"/>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8">
  <r>
    <x v="0"/>
    <n v="12"/>
    <s v="GROEN"/>
    <n v="1300"/>
    <n v="28000"/>
    <n v="1000"/>
    <n v="14250"/>
    <n v="12750"/>
    <x v="0"/>
  </r>
  <r>
    <x v="0"/>
    <s v="450SL"/>
    <s v="GROEN"/>
    <n v="2200"/>
    <n v="42000"/>
    <m/>
    <n v="31920"/>
    <n v="10080"/>
    <x v="1"/>
  </r>
  <r>
    <x v="0"/>
    <n v="17"/>
    <s v="ZWART"/>
    <n v="1600"/>
    <n v="25000"/>
    <n v="500"/>
    <n v="15048"/>
    <n v="9452"/>
    <x v="2"/>
  </r>
  <r>
    <x v="1"/>
    <s v="633I"/>
    <s v="GROEN"/>
    <n v="2400"/>
    <n v="37500"/>
    <m/>
    <n v="28500"/>
    <n v="9000"/>
    <x v="0"/>
  </r>
  <r>
    <x v="1"/>
    <s v="733I"/>
    <s v="BLAUW"/>
    <n v="2800"/>
    <n v="35000"/>
    <n v="200"/>
    <n v="26600"/>
    <n v="8200"/>
    <x v="1"/>
  </r>
  <r>
    <x v="2"/>
    <s v="ALLEGRO"/>
    <s v="ROOD"/>
    <n v="1500"/>
    <n v="30000"/>
    <m/>
    <n v="22420"/>
    <n v="7580"/>
    <x v="3"/>
  </r>
  <r>
    <x v="1"/>
    <s v="528E"/>
    <s v="WIT"/>
    <n v="2200"/>
    <n v="24000"/>
    <n v="50"/>
    <n v="18240"/>
    <n v="5710"/>
    <x v="3"/>
  </r>
  <r>
    <x v="3"/>
    <s v="ESCORT"/>
    <s v="BLAUW"/>
    <s v="DIESEL"/>
    <n v="15000"/>
    <n v="350"/>
    <n v="9310"/>
    <n v="5340"/>
    <x v="2"/>
  </r>
  <r>
    <x v="4"/>
    <s v="GOLF"/>
    <s v="BLAUW"/>
    <n v="1600"/>
    <n v="15660"/>
    <n v="400"/>
    <n v="10146"/>
    <n v="5114"/>
    <x v="1"/>
  </r>
  <r>
    <x v="5"/>
    <s v="CHERRY"/>
    <s v="BLAUW"/>
    <n v="1300"/>
    <n v="21500"/>
    <n v="450"/>
    <n v="16340"/>
    <n v="4710"/>
    <x v="2"/>
  </r>
  <r>
    <x v="0"/>
    <n v="17"/>
    <s v="BLAUW"/>
    <n v="1600"/>
    <n v="17900"/>
    <n v="200"/>
    <n v="13604"/>
    <n v="4096"/>
    <x v="0"/>
  </r>
  <r>
    <x v="6"/>
    <s v="CRESSIDA"/>
    <s v="GROEN"/>
    <n v="1600"/>
    <n v="16000"/>
    <n v="100"/>
    <n v="12160"/>
    <n v="3740"/>
    <x v="3"/>
  </r>
  <r>
    <x v="0"/>
    <n v="5"/>
    <s v="ROOD"/>
    <n v="1300"/>
    <n v="17500"/>
    <n v="600"/>
    <n v="13300"/>
    <n v="3600"/>
    <x v="0"/>
  </r>
  <r>
    <x v="0"/>
    <n v="21"/>
    <s v="ROOD"/>
    <n v="2200"/>
    <n v="16500"/>
    <n v="600"/>
    <n v="12540"/>
    <n v="3360"/>
    <x v="1"/>
  </r>
  <r>
    <x v="3"/>
    <s v="ESCORT"/>
    <s v="ROOD"/>
    <n v="1600"/>
    <n v="13450"/>
    <m/>
    <n v="10222"/>
    <n v="3228"/>
    <x v="0"/>
  </r>
  <r>
    <x v="0"/>
    <n v="12"/>
    <s v="WIT"/>
    <s v="DIESEL"/>
    <n v="15000"/>
    <m/>
    <n v="11400"/>
    <n v="3600"/>
    <x v="2"/>
  </r>
  <r>
    <x v="7"/>
    <s v="KADETT"/>
    <s v="ZWART"/>
    <s v="DIESEL"/>
    <n v="14500"/>
    <n v="400"/>
    <n v="11020"/>
    <n v="3080"/>
    <x v="0"/>
  </r>
  <r>
    <x v="7"/>
    <s v="KADETT"/>
    <s v="GROEN"/>
    <s v="DIESEL"/>
    <n v="13600"/>
    <n v="275"/>
    <n v="10336"/>
    <n v="2989"/>
    <x v="2"/>
  </r>
  <r>
    <x v="5"/>
    <s v="CHERRY"/>
    <s v="BLAUW"/>
    <s v="DIESEL"/>
    <n v="14000"/>
    <n v="375"/>
    <n v="10640"/>
    <n v="2985"/>
    <x v="1"/>
  </r>
  <r>
    <x v="3"/>
    <s v="ESCORT"/>
    <s v="GROEN"/>
    <n v="1600"/>
    <n v="13500"/>
    <n v="350"/>
    <n v="10260"/>
    <n v="2890"/>
    <x v="0"/>
  </r>
  <r>
    <x v="7"/>
    <s v="KADETT"/>
    <s v="ROOD"/>
    <n v="1300"/>
    <n v="13450"/>
    <n v="375"/>
    <n v="10222"/>
    <n v="2853"/>
    <x v="2"/>
  </r>
  <r>
    <x v="3"/>
    <s v="ESCORT"/>
    <s v="WIT"/>
    <s v="DIESEL"/>
    <n v="13500"/>
    <n v="400"/>
    <n v="10260"/>
    <n v="2840"/>
    <x v="1"/>
  </r>
  <r>
    <x v="7"/>
    <s v="KADETT"/>
    <s v="WIT"/>
    <n v="1600"/>
    <n v="13500"/>
    <n v="450"/>
    <n v="10260"/>
    <n v="2790"/>
    <x v="2"/>
  </r>
  <r>
    <x v="7"/>
    <s v="OMEGA"/>
    <s v="ZWART"/>
    <n v="2200"/>
    <n v="12900"/>
    <n v="350"/>
    <n v="9804"/>
    <n v="2746"/>
    <x v="4"/>
  </r>
  <r>
    <x v="5"/>
    <s v="BLUEBIRD"/>
    <s v="ZWART"/>
    <n v="2200"/>
    <n v="12300"/>
    <n v="300"/>
    <n v="9348"/>
    <n v="2652"/>
    <x v="5"/>
  </r>
  <r>
    <x v="3"/>
    <s v="ESCORT"/>
    <s v="WIT"/>
    <s v="DIESEL"/>
    <n v="12000"/>
    <n v="350"/>
    <n v="9120"/>
    <n v="2530"/>
    <x v="1"/>
  </r>
  <r>
    <x v="3"/>
    <s v="ESCORT"/>
    <s v="ZWART"/>
    <n v="1600"/>
    <n v="12450"/>
    <n v="500"/>
    <n v="9462"/>
    <n v="2488"/>
    <x v="1"/>
  </r>
  <r>
    <x v="5"/>
    <s v="BLUEBIRD"/>
    <s v="GRIJS"/>
    <n v="1600"/>
    <n v="11500"/>
    <n v="400"/>
    <n v="8740"/>
    <n v="2360"/>
    <x v="2"/>
  </r>
  <r>
    <x v="7"/>
    <s v="KADETT"/>
    <s v="WIT"/>
    <s v="DIESEL"/>
    <n v="11500"/>
    <n v="400"/>
    <n v="8740"/>
    <n v="2360"/>
    <x v="4"/>
  </r>
  <r>
    <x v="5"/>
    <s v="LAUREL"/>
    <s v="BLAUW"/>
    <n v="2400"/>
    <n v="12000"/>
    <n v="650"/>
    <n v="9120"/>
    <n v="2230"/>
    <x v="0"/>
  </r>
  <r>
    <x v="7"/>
    <s v="OMEGA"/>
    <s v="BLAUW"/>
    <n v="2200"/>
    <n v="10500"/>
    <n v="300"/>
    <n v="7980"/>
    <n v="2220"/>
    <x v="4"/>
  </r>
  <r>
    <x v="4"/>
    <s v="GOLF"/>
    <s v="ZWART"/>
    <s v="DIESEL"/>
    <n v="10500"/>
    <n v="350"/>
    <n v="7980"/>
    <n v="2170"/>
    <x v="0"/>
  </r>
  <r>
    <x v="0"/>
    <n v="21"/>
    <s v="WIT"/>
    <n v="2200"/>
    <n v="9750"/>
    <n v="220"/>
    <n v="7410"/>
    <n v="2120"/>
    <x v="1"/>
  </r>
  <r>
    <x v="8"/>
    <s v="CHARADE"/>
    <s v="ZWART"/>
    <n v="1300"/>
    <n v="10500"/>
    <n v="450"/>
    <n v="7980"/>
    <n v="2070"/>
    <x v="4"/>
  </r>
  <r>
    <x v="6"/>
    <s v="CRESSIDA"/>
    <s v="GRIJS"/>
    <n v="2200"/>
    <n v="9750"/>
    <n v="500"/>
    <n v="7410"/>
    <n v="1840"/>
    <x v="5"/>
  </r>
  <r>
    <x v="3"/>
    <s v="ESCORT"/>
    <s v="ROOD"/>
    <n v="1300"/>
    <n v="10000"/>
    <n v="200"/>
    <n v="8000"/>
    <n v="1800"/>
    <x v="2"/>
  </r>
  <r>
    <x v="3"/>
    <s v="ESCORT"/>
    <s v="BLUE"/>
    <s v="DIESEL"/>
    <n v="10000"/>
    <n v="200"/>
    <n v="8000"/>
    <n v="1800"/>
    <x v="5"/>
  </r>
  <r>
    <x v="5"/>
    <s v="MICRA"/>
    <s v="BLAUW"/>
    <n v="1300"/>
    <n v="9000"/>
    <n v="500"/>
    <n v="6840"/>
    <n v="1660"/>
    <x v="0"/>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87">
  <r>
    <x v="0"/>
    <n v="78200"/>
    <s v="ja"/>
    <s v="Ruysdaelkade 29"/>
    <s v="Haarlem"/>
    <s v="Productiechef"/>
    <n v="1410"/>
  </r>
  <r>
    <x v="1"/>
    <n v="54000"/>
    <s v="ja"/>
    <s v="1e Helmersstraat 106"/>
    <s v="Haarlem"/>
    <s v="Verkoper"/>
    <n v="1750"/>
  </r>
  <r>
    <x v="2"/>
    <n v="64000"/>
    <s v="nee"/>
    <s v="Vlet 18"/>
    <s v="Haarlem"/>
    <s v="Productiechef"/>
    <n v="680"/>
  </r>
  <r>
    <x v="3"/>
    <n v="31000"/>
    <s v="nee"/>
    <s v="Heemskerklaan 1"/>
    <s v="Haarlem"/>
    <s v="Inkoper"/>
    <n v="1160"/>
  </r>
  <r>
    <x v="4"/>
    <n v="67300"/>
    <s v="nee"/>
    <s v="p/a Langeland 47"/>
    <s v="Haarlem"/>
    <s v="Productiechef"/>
    <n v="1970"/>
  </r>
  <r>
    <x v="5"/>
    <n v="27300"/>
    <s v="ja"/>
    <s v="Koewei 33"/>
    <s v="Haarlem"/>
    <s v="Inkoper"/>
    <n v="1930"/>
  </r>
  <r>
    <x v="6"/>
    <n v="73700"/>
    <s v="ja"/>
    <s v="Industrieweg 12 94"/>
    <s v="Haarlem"/>
    <s v="Directie"/>
    <n v="1100"/>
  </r>
  <r>
    <x v="7"/>
    <n v="23900"/>
    <s v="ja"/>
    <s v="Molenweide 2"/>
    <s v="Haarlem"/>
    <s v="Inkoper"/>
    <n v="1990"/>
  </r>
  <r>
    <x v="8"/>
    <n v="29500"/>
    <s v="ja"/>
    <s v="Wiboutstraat 148"/>
    <s v="Haarlem"/>
    <s v="Medewerker"/>
    <n v="1950"/>
  </r>
  <r>
    <x v="9"/>
    <n v="21000"/>
    <s v="nee"/>
    <s v="Weeresteinstraat 123"/>
    <s v="Haarlem"/>
    <s v="Inkoper"/>
    <n v="1460"/>
  </r>
  <r>
    <x v="10"/>
    <n v="22200"/>
    <s v="ja"/>
    <s v="Kluisstraat 32"/>
    <s v="Haarlem"/>
    <s v="Medewerker"/>
    <n v="1880"/>
  </r>
  <r>
    <x v="11"/>
    <n v="78700"/>
    <s v="nee"/>
    <s v="Bankaplein 1a"/>
    <s v="Haarlem"/>
    <s v="Financien"/>
    <n v="830"/>
  </r>
  <r>
    <x v="12"/>
    <n v="71500"/>
    <s v="nee"/>
    <s v="Europalaan 65"/>
    <s v="Haarlem"/>
    <s v="Productiechef"/>
    <n v="1950"/>
  </r>
  <r>
    <x v="13"/>
    <n v="88600"/>
    <s v="nee"/>
    <s v="Willingestraat 10"/>
    <s v="Haarlem"/>
    <s v="Verkoper"/>
    <n v="1740"/>
  </r>
  <r>
    <x v="14"/>
    <n v="36400"/>
    <s v="ja"/>
    <s v="Vijzelstraat 32"/>
    <s v="Haarlem"/>
    <s v="Inkoper"/>
    <n v="1000"/>
  </r>
  <r>
    <x v="15"/>
    <n v="87300"/>
    <s v="nee"/>
    <s v="A.J. Ernststraat 5"/>
    <s v="Haarlem"/>
    <s v="Productiechef"/>
    <n v="1400"/>
  </r>
  <r>
    <x v="16"/>
    <n v="57300"/>
    <s v="ja"/>
    <s v="Joh. Huizingalaan 261"/>
    <s v="Haarlem"/>
    <s v="Administratie"/>
    <n v="1080"/>
  </r>
  <r>
    <x v="17"/>
    <n v="62500"/>
    <s v="ja"/>
    <s v="Stationsplein 242"/>
    <s v="Antwerpen"/>
    <s v="Verkoper"/>
    <n v="1880"/>
  </r>
  <r>
    <x v="18"/>
    <n v="27000"/>
    <s v="nee"/>
    <s v="Groenelaan 2"/>
    <s v="Antwerpen"/>
    <s v="Inkoper"/>
    <n v="1170"/>
  </r>
  <r>
    <x v="19"/>
    <n v="64400"/>
    <s v="ja"/>
    <s v="Wilgeboom 6"/>
    <s v="Antwerpen"/>
    <s v="Financien"/>
    <n v="1380"/>
  </r>
  <r>
    <x v="20"/>
    <n v="53200"/>
    <s v="nee"/>
    <s v="Past. v.d. Vaartweg 3"/>
    <s v="Antwerpen"/>
    <s v="Administratie"/>
    <n v="1710"/>
  </r>
  <r>
    <x v="21"/>
    <n v="97900"/>
    <s v="ja"/>
    <s v="Keizersgracht 557"/>
    <s v="Antwerpen"/>
    <s v="Directie"/>
    <n v="1150"/>
  </r>
  <r>
    <x v="14"/>
    <n v="34400"/>
    <s v="ja"/>
    <s v="De Horst 14  Private"/>
    <s v="Antwerpen"/>
    <s v="Financien"/>
    <n v="1020"/>
  </r>
  <r>
    <x v="22"/>
    <n v="72600"/>
    <s v="nee"/>
    <s v="Blekerijlaan 14"/>
    <s v="Antwerpen"/>
    <s v="Financien"/>
    <n v="840"/>
  </r>
  <r>
    <x v="23"/>
    <n v="29100"/>
    <s v="nee"/>
    <s v="Noormannensingel 45"/>
    <s v="Antwerpen"/>
    <s v="Medewerker"/>
    <n v="1680"/>
  </r>
  <r>
    <x v="24"/>
    <n v="71500"/>
    <s v="ja"/>
    <s v="Paulus Potterstraat 30"/>
    <s v="Antwerpen"/>
    <s v="Verkoper"/>
    <n v="530"/>
  </r>
  <r>
    <x v="25"/>
    <n v="49100"/>
    <s v="nee"/>
    <s v="Magdalenastraat 7"/>
    <s v="Antwerpen"/>
    <s v="Personeelzaken"/>
    <n v="1030"/>
  </r>
  <r>
    <x v="26"/>
    <n v="70000"/>
    <s v="nee"/>
    <s v="Nassauplein 3"/>
    <s v="Antwerpen"/>
    <s v="Productiechef"/>
    <n v="1940"/>
  </r>
  <r>
    <x v="27"/>
    <n v="48300"/>
    <s v="ja"/>
    <s v="Langstraat 7"/>
    <s v="Antwerpen"/>
    <s v="Inkoper"/>
    <n v="1800"/>
  </r>
  <r>
    <x v="28"/>
    <n v="70000"/>
    <s v="ja"/>
    <s v="M. Bauerstraat 233c"/>
    <s v="Antwerpen"/>
    <s v="Productiechef"/>
    <n v="1660"/>
  </r>
  <r>
    <x v="29"/>
    <n v="74600"/>
    <s v="nee"/>
    <s v="Watermolenlaan 1"/>
    <s v="Antwerpen"/>
    <s v="Financien"/>
    <n v="1910"/>
  </r>
  <r>
    <x v="30"/>
    <n v="49900"/>
    <s v="nee"/>
    <s v="Korte Houtstraat 13"/>
    <s v="Antwerpen"/>
    <s v="Personeelzaken"/>
    <n v="1810"/>
  </r>
  <r>
    <x v="31"/>
    <n v="63000"/>
    <s v="nee"/>
    <s v="Herenstraat 14"/>
    <s v="Antwerpen"/>
    <s v="Financien"/>
    <n v="1650"/>
  </r>
  <r>
    <x v="32"/>
    <n v="54800"/>
    <s v="ja"/>
    <s v="Brabantlaan 2"/>
    <s v="Antwerpen"/>
    <s v="Productiechef"/>
    <n v="770"/>
  </r>
  <r>
    <x v="33"/>
    <n v="18700"/>
    <s v="ja"/>
    <s v="Karel Doorlamlaan 67"/>
    <s v="Antwerpen"/>
    <s v="Medewerker"/>
    <n v="710"/>
  </r>
  <r>
    <x v="34"/>
    <n v="36800"/>
    <s v="nee"/>
    <s v="Amsterdamsewg 55"/>
    <s v="Antwerpen"/>
    <s v="Financien"/>
    <n v="850"/>
  </r>
  <r>
    <x v="20"/>
    <n v="71500"/>
    <s v="nee"/>
    <s v="Essenlaan 4"/>
    <s v="Antwerpen"/>
    <s v="Personeelzaken"/>
    <n v="1470"/>
  </r>
  <r>
    <x v="35"/>
    <n v="35400"/>
    <s v="nee"/>
    <s v="Hoofdstraat 11"/>
    <s v="Antwerpen"/>
    <s v="Medewerker"/>
    <n v="570"/>
  </r>
  <r>
    <x v="36"/>
    <n v="28900"/>
    <s v="ja"/>
    <s v="p/a Norbertusdreef 34"/>
    <s v="Amsterdam"/>
    <s v="Inkoper"/>
    <n v="1350"/>
  </r>
  <r>
    <x v="37"/>
    <n v="41900"/>
    <s v="ja"/>
    <s v="Nassaulaan 11"/>
    <s v="Amsterdam"/>
    <s v="Personeelzaken"/>
    <n v="1640"/>
  </r>
  <r>
    <x v="38"/>
    <n v="65700"/>
    <s v="ja"/>
    <s v="St. Annadal 1"/>
    <s v="Amsterdam"/>
    <s v="Financien"/>
    <n v="830"/>
  </r>
  <r>
    <x v="39"/>
    <n v="29700"/>
    <s v="ja"/>
    <s v="Kerkstraat 21"/>
    <s v="Amsterdam"/>
    <s v="Inkoper"/>
    <n v="1250"/>
  </r>
  <r>
    <x v="40"/>
    <n v="67600"/>
    <s v="nee"/>
    <s v="Burg. Oudlaan 50"/>
    <s v="Amsterdam"/>
    <s v="Directie"/>
    <n v="1740"/>
  </r>
  <r>
    <x v="41"/>
    <n v="71600"/>
    <s v="nee"/>
    <s v="Velperweg 27"/>
    <s v="Amsterdam"/>
    <s v="Productiechef"/>
    <n v="1290"/>
  </r>
  <r>
    <x v="42"/>
    <n v="23000"/>
    <s v="nee"/>
    <s v="Th. Driessenhof 8"/>
    <s v="Amsterdam"/>
    <s v="Administratie"/>
    <n v="780"/>
  </r>
  <r>
    <x v="43"/>
    <n v="73900"/>
    <s v="ja"/>
    <s v="Waterlooweg 34"/>
    <s v="Amsterdam"/>
    <s v="Directie"/>
    <n v="730"/>
  </r>
  <r>
    <x v="44"/>
    <n v="34600"/>
    <s v="ja"/>
    <s v="Energieweg 128"/>
    <s v="Amsterdam"/>
    <s v="Inkoper"/>
    <n v="740"/>
  </r>
  <r>
    <x v="45"/>
    <n v="49700"/>
    <s v="ja"/>
    <s v="Willem Barentszstraat 1"/>
    <s v="Amsterdam"/>
    <s v="Administratie"/>
    <n v="1830"/>
  </r>
  <r>
    <x v="46"/>
    <n v="27100"/>
    <s v="ja"/>
    <s v="Schiedamsedijk 3"/>
    <s v="Amsterdam"/>
    <s v="Medewerker"/>
    <n v="1010"/>
  </r>
  <r>
    <x v="47"/>
    <n v="39000"/>
    <s v="ja"/>
    <s v="F. Timmermanslaan 1"/>
    <s v="Amsterdam"/>
    <s v="Productiechef"/>
    <n v="1740"/>
  </r>
  <r>
    <x v="48"/>
    <n v="36600"/>
    <s v="nee"/>
    <s v="Verwersstraat 15"/>
    <s v="Amsterdam"/>
    <s v="Personeelzaken"/>
    <n v="1650"/>
  </r>
  <r>
    <x v="20"/>
    <n v="44000"/>
    <s v="nee"/>
    <s v="Leydsweg 73"/>
    <s v="Amsterdam"/>
    <s v="Financien"/>
    <n v="1340"/>
  </r>
  <r>
    <x v="49"/>
    <n v="98800"/>
    <s v="ja"/>
    <s v="Keizer Karelplein 28"/>
    <s v="Amsterdam"/>
    <s v="Directie"/>
    <n v="1190"/>
  </r>
  <r>
    <x v="50"/>
    <n v="84200"/>
    <s v="ja"/>
    <s v="Jan van Gentstraat 119"/>
    <s v="Amsterdam"/>
    <s v="Verkoper"/>
    <n v="590"/>
  </r>
  <r>
    <x v="51"/>
    <n v="55000"/>
    <s v="nee"/>
    <s v="van Ruysdaellaan 2"/>
    <s v="Amsterdam"/>
    <s v="Inkoper"/>
    <n v="900"/>
  </r>
  <r>
    <x v="52"/>
    <n v="59000"/>
    <s v="ja"/>
    <s v="Bloemsingel 1"/>
    <s v="Amsterdam"/>
    <s v="Financien"/>
    <n v="1470"/>
  </r>
  <r>
    <x v="53"/>
    <n v="46100"/>
    <s v="nee"/>
    <s v="Planetenweg 87"/>
    <s v="Amsterdam"/>
    <s v="Financien"/>
    <n v="1000"/>
  </r>
  <r>
    <x v="54"/>
    <n v="41400"/>
    <s v="nee"/>
    <s v="Weena 700"/>
    <s v="Zeist"/>
    <s v="Personeelzaken"/>
    <n v="1320"/>
  </r>
  <r>
    <x v="55"/>
    <n v="71100"/>
    <s v="nee"/>
    <s v="Singel 453"/>
    <s v="Zeist"/>
    <s v="Verkoper"/>
    <n v="1470"/>
  </r>
  <r>
    <x v="56"/>
    <n v="43300"/>
    <s v="nee"/>
    <s v="Stevinweg 1"/>
    <s v="Zeist"/>
    <s v="Inkoper"/>
    <n v="1310"/>
  </r>
  <r>
    <x v="57"/>
    <n v="80000"/>
    <s v="nee"/>
    <s v="E. Rooseveltlaan 1"/>
    <s v="Zeist"/>
    <s v="Productiechef"/>
    <n v="1700"/>
  </r>
  <r>
    <x v="58"/>
    <n v="66800"/>
    <s v="nee"/>
    <s v="Amstel 344"/>
    <s v="Zeist"/>
    <s v="Financien"/>
    <n v="1750"/>
  </r>
  <r>
    <x v="59"/>
    <n v="92000"/>
    <s v="nee"/>
    <s v="Konijnenberg 59"/>
    <s v="Zeist"/>
    <s v="Productiechef"/>
    <n v="1150"/>
  </r>
  <r>
    <x v="60"/>
    <n v="67000"/>
    <s v="ja"/>
    <s v="Vissershavenstraat 277"/>
    <s v="Zeist"/>
    <s v="Personeelzaken"/>
    <n v="1320"/>
  </r>
  <r>
    <x v="61"/>
    <n v="47300"/>
    <s v="nee"/>
    <s v="Dillenburgstraat 11c"/>
    <s v="Zeist"/>
    <s v="Financien"/>
    <n v="1640"/>
  </r>
  <r>
    <x v="62"/>
    <n v="16700"/>
    <s v="ja"/>
    <s v="P. Campasud 217"/>
    <s v="Zeist"/>
    <s v="Medewerker"/>
    <n v="1800"/>
  </r>
  <r>
    <x v="63"/>
    <n v="23200"/>
    <s v="ja"/>
    <s v="Nijverheidsstraat 1"/>
    <s v="Poeldijk"/>
    <s v="Administratie"/>
    <n v="1600"/>
  </r>
  <r>
    <x v="64"/>
    <n v="39700"/>
    <s v="ja"/>
    <s v="Burghstraat 25"/>
    <s v="Poeldijk"/>
    <s v="Medewerker"/>
    <n v="1200"/>
  </r>
  <r>
    <x v="65"/>
    <n v="66800"/>
    <s v="nee"/>
    <s v="Reestplantsoen 27"/>
    <s v="Poeldijk"/>
    <s v="Personeelzaken"/>
    <n v="620"/>
  </r>
  <r>
    <x v="66"/>
    <n v="51200"/>
    <s v="ja"/>
    <s v="Paulus Potterstraat 30"/>
    <s v="Poeldijk"/>
    <s v="Inkoper"/>
    <n v="1370"/>
  </r>
  <r>
    <x v="67"/>
    <n v="55100"/>
    <s v="nee"/>
    <s v="Vlaszak 8"/>
    <s v="Poeldijk"/>
    <s v="Administratie"/>
    <n v="630"/>
  </r>
  <r>
    <x v="68"/>
    <n v="36100"/>
    <s v="nee"/>
    <s v="Pr. Beatrixln.16"/>
    <s v="Poeldijk"/>
    <s v="Administratie"/>
    <n v="680"/>
  </r>
  <r>
    <x v="69"/>
    <n v="36600"/>
    <s v="ja"/>
    <s v="Rozenstraat 16"/>
    <s v="Poeldijk"/>
    <s v="Financien"/>
    <n v="990"/>
  </r>
  <r>
    <x v="70"/>
    <n v="44800"/>
    <s v="ja"/>
    <s v="Strawinskylaan 1"/>
    <s v="Rotterdam"/>
    <s v="Personeelzaken"/>
    <n v="610"/>
  </r>
  <r>
    <x v="71"/>
    <n v="98800"/>
    <s v="nee"/>
    <s v="Westervoortsedijk 67 D"/>
    <s v="Rotterdam"/>
    <s v="Verkoper"/>
    <n v="1060"/>
  </r>
  <r>
    <x v="20"/>
    <n v="77400"/>
    <s v="nee"/>
    <s v="Fazantenkamp 179"/>
    <s v="Rotterdam"/>
    <s v="Personeelzaken"/>
    <n v="1060"/>
  </r>
  <r>
    <x v="72"/>
    <n v="33300"/>
    <s v="nee"/>
    <s v="Groningenweg 6"/>
    <s v="Rotterdam"/>
    <s v="Inkoper"/>
    <n v="640"/>
  </r>
  <r>
    <x v="73"/>
    <n v="43000"/>
    <s v="ja"/>
    <s v="Hartelaar 10"/>
    <s v="Rotterdam"/>
    <s v="Medewerker"/>
    <n v="1060"/>
  </r>
  <r>
    <x v="74"/>
    <n v="58100"/>
    <s v="ja"/>
    <s v="Schijfmos 60"/>
    <s v="Rotterdam"/>
    <s v="Verkoper"/>
    <n v="1910"/>
  </r>
  <r>
    <x v="75"/>
    <n v="92100"/>
    <s v="nee"/>
    <s v="Kerkeplaat 12"/>
    <s v="Rotterdam"/>
    <s v="Directie"/>
    <n v="1100"/>
  </r>
  <r>
    <x v="76"/>
    <n v="53200"/>
    <s v="ja"/>
    <s v="Oranje Nassaulaan 31"/>
    <s v="Rotterdam"/>
    <s v="Inkoper"/>
    <n v="1340"/>
  </r>
  <r>
    <x v="77"/>
    <n v="51600"/>
    <s v="nee"/>
    <s v="Rijnsburgstraat 11"/>
    <s v="Rotterdam"/>
    <s v="Inkoper"/>
    <n v="1880"/>
  </r>
  <r>
    <x v="78"/>
    <n v="44700"/>
    <s v="nee"/>
    <s v="Tuinstraat 87"/>
    <s v="Rotterdam"/>
    <s v="Financien"/>
    <n v="1740"/>
  </r>
  <r>
    <x v="45"/>
    <n v="65400"/>
    <s v="ja"/>
    <s v="P. Zeemanstraat"/>
    <s v="Rotterdam"/>
    <s v="Financien"/>
    <n v="910"/>
  </r>
  <r>
    <x v="79"/>
    <n v="58900"/>
    <s v="ja"/>
    <s v="Osloweg 49"/>
    <s v="Rotterdam"/>
    <s v="Productiechef"/>
    <n v="1600"/>
  </r>
  <r>
    <x v="80"/>
    <n v="66100"/>
    <s v="nee"/>
    <s v="Kloveniersburgwal 47"/>
    <s v="Rotterdam"/>
    <s v="Personeelzaken"/>
    <n v="1410"/>
  </r>
  <r>
    <x v="81"/>
    <n v="29800"/>
    <s v="ja"/>
    <s v="Sydwende 97"/>
    <s v="Rotterdam"/>
    <s v="Administratie"/>
    <n v="1500"/>
  </r>
  <r>
    <x v="82"/>
    <n v="66600"/>
    <s v="nee"/>
    <s v="Grubbehoeve 303"/>
    <s v="Rotterdam"/>
    <s v="Personeelzaken"/>
    <n v="1600"/>
  </r>
  <r>
    <x v="83"/>
    <n v="57200"/>
    <s v="nee"/>
    <s v="Verbeekstraat 19-21"/>
    <s v="Rotterdam"/>
    <s v="Productiechef"/>
    <n v="970"/>
  </r>
  <r>
    <x v="84"/>
    <n v="44100"/>
    <s v="nee"/>
    <s v="Fokkerstraat 5"/>
    <s v="Rotterdam"/>
    <s v="Productiechef"/>
    <n v="1910"/>
  </r>
  <r>
    <x v="85"/>
    <n v="50400"/>
    <s v="ja"/>
    <s v="Sterrenlaan 140"/>
    <s v="Zwolle"/>
    <s v="Inkoper"/>
    <n v="870"/>
  </r>
  <r>
    <x v="73"/>
    <n v="92800"/>
    <s v="nee"/>
    <s v="Binckhorstlaan 215"/>
    <s v="Zwolle"/>
    <s v="Directie"/>
    <n v="890"/>
  </r>
  <r>
    <x v="86"/>
    <n v="60700"/>
    <s v="ja"/>
    <s v="Van Twichelostraat 2"/>
    <s v="Zwolle"/>
    <s v="Administratie"/>
    <n v="1000"/>
  </r>
  <r>
    <x v="87"/>
    <n v="64900"/>
    <s v="ja"/>
    <s v="Akerdijk 150a"/>
    <s v="Zwolle"/>
    <s v="Personeelzaken"/>
    <n v="1960"/>
  </r>
  <r>
    <x v="88"/>
    <n v="54900"/>
    <s v="ja"/>
    <s v="Obrechtlaan 38"/>
    <s v="Zwolle"/>
    <s v="Verkoper"/>
    <n v="1050"/>
  </r>
  <r>
    <x v="89"/>
    <n v="36500"/>
    <s v="nee"/>
    <s v="Grashof 98"/>
    <s v="Zwolle"/>
    <s v="Medewerker"/>
    <n v="1360"/>
  </r>
  <r>
    <x v="90"/>
    <n v="38600"/>
    <s v="ja"/>
    <s v="p/a Zijlweg 198"/>
    <s v="Zwolle"/>
    <s v="Medewerker"/>
    <n v="1330"/>
  </r>
  <r>
    <x v="91"/>
    <n v="64500"/>
    <s v="ja"/>
    <s v="Hooge der A 31"/>
    <s v="Zwolle"/>
    <s v="Financien"/>
    <n v="1160"/>
  </r>
  <r>
    <x v="45"/>
    <n v="39900"/>
    <s v="nee"/>
    <s v="Rembrandtlaan 9"/>
    <s v="Zwolle"/>
    <s v="Verkoper"/>
    <n v="830"/>
  </r>
  <r>
    <x v="92"/>
    <n v="33100"/>
    <s v="nee"/>
    <s v="Nieuwestad 9"/>
    <s v="Zwolle"/>
    <s v="Medewerker"/>
    <n v="750"/>
  </r>
  <r>
    <x v="93"/>
    <n v="49700"/>
    <s v="nee"/>
    <s v="Stadhoudersplantsoen 214"/>
    <s v="Maastricht"/>
    <s v="Administratie"/>
    <n v="1380"/>
  </r>
  <r>
    <x v="94"/>
    <n v="46600"/>
    <s v="ja"/>
    <s v="Den Daal 12"/>
    <s v="Maastricht"/>
    <s v="Inkoper"/>
    <n v="1480"/>
  </r>
  <r>
    <x v="50"/>
    <n v="37100"/>
    <s v="nee"/>
    <s v="Haaksbergerstraat 229"/>
    <s v="Maastricht"/>
    <s v="Inkoper"/>
    <n v="1190"/>
  </r>
  <r>
    <x v="95"/>
    <n v="91100"/>
    <s v="ja"/>
    <s v="Weth.Jansenlaan 16"/>
    <s v="Maastricht"/>
    <s v="Directie"/>
    <n v="1950"/>
  </r>
  <r>
    <x v="96"/>
    <n v="46500"/>
    <s v="ja"/>
    <s v="Flevolaan 23c"/>
    <s v="Maastricht"/>
    <s v="Productiechef"/>
    <n v="1620"/>
  </r>
  <r>
    <x v="97"/>
    <n v="96800"/>
    <s v="nee"/>
    <s v="Meibergdreef 9"/>
    <s v="Maastricht"/>
    <s v="Directie"/>
    <n v="580"/>
  </r>
  <r>
    <x v="98"/>
    <n v="35600"/>
    <s v="nee"/>
    <s v="Dr. A. Philipsweg"/>
    <s v="Maastricht"/>
    <s v="Administratie"/>
    <n v="1060"/>
  </r>
  <r>
    <x v="99"/>
    <n v="37400"/>
    <s v="ja"/>
    <s v="Plasticslaan 1"/>
    <s v="Maastricht"/>
    <s v="Inkoper"/>
    <n v="890"/>
  </r>
  <r>
    <x v="100"/>
    <n v="45100"/>
    <s v="nee"/>
    <s v="Zwaanhoefstraat 12"/>
    <s v="Maastricht"/>
    <s v="Administratie"/>
    <n v="950"/>
  </r>
  <r>
    <x v="101"/>
    <n v="45100"/>
    <s v="ja"/>
    <s v="Zonnebloemlaan 36"/>
    <s v="Maastricht"/>
    <s v="Administratie"/>
    <n v="1690"/>
  </r>
  <r>
    <x v="102"/>
    <n v="70600"/>
    <s v="nee"/>
    <s v="Willem Witsenplein 6"/>
    <s v="Maastricht"/>
    <s v="Productiechef"/>
    <n v="1840"/>
  </r>
  <r>
    <x v="103"/>
    <n v="18200"/>
    <s v="ja"/>
    <s v="F. Rooseveltlaan 57"/>
    <s v="Maastricht"/>
    <s v="Medewerker"/>
    <n v="1380"/>
  </r>
  <r>
    <x v="104"/>
    <n v="84100"/>
    <s v="nee"/>
    <s v="Pr. Beatrixlaan 16"/>
    <s v="Maastricht"/>
    <s v="Productiechef"/>
    <n v="620"/>
  </r>
  <r>
    <x v="75"/>
    <n v="37300"/>
    <s v="nee"/>
    <s v="Starlinglaan 21"/>
    <s v="Maastricht"/>
    <s v="Personeelzaken"/>
    <n v="1540"/>
  </r>
  <r>
    <x v="14"/>
    <n v="57100"/>
    <s v="ja"/>
    <s v="Molenweg 97"/>
    <s v="Maastricht"/>
    <s v="Directie"/>
    <n v="1250"/>
  </r>
  <r>
    <x v="105"/>
    <n v="22800"/>
    <s v="ja"/>
    <s v="Assumburg 48"/>
    <s v="Maastricht"/>
    <s v="Medewerker"/>
    <n v="840"/>
  </r>
  <r>
    <x v="106"/>
    <n v="57200"/>
    <s v="nee"/>
    <s v="Landleven 1"/>
    <s v="Maastricht"/>
    <s v="Administratie"/>
    <n v="1920"/>
  </r>
  <r>
    <x v="107"/>
    <n v="26100"/>
    <s v="ja"/>
    <s v="Wassenaarseweg 72"/>
    <s v="Maastricht"/>
    <s v="Administratie"/>
    <n v="1520"/>
  </r>
  <r>
    <x v="108"/>
    <n v="50400"/>
    <s v="ja"/>
    <s v="Groenewoudseweg 1"/>
    <s v="Maastricht"/>
    <s v="Administratie"/>
    <n v="1470"/>
  </r>
  <r>
    <x v="109"/>
    <n v="69300"/>
    <s v="ja"/>
    <s v="Churchilllaan 11"/>
    <s v="Maastricht"/>
    <s v="Personeelzaken"/>
    <n v="1630"/>
  </r>
  <r>
    <x v="110"/>
    <n v="64000"/>
    <s v="nee"/>
    <s v="Schiedamseweg 114"/>
    <s v="Maastricht"/>
    <s v="Directie"/>
    <n v="1430"/>
  </r>
  <r>
    <x v="111"/>
    <n v="91300"/>
    <s v="ja"/>
    <s v="Boerhaavelaan 5"/>
    <s v="Maastricht"/>
    <s v="Productiechef"/>
    <n v="1840"/>
  </r>
  <r>
    <x v="112"/>
    <n v="46000"/>
    <s v="nee"/>
    <s v="Molenweg 32"/>
    <s v="Maastricht"/>
    <s v="Productiechef"/>
    <n v="840"/>
  </r>
  <r>
    <x v="113"/>
    <n v="58600"/>
    <s v="nee"/>
    <s v="Fokkerstraat 12"/>
    <s v="Maastricht"/>
    <s v="Administratie"/>
    <n v="780"/>
  </r>
  <r>
    <x v="114"/>
    <n v="66000"/>
    <s v="nee"/>
    <s v="G. Doustraat 1241"/>
    <s v="Maastricht"/>
    <s v="Personeelzaken"/>
    <n v="520"/>
  </r>
  <r>
    <x v="115"/>
    <n v="81800"/>
    <s v="ja"/>
    <s v="Haaghuishof 8"/>
    <s v="Maastricht"/>
    <s v="Productiechef"/>
    <n v="590"/>
  </r>
  <r>
    <x v="45"/>
    <n v="24900"/>
    <s v="ja"/>
    <s v="Oranje Buitensingel 6"/>
    <s v="Maastricht"/>
    <s v="Medewerker"/>
    <n v="1210"/>
  </r>
  <r>
    <x v="116"/>
    <n v="42200"/>
    <s v="ja"/>
    <s v="Startbaan 6"/>
    <s v="Maastricht"/>
    <s v="Productiechef"/>
    <n v="1180"/>
  </r>
  <r>
    <x v="117"/>
    <n v="54300"/>
    <s v="nee"/>
    <s v="Rijnkade 19b"/>
    <s v="Maastricht"/>
    <s v="Administratie"/>
    <n v="1960"/>
  </r>
  <r>
    <x v="118"/>
    <n v="57100"/>
    <s v="ja"/>
    <s v="Maanweg 156"/>
    <s v="Maastricht"/>
    <s v="Personeelzaken"/>
    <n v="1950"/>
  </r>
  <r>
    <x v="119"/>
    <n v="49000"/>
    <s v="ja"/>
    <s v="Van Alphenlaan 4"/>
    <s v="Maastricht"/>
    <s v="Administratie"/>
    <n v="550"/>
  </r>
  <r>
    <x v="120"/>
    <n v="49000"/>
    <s v="ja"/>
    <s v="Boompjes 60-68"/>
    <s v="Maastricht"/>
    <s v="Personeelzaken"/>
    <n v="1540"/>
  </r>
  <r>
    <x v="121"/>
    <n v="49600"/>
    <s v="nee"/>
    <s v="De Boelelaan 1105"/>
    <s v="Maastricht"/>
    <s v="Personeelzaken"/>
    <n v="640"/>
  </r>
  <r>
    <x v="122"/>
    <n v="40700"/>
    <s v="ja"/>
    <s v="Esdoornstraat 2"/>
    <s v="Maastricht"/>
    <s v="Medewerker"/>
    <n v="590"/>
  </r>
  <r>
    <x v="123"/>
    <n v="46600"/>
    <s v="nee"/>
    <s v="Oude Oever 10"/>
    <s v="Maastricht"/>
    <s v="Productiechef"/>
    <n v="1780"/>
  </r>
  <r>
    <x v="124"/>
    <n v="27900"/>
    <s v="ja"/>
    <s v="Folkert Elsingastraat 38"/>
    <s v="Maastricht"/>
    <s v="Inkoper"/>
    <n v="1170"/>
  </r>
  <r>
    <x v="125"/>
    <n v="99900"/>
    <s v="ja"/>
    <s v="Maanweg 2-6"/>
    <s v="Maastricht"/>
    <s v="Directie"/>
    <n v="1630"/>
  </r>
  <r>
    <x v="126"/>
    <n v="47200"/>
    <s v="ja"/>
    <s v="Zevenheuvelenweg 25"/>
    <s v="Maastricht"/>
    <s v="Administratie"/>
    <n v="1630"/>
  </r>
  <r>
    <x v="127"/>
    <n v="25100"/>
    <s v="ja"/>
    <s v="Fazantenkamp 711"/>
    <s v="Maastricht"/>
    <s v="Medewerker"/>
    <n v="610"/>
  </r>
  <r>
    <x v="128"/>
    <n v="43800"/>
    <s v="nee"/>
    <s v="Julianalaan 117"/>
    <s v="Maastricht"/>
    <s v="Financien"/>
    <n v="640"/>
  </r>
  <r>
    <x v="129"/>
    <n v="65600"/>
    <s v="nee"/>
    <s v="Appelgaarde 75"/>
    <s v="Maastricht"/>
    <s v="Productiechef"/>
    <n v="1990"/>
  </r>
  <r>
    <x v="130"/>
    <n v="75100"/>
    <s v="ja"/>
    <s v="Teteringsedijk 89D"/>
    <s v="Maastricht"/>
    <s v="Verkoper"/>
    <n v="1260"/>
  </r>
  <r>
    <x v="131"/>
    <n v="67300"/>
    <s v="nee"/>
    <s v="Reguliersdwarsstraat 50"/>
    <s v="Maastricht"/>
    <s v="Verkoper"/>
    <n v="1850"/>
  </r>
  <r>
    <x v="132"/>
    <n v="50800"/>
    <s v="ja"/>
    <s v="Werkhorst 36"/>
    <s v="Maastricht"/>
    <s v="Financien"/>
    <n v="1100"/>
  </r>
  <r>
    <x v="118"/>
    <n v="88500"/>
    <s v="ja"/>
    <s v="Wortelsteeg 2a"/>
    <s v="Maastricht"/>
    <s v="Productiechef"/>
    <n v="1530"/>
  </r>
  <r>
    <x v="133"/>
    <n v="59400"/>
    <s v="ja"/>
    <s v="Rouboslaan 30"/>
    <s v="Maastricht"/>
    <s v="Verkoper"/>
    <n v="1060"/>
  </r>
  <r>
    <x v="134"/>
    <n v="31100"/>
    <s v="nee"/>
    <s v="Heusdenhoutsestraat 464"/>
    <s v="Maastricht"/>
    <s v="Personeelzaken"/>
    <n v="740"/>
  </r>
  <r>
    <x v="135"/>
    <n v="75200"/>
    <s v="ja"/>
    <s v="Nassaulaan 32"/>
    <s v="Maastricht"/>
    <s v="Verkoper"/>
    <n v="1280"/>
  </r>
  <r>
    <x v="54"/>
    <n v="44600"/>
    <s v="nee"/>
    <s v="Beneluxlaan 2"/>
    <s v="Maastricht"/>
    <s v="Inkoper"/>
    <n v="1020"/>
  </r>
  <r>
    <x v="13"/>
    <n v="25300"/>
    <s v="ja"/>
    <s v="Herenstraat 139"/>
    <s v="Maastricht"/>
    <s v="Medewerker"/>
    <n v="1310"/>
  </r>
  <r>
    <x v="136"/>
    <n v="28100"/>
    <s v="nee"/>
    <s v="Boschdijk 525"/>
    <s v="Maastricht"/>
    <s v="Inkoper"/>
    <n v="1950"/>
  </r>
  <r>
    <x v="137"/>
    <n v="33600"/>
    <s v="nee"/>
    <s v="P.C. Hooftstraat 153"/>
    <s v="Maastricht"/>
    <s v="Inkoper"/>
    <n v="1380"/>
  </r>
  <r>
    <x v="138"/>
    <n v="69900"/>
    <s v="nee"/>
    <s v="P.O. Box 29707"/>
    <s v="Maastricht"/>
    <s v="Verkoper"/>
    <n v="1450"/>
  </r>
  <r>
    <x v="139"/>
    <n v="79700"/>
    <s v="ja"/>
    <s v="Hagedisweide 40"/>
    <s v="Maastricht"/>
    <s v="Financien"/>
    <n v="1080"/>
  </r>
  <r>
    <x v="140"/>
    <n v="36700"/>
    <s v="nee"/>
    <s v="Overdiemerweg 35"/>
    <s v="Heerlen"/>
    <s v="Personeelzaken"/>
    <n v="1700"/>
  </r>
  <r>
    <x v="141"/>
    <n v="42900"/>
    <s v="nee"/>
    <s v="Robertweg 10"/>
    <s v="Heerlen"/>
    <s v="Inkoper"/>
    <n v="1150"/>
  </r>
  <r>
    <x v="142"/>
    <n v="28800"/>
    <s v="nee"/>
    <s v="Enckebachweg 169"/>
    <s v="Heerlen"/>
    <s v="Medewerker"/>
    <n v="1610"/>
  </r>
  <r>
    <x v="143"/>
    <n v="37000"/>
    <s v="nee"/>
    <s v="Burg. Vogelaarsingel 163"/>
    <s v="Heerlen"/>
    <s v="Financien"/>
    <n v="1790"/>
  </r>
  <r>
    <x v="144"/>
    <n v="52800"/>
    <s v="ja"/>
    <s v="Rijksstraatweg 31"/>
    <s v="Heerlen"/>
    <s v="Productiechef"/>
    <n v="1640"/>
  </r>
  <r>
    <x v="145"/>
    <n v="68800"/>
    <s v="ja"/>
    <s v="De Zulthe 12"/>
    <s v="Heerlen"/>
    <s v="Personeelzaken"/>
    <n v="1760"/>
  </r>
  <r>
    <x v="83"/>
    <n v="98300"/>
    <s v="nee"/>
    <s v="Bloemendalerweg 30-42"/>
    <s v="Heerlen"/>
    <s v="Verkoper"/>
    <n v="1560"/>
  </r>
  <r>
    <x v="146"/>
    <n v="93900"/>
    <s v="ja"/>
    <s v="Hector Treubstraat 17"/>
    <s v="Heerlen"/>
    <s v="Directie"/>
    <n v="1830"/>
  </r>
  <r>
    <x v="147"/>
    <n v="30600"/>
    <s v="nee"/>
    <s v="Vredelaan 42"/>
    <s v="Heerlen"/>
    <s v="Medewerker"/>
    <n v="890"/>
  </r>
  <r>
    <x v="148"/>
    <n v="40900"/>
    <s v="ja"/>
    <s v="Ravellaan 207"/>
    <s v="Heerlen"/>
    <s v="Administratie"/>
    <n v="1620"/>
  </r>
  <r>
    <x v="149"/>
    <n v="95200"/>
    <s v="ja"/>
    <s v="Winde 3"/>
    <s v="Heerlen"/>
    <s v="Productiechef"/>
    <n v="1530"/>
  </r>
  <r>
    <x v="138"/>
    <n v="74000"/>
    <s v="ja"/>
    <s v="Koekoekslaan 1"/>
    <s v="Heerlen"/>
    <s v="Directie"/>
    <n v="1470"/>
  </r>
  <r>
    <x v="50"/>
    <n v="45100"/>
    <s v="ja"/>
    <s v="Strijkviertel 63"/>
    <s v="Heerlen"/>
    <s v="Administratie"/>
    <n v="1250"/>
  </r>
  <r>
    <x v="150"/>
    <n v="33600"/>
    <s v="nee"/>
    <s v="Pr. Irenestraat 59"/>
    <s v="Heerlen"/>
    <s v="Medewerker"/>
    <n v="1170"/>
  </r>
  <r>
    <x v="151"/>
    <n v="73600"/>
    <s v="nee"/>
    <s v="Borneostraat 85"/>
    <s v="Dordrecht"/>
    <s v="Productiechef"/>
    <n v="1560"/>
  </r>
  <r>
    <x v="152"/>
    <n v="55000"/>
    <s v="nee"/>
    <s v="Leidsedreef 2"/>
    <s v="Dordrecht"/>
    <s v="Personeelzaken"/>
    <n v="1680"/>
  </r>
  <r>
    <x v="153"/>
    <n v="58800"/>
    <s v="nee"/>
    <s v="Industrieweg West 1"/>
    <s v="Dordrecht"/>
    <s v="Productiechef"/>
    <n v="630"/>
  </r>
  <r>
    <x v="154"/>
    <n v="54700"/>
    <s v="ja"/>
    <s v="Stationsplein 45"/>
    <s v="Dordrecht"/>
    <s v="Personeelzaken"/>
    <n v="1140"/>
  </r>
  <r>
    <x v="117"/>
    <n v="35800"/>
    <s v="nee"/>
    <s v="Hertzogweg 2-8"/>
    <s v="Dordrecht"/>
    <s v="Medewerker"/>
    <n v="920"/>
  </r>
  <r>
    <x v="155"/>
    <n v="39100"/>
    <s v="nee"/>
    <s v="Oude Turfmarkt 127"/>
    <s v="Dordrecht"/>
    <s v="Inkoper"/>
    <n v="1930"/>
  </r>
  <r>
    <x v="156"/>
    <n v="36700"/>
    <s v="ja"/>
    <s v="Scheepvaartweg 3"/>
    <s v="Dordrecht"/>
    <s v="Medewerker"/>
    <n v="530"/>
  </r>
  <r>
    <x v="157"/>
    <n v="90200"/>
    <s v="ja"/>
    <s v="V.d. Burchlaan 31"/>
    <s v="Dordrecht"/>
    <s v="Directie"/>
    <n v="550"/>
  </r>
  <r>
    <x v="158"/>
    <n v="76900"/>
    <s v="ja"/>
    <s v="Keizersgracht 319"/>
    <s v="Dordrecht"/>
    <s v="Directie"/>
    <n v="1070"/>
  </r>
  <r>
    <x v="159"/>
    <n v="26400"/>
    <s v="ja"/>
    <s v="Matsmanveld 18"/>
    <s v="Dordrecht"/>
    <s v="Inkoper"/>
    <n v="1580"/>
  </r>
  <r>
    <x v="160"/>
    <n v="32300"/>
    <s v="nee"/>
    <s v="Loseweg 130"/>
    <s v="Dordrecht"/>
    <s v="Inkoper"/>
    <n v="1230"/>
  </r>
  <r>
    <x v="161"/>
    <n v="46500"/>
    <s v="nee"/>
    <s v="Beneluxlaan 41"/>
    <s v="Dordrecht"/>
    <s v="Personeelzaken"/>
    <n v="740"/>
  </r>
  <r>
    <x v="162"/>
    <n v="57400"/>
    <s v="nee"/>
    <s v="Fluwelensingel 87"/>
    <s v="Dordrecht"/>
    <s v="Directie"/>
    <n v="1390"/>
  </r>
  <r>
    <x v="163"/>
    <n v="73500"/>
    <s v="ja"/>
    <s v="Schenkkade 215"/>
    <s v="Dordrecht"/>
    <s v="Verkoper"/>
    <n v="1410"/>
  </r>
  <r>
    <x v="164"/>
    <n v="33900"/>
    <s v="ja"/>
    <s v="Jeremiestraat 12b"/>
    <s v="Dordrecht"/>
    <s v="Inkoper"/>
    <n v="1460"/>
  </r>
  <r>
    <x v="165"/>
    <n v="50300"/>
    <s v="ja"/>
    <s v="Binckhorstlaan 299"/>
    <s v="Spijkenisse"/>
    <s v="Verkoper"/>
    <n v="1110"/>
  </r>
  <r>
    <x v="166"/>
    <n v="72100"/>
    <s v="nee"/>
    <s v="M.L. Kinghof 9"/>
    <s v="Spijkenisse"/>
    <s v="Verkoper"/>
    <n v="520"/>
  </r>
  <r>
    <x v="167"/>
    <n v="65100"/>
    <s v="ja"/>
    <s v="Rochussenstraat 200"/>
    <s v="Spijkenisse"/>
    <s v="Financien"/>
    <n v="950"/>
  </r>
  <r>
    <x v="168"/>
    <n v="36700"/>
    <s v="ja"/>
    <s v="Geb. SFH 1"/>
    <s v="Spijkenisse"/>
    <s v="Medewerker"/>
    <n v="1870"/>
  </r>
  <r>
    <x v="169"/>
    <n v="91200"/>
    <s v="ja"/>
    <s v="Groot Wezenland 29"/>
    <s v="Spijkenisse"/>
    <s v="Verkoper"/>
    <n v="1710"/>
  </r>
  <r>
    <x v="170"/>
    <n v="46100"/>
    <s v="ja"/>
    <s v="Gen.de la Reylaan 12"/>
    <s v="Spijkenisse"/>
    <s v="Personeelzaken"/>
    <n v="750"/>
  </r>
  <r>
    <x v="171"/>
    <n v="38800"/>
    <s v="ja"/>
    <s v="Kralingse Plaslaan 186"/>
    <s v="Spijkenisse"/>
    <s v="Personeelzaken"/>
    <n v="670"/>
  </r>
  <r>
    <x v="172"/>
    <n v="96000"/>
    <s v="nee"/>
    <s v="Velperweg 76"/>
    <s v="Spijkenisse"/>
    <s v="Verkoper"/>
    <n v="1390"/>
  </r>
  <r>
    <x v="173"/>
    <n v="97900"/>
    <s v="nee"/>
    <s v="Churchilllaan 80"/>
    <s v="Spijkenisse"/>
    <s v="Directie"/>
    <n v="650"/>
  </r>
  <r>
    <x v="174"/>
    <n v="77100"/>
    <s v="nee"/>
    <s v="Wenckebachstraat 3K 04"/>
    <s v="Spijkenisse"/>
    <s v="Personeelzaken"/>
    <n v="1890"/>
  </r>
  <r>
    <x v="175"/>
    <n v="75000"/>
    <s v="ja"/>
    <s v="Plantage Middenlaan 14"/>
    <s v="Spijkenisse"/>
    <s v="Verkoper"/>
    <n v="1190"/>
  </r>
  <r>
    <x v="176"/>
    <n v="37000"/>
    <s v="nee"/>
    <s v="Locatellikade 1"/>
    <s v="Spijkenisse"/>
    <s v="Personeelzaken"/>
    <n v="1010"/>
  </r>
  <r>
    <x v="177"/>
    <n v="62100"/>
    <s v="nee"/>
    <s v="Meeuwenlaan 2"/>
    <s v="Spijkenisse"/>
    <s v="Productiechef"/>
    <n v="1550"/>
  </r>
  <r>
    <x v="178"/>
    <n v="55600"/>
    <s v="ja"/>
    <s v="Atoomweg 81"/>
    <s v="Spijkenisse"/>
    <s v="Verkoper"/>
    <n v="1630"/>
  </r>
  <r>
    <x v="179"/>
    <n v="58500"/>
    <s v="ja"/>
    <s v="Fultonstraat 11-15"/>
    <s v="Spijkenisse"/>
    <s v="Administratie"/>
    <n v="1520"/>
  </r>
  <r>
    <x v="180"/>
    <n v="64700"/>
    <s v="ja"/>
    <s v="Molenvlietbrink 74"/>
    <s v="Spijkenisse"/>
    <s v="Verkoper"/>
    <n v="1630"/>
  </r>
  <r>
    <x v="181"/>
    <n v="47300"/>
    <s v="nee"/>
    <s v="Pater Pirestraat 30"/>
    <s v="Spijkenisse"/>
    <s v="Personeelzaken"/>
    <n v="510"/>
  </r>
  <r>
    <x v="182"/>
    <n v="42800"/>
    <s v="nee"/>
    <s v="Kennemerlaan 52"/>
    <s v="Spijkenisse"/>
    <s v="Productiechef"/>
    <n v="1160"/>
  </r>
  <r>
    <x v="183"/>
    <n v="26600"/>
    <s v="ja"/>
    <s v="Rondweg 27"/>
    <s v="Spijkenisse"/>
    <s v="Inkoper"/>
    <n v="1590"/>
  </r>
  <r>
    <x v="184"/>
    <n v="34800"/>
    <s v="ja"/>
    <s v="Burg. Roelenweg 33"/>
    <s v="Spijkenisse"/>
    <s v="Financien"/>
    <n v="1000"/>
  </r>
  <r>
    <x v="185"/>
    <n v="78100"/>
    <s v="nee"/>
    <s v="Luttenbergstraat 2"/>
    <s v="Spijkenisse"/>
    <s v="Personeelzaken"/>
    <n v="1000"/>
  </r>
  <r>
    <x v="186"/>
    <n v="36800"/>
    <s v="nee"/>
    <s v="Van Aalstweg 43"/>
    <s v="Spijkenisse"/>
    <s v="Financien"/>
    <n v="1450"/>
  </r>
  <r>
    <x v="187"/>
    <n v="94300"/>
    <s v="nee"/>
    <s v="Nijenborgh 16"/>
    <s v="Spijkenisse"/>
    <s v="Productiechef"/>
    <n v="590"/>
  </r>
  <r>
    <x v="188"/>
    <n v="60200"/>
    <s v="ja"/>
    <s v="Neckarhavenweg"/>
    <s v="Aerdenhout"/>
    <s v="Productiechef"/>
    <n v="1790"/>
  </r>
  <r>
    <x v="189"/>
    <n v="62700"/>
    <s v="ja"/>
    <s v="Zoom 20-35"/>
    <s v="Aerdenhout"/>
    <s v="Productiechef"/>
    <n v="1770"/>
  </r>
  <r>
    <x v="190"/>
    <n v="61700"/>
    <s v="nee"/>
    <s v="Herengracht 203"/>
    <s v="Aerdenhout"/>
    <s v="Financien"/>
    <n v="1020"/>
  </r>
  <r>
    <x v="191"/>
    <n v="41900"/>
    <s v="ja"/>
    <s v="Grote Bickersstraat 72"/>
    <s v="Aerdenhout"/>
    <s v="Verkoper"/>
    <n v="1810"/>
  </r>
  <r>
    <x v="192"/>
    <n v="43500"/>
    <s v="nee"/>
    <s v="Nassauhaven 110"/>
    <s v="Aerdenhout"/>
    <s v="Inkoper"/>
    <n v="1200"/>
  </r>
  <r>
    <x v="193"/>
    <n v="43600"/>
    <s v="ja"/>
    <s v="Warmonderweg 12"/>
    <s v="Aerdenhout"/>
    <s v="Financien"/>
    <n v="920"/>
  </r>
  <r>
    <x v="194"/>
    <n v="51600"/>
    <s v="ja"/>
    <s v="De Bleek 2"/>
    <s v="Aerdenhout"/>
    <s v="Administratie"/>
    <n v="2000"/>
  </r>
  <r>
    <x v="195"/>
    <n v="99600"/>
    <s v="nee"/>
    <s v="Boerdijk 6"/>
    <s v="Aerdenhout"/>
    <s v="Verkoper"/>
    <n v="1290"/>
  </r>
  <r>
    <x v="196"/>
    <n v="46500"/>
    <s v="nee"/>
    <s v="Groenewandseweg"/>
    <s v="Aerdenhout"/>
    <s v="Personeelzaken"/>
    <n v="570"/>
  </r>
  <r>
    <x v="197"/>
    <n v="54700"/>
    <s v="nee"/>
    <s v="Handelscentrum ZHZ 48"/>
    <s v="Ijmuiden"/>
    <s v="Verkoper"/>
    <n v="780"/>
  </r>
  <r>
    <x v="198"/>
    <n v="20000"/>
    <s v="nee"/>
    <s v="Daniel Goedkoopstraat 9"/>
    <s v="Ijmuiden"/>
    <s v="Medewerker"/>
    <n v="1720"/>
  </r>
  <r>
    <x v="199"/>
    <n v="73100"/>
    <s v="ja"/>
    <s v="Industrieweg 12"/>
    <s v="Ijmuiden"/>
    <s v="Personeelzaken"/>
    <n v="740"/>
  </r>
  <r>
    <x v="200"/>
    <n v="30600"/>
    <s v="nee"/>
    <s v="Markt 45"/>
    <s v="Ijmuiden"/>
    <s v="Medewerker"/>
    <n v="1990"/>
  </r>
  <r>
    <x v="201"/>
    <n v="51600"/>
    <s v="ja"/>
    <s v="Nijverheidsweg 19"/>
    <s v="Ijmuiden"/>
    <s v="Personeelzaken"/>
    <n v="1240"/>
  </r>
  <r>
    <x v="202"/>
    <n v="97900"/>
    <s v="nee"/>
    <s v="Weststraat 80"/>
    <s v="Ijmuiden"/>
    <s v="Directie"/>
    <n v="610"/>
  </r>
  <r>
    <x v="203"/>
    <n v="73900"/>
    <s v="ja"/>
    <s v="Linnaiusstraat 89"/>
    <s v="Ijmuiden"/>
    <s v="Productiechef"/>
    <n v="1990"/>
  </r>
  <r>
    <x v="204"/>
    <n v="60000"/>
    <s v="nee"/>
    <s v="Hobbemakade 83  III"/>
    <s v="Ijmuiden"/>
    <s v="Administratie"/>
    <n v="1750"/>
  </r>
  <r>
    <x v="102"/>
    <n v="49000"/>
    <s v="ja"/>
    <s v="Hogeweg 25"/>
    <s v="Ijmuiden"/>
    <s v="Verkoper"/>
    <n v="1380"/>
  </r>
  <r>
    <x v="205"/>
    <n v="49900"/>
    <s v="nee"/>
    <s v="Oude Apeldoornseweg 41-45"/>
    <s v="Ijmuiden"/>
    <s v="Productiechef"/>
    <n v="680"/>
  </r>
  <r>
    <x v="206"/>
    <n v="72900"/>
    <s v="nee"/>
    <s v="Schouwstraat 26a"/>
    <s v="Ijmuiden"/>
    <s v="Financien"/>
    <n v="1370"/>
  </r>
  <r>
    <x v="207"/>
    <n v="19600"/>
    <s v="nee"/>
    <s v="Graafseweg 274"/>
    <s v="Ijmuiden"/>
    <s v="Medewerker"/>
    <n v="1970"/>
  </r>
  <r>
    <x v="208"/>
    <n v="33100"/>
    <s v="ja"/>
    <s v="Meerstraat 7"/>
    <s v="Ijmuiden"/>
    <s v="Personeelzaken"/>
    <n v="1190"/>
  </r>
  <r>
    <x v="209"/>
    <n v="44600"/>
    <s v="ja"/>
    <s v="Frederiklaan 12"/>
    <s v="Ijmuiden"/>
    <s v="Administratie"/>
    <n v="860"/>
  </r>
  <r>
    <x v="210"/>
    <n v="77200"/>
    <s v="ja"/>
    <s v="Ranzaerstraat 10"/>
    <s v="Ijmuiden"/>
    <s v="Personeelzaken"/>
    <n v="1350"/>
  </r>
  <r>
    <x v="211"/>
    <n v="69800"/>
    <s v="ja"/>
    <s v="Ceintuurbaan 50"/>
    <s v="Ijmuiden"/>
    <s v="Financien"/>
    <n v="990"/>
  </r>
  <r>
    <x v="32"/>
    <n v="51600"/>
    <s v="nee"/>
    <s v="Valkenburgseweg 50"/>
    <s v="Ijmuiden"/>
    <s v="Personeelzaken"/>
    <n v="1180"/>
  </r>
  <r>
    <x v="212"/>
    <n v="67400"/>
    <s v="ja"/>
    <s v="Eindhovenseweg 76a"/>
    <s v="Ijmuiden"/>
    <s v="Verkoper"/>
    <n v="1410"/>
  </r>
  <r>
    <x v="213"/>
    <n v="38300"/>
    <s v="ja"/>
    <s v="De Buorren"/>
    <s v="Ijmuiden"/>
    <s v="Medewerker"/>
    <n v="1630"/>
  </r>
  <r>
    <x v="214"/>
    <n v="31200"/>
    <s v="nee"/>
    <s v="Surinameweg 4"/>
    <s v="Ijmuiden"/>
    <s v="Administratie"/>
    <n v="1700"/>
  </r>
  <r>
    <x v="215"/>
    <n v="67500"/>
    <s v="ja"/>
    <s v="Gaspeldoornlaan 42"/>
    <s v="Ijmuiden"/>
    <s v="Directie"/>
    <n v="990"/>
  </r>
  <r>
    <x v="216"/>
    <n v="45300"/>
    <s v="nee"/>
    <s v="Hoofdstraat 180"/>
    <s v="Ijmuiden"/>
    <s v="Financien"/>
    <n v="1510"/>
  </r>
  <r>
    <x v="217"/>
    <n v="50200"/>
    <s v="nee"/>
    <s v="Fr. van Mierisstraat 37 hs"/>
    <s v="Henksbroek"/>
    <s v="Directie"/>
    <n v="1680"/>
  </r>
  <r>
    <x v="218"/>
    <n v="51700"/>
    <s v="nee"/>
    <s v="Niersstraat 13"/>
    <s v="Henksbroek"/>
    <s v="Financien"/>
    <n v="1280"/>
  </r>
  <r>
    <x v="219"/>
    <n v="43900"/>
    <s v="nee"/>
    <s v="Bonkelaar 16"/>
    <s v="Henksbroek"/>
    <s v="Verkoper"/>
    <n v="1290"/>
  </r>
  <r>
    <x v="220"/>
    <n v="49800"/>
    <s v="nee"/>
    <s v="Molenstraat 37"/>
    <s v="Henksbroek"/>
    <s v="Financien"/>
    <n v="1730"/>
  </r>
  <r>
    <x v="221"/>
    <n v="63500"/>
    <s v="ja"/>
    <s v="Neutronweg 11"/>
    <s v="Henksbroek"/>
    <s v="Verkoper"/>
    <n v="1830"/>
  </r>
  <r>
    <x v="54"/>
    <n v="37200"/>
    <s v="ja"/>
    <s v="Kloosterlaan 2"/>
    <s v="Henksbroek"/>
    <s v="Personeelzaken"/>
    <n v="820"/>
  </r>
  <r>
    <x v="222"/>
    <n v="68700"/>
    <s v="nee"/>
    <s v="Stationsplein 3"/>
    <s v="Henksbroek"/>
    <s v="Personeelzaken"/>
    <n v="1010"/>
  </r>
  <r>
    <x v="223"/>
    <n v="63700"/>
    <s v="ja"/>
    <s v="Lelyveld 81"/>
    <s v="Henksbroek"/>
    <s v="Personeelzaken"/>
    <n v="870"/>
  </r>
  <r>
    <x v="224"/>
    <n v="39200"/>
    <s v="ja"/>
    <s v="Flevolaan 60e"/>
    <s v="Henksbroek"/>
    <s v="Financien"/>
    <n v="1170"/>
  </r>
  <r>
    <x v="225"/>
    <n v="81800"/>
    <s v="ja"/>
    <s v="Waterschapsplein 98"/>
    <s v="Henksbroek"/>
    <s v="Directie"/>
    <n v="860"/>
  </r>
  <r>
    <x v="226"/>
    <n v="50500"/>
    <s v="nee"/>
    <s v="Maatschapweg 78a"/>
    <s v="Henksbroek"/>
    <s v="Inkoper"/>
    <n v="1690"/>
  </r>
  <r>
    <x v="227"/>
    <n v="55500"/>
    <s v="nee"/>
    <s v="Stationsweg 175"/>
    <s v="Henksbroek"/>
    <s v="Productiechef"/>
    <n v="1160"/>
  </r>
  <r>
    <x v="228"/>
    <n v="30500"/>
    <s v="nee"/>
    <s v="Fauststraat 1"/>
    <s v="Henksbroek"/>
    <s v="Medewerker"/>
    <n v="1350"/>
  </r>
  <r>
    <x v="229"/>
    <n v="84700"/>
    <s v="ja"/>
    <s v="Hoofdweg 1278"/>
    <s v="Henksbroek"/>
    <s v="Verkoper"/>
    <n v="1510"/>
  </r>
  <r>
    <x v="182"/>
    <n v="87800"/>
    <s v="nee"/>
    <s v="Bernhardstraat 1"/>
    <s v="Den Haag"/>
    <s v="Directie"/>
    <n v="1020"/>
  </r>
  <r>
    <x v="230"/>
    <n v="48800"/>
    <s v="nee"/>
    <s v="Brouwersgracht 19"/>
    <s v="Den Haag"/>
    <s v="Personeelzaken"/>
    <n v="1300"/>
  </r>
  <r>
    <x v="231"/>
    <n v="76500"/>
    <s v="ja"/>
    <s v="H.J. Wenckebachweg 15"/>
    <s v="Den Haag"/>
    <s v="Personeelzaken"/>
    <n v="1060"/>
  </r>
  <r>
    <x v="232"/>
    <n v="23200"/>
    <s v="ja"/>
    <s v="Lorentzstraat 4"/>
    <s v="Den Haag"/>
    <s v="Administratie"/>
    <n v="1770"/>
  </r>
  <r>
    <x v="233"/>
    <n v="97300"/>
    <s v="ja"/>
    <s v="Ign. Bispincklaan 19"/>
    <s v="Den Haag"/>
    <s v="Verkoper"/>
    <n v="950"/>
  </r>
  <r>
    <x v="234"/>
    <n v="39500"/>
    <s v="nee"/>
    <s v="Herengracht 566"/>
    <s v="Den Haag"/>
    <s v="Financien"/>
    <n v="990"/>
  </r>
  <r>
    <x v="235"/>
    <n v="42700"/>
    <s v="nee"/>
    <s v="van Stolkweg 14"/>
    <s v="Den Haag"/>
    <s v="Inkoper"/>
    <n v="1350"/>
  </r>
  <r>
    <x v="236"/>
    <n v="60200"/>
    <s v="nee"/>
    <s v="Wilhelminapark 29"/>
    <s v="Den Haag"/>
    <s v="Financien"/>
    <n v="940"/>
  </r>
  <r>
    <x v="237"/>
    <n v="27700"/>
    <s v="ja"/>
    <s v="Zwarteweg 28"/>
    <s v="Den Haag"/>
    <s v="Medewerker"/>
    <n v="1040"/>
  </r>
  <r>
    <x v="238"/>
    <n v="35700"/>
    <s v="nee"/>
    <s v="Deurningerstraat 81"/>
    <s v="Den Haag"/>
    <s v="Personeelzaken"/>
    <n v="1420"/>
  </r>
  <r>
    <x v="239"/>
    <n v="54900"/>
    <s v="ja"/>
    <s v="Celsiusstraat 17"/>
    <s v="Den Haag"/>
    <s v="Verkoper"/>
    <n v="1160"/>
  </r>
  <r>
    <x v="240"/>
    <n v="70800"/>
    <s v="ja"/>
    <s v="Landjuweel 22"/>
    <s v="Den Haag"/>
    <s v="Productiechef"/>
    <n v="1030"/>
  </r>
  <r>
    <x v="241"/>
    <n v="32600"/>
    <s v="ja"/>
    <s v="Westerdijk 21a"/>
    <s v="Den Haag"/>
    <s v="Inkoper"/>
    <n v="1910"/>
  </r>
  <r>
    <x v="242"/>
    <n v="64500"/>
    <s v="ja"/>
    <s v="Ceintuurbaan 5"/>
    <s v="Den Haag"/>
    <s v="Productiechef"/>
    <n v="1640"/>
  </r>
  <r>
    <x v="243"/>
    <n v="51400"/>
    <s v="nee"/>
    <s v="Kruisstraat 8-10"/>
    <s v="Den Haag"/>
    <s v="Productiechef"/>
    <n v="1110"/>
  </r>
  <r>
    <x v="244"/>
    <n v="24500"/>
    <s v="nee"/>
    <s v="Herengracht 442"/>
    <s v="Den Haag"/>
    <s v="Inkoper"/>
    <n v="1630"/>
  </r>
  <r>
    <x v="245"/>
    <n v="23800"/>
    <s v="nee"/>
    <s v="Markt 20"/>
    <s v="Den Haag"/>
    <s v="Medewerker"/>
    <n v="1920"/>
  </r>
  <r>
    <x v="246"/>
    <n v="64900"/>
    <s v="nee"/>
    <s v="Langestraat 7"/>
    <s v="Den Haag"/>
    <s v="Directie"/>
    <n v="1860"/>
  </r>
  <r>
    <x v="247"/>
    <n v="87600"/>
    <s v="nee"/>
    <s v="Ziekenhuisweg 100"/>
    <s v="Den Haag"/>
    <s v="Directie"/>
    <n v="740"/>
  </r>
  <r>
    <x v="248"/>
    <n v="50200"/>
    <s v="ja"/>
    <s v="B. Boemanstraat 40"/>
    <s v="Den Haag"/>
    <s v="Inkoper"/>
    <n v="1190"/>
  </r>
  <r>
    <x v="249"/>
    <n v="33400"/>
    <s v="ja"/>
    <s v="Valkenboskade 525"/>
    <s v="Den Haag"/>
    <s v="Inkoper"/>
    <n v="1690"/>
  </r>
  <r>
    <x v="250"/>
    <n v="53500"/>
    <s v="nee"/>
    <s v="Pr. Beatrixlaan 428"/>
    <s v="Den Haag"/>
    <s v="Productiechef"/>
    <n v="1810"/>
  </r>
  <r>
    <x v="251"/>
    <n v="46000"/>
    <s v="ja"/>
    <s v="Van Hallweg 2"/>
    <s v="Den Haag"/>
    <s v="Financien"/>
    <n v="740"/>
  </r>
  <r>
    <x v="252"/>
    <n v="56600"/>
    <s v="nee"/>
    <s v="Pikeursbaan 15"/>
    <s v="Den Haag"/>
    <s v="Administratie"/>
    <n v="860"/>
  </r>
  <r>
    <x v="207"/>
    <n v="38800"/>
    <s v="ja"/>
    <s v="Molenweg 81"/>
    <s v="Leiden"/>
    <s v="Medewerker"/>
    <n v="800"/>
  </r>
  <r>
    <x v="253"/>
    <n v="73300"/>
    <s v="ja"/>
    <s v="Leidseplein 1-3"/>
    <s v="Leiden"/>
    <s v="Verkoper"/>
    <n v="1590"/>
  </r>
  <r>
    <x v="254"/>
    <n v="74400"/>
    <s v="nee"/>
    <s v="Platteelstraat 3"/>
    <s v="Leiden"/>
    <s v="Personeelzaken"/>
    <n v="600"/>
  </r>
  <r>
    <x v="255"/>
    <m/>
    <m/>
    <m/>
    <m/>
    <m/>
    <m/>
  </r>
  <r>
    <x v="256"/>
    <n v="75100"/>
    <s v="nee"/>
    <s v="Olivier van Noortlaan 120"/>
    <s v="Leiden"/>
    <s v="Personeelzaken"/>
    <n v="1420"/>
  </r>
  <r>
    <x v="257"/>
    <n v="41200"/>
    <s v="nee"/>
    <s v="Zevenheuvelenweg 25"/>
    <s v="Leiden"/>
    <s v="Inkoper"/>
    <n v="860"/>
  </r>
  <r>
    <x v="258"/>
    <n v="43500"/>
    <s v="ja"/>
    <s v="Ramgatsweg"/>
    <s v="Leiden"/>
    <s v="Verkoper"/>
    <n v="910"/>
  </r>
  <r>
    <x v="259"/>
    <n v="67600"/>
    <s v="ja"/>
    <s v="Bolensteinseweg 3"/>
    <s v="Leiden"/>
    <s v="Productiechef"/>
    <n v="1110"/>
  </r>
  <r>
    <x v="260"/>
    <n v="1000"/>
    <s v="nee"/>
    <s v="park"/>
    <s v="horn"/>
    <s v="chef"/>
    <n v="10111"/>
  </r>
  <r>
    <x v="255"/>
    <m/>
    <m/>
    <m/>
    <m/>
    <m/>
    <m/>
  </r>
  <r>
    <x v="261"/>
    <m/>
    <m/>
    <m/>
    <m/>
    <m/>
    <m/>
  </r>
  <r>
    <x v="262"/>
    <n v="1000"/>
    <m/>
    <m/>
    <m/>
    <s v="manager"/>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6">
  <r>
    <x v="0"/>
    <x v="0"/>
    <x v="0"/>
    <n v="500"/>
    <x v="0"/>
  </r>
  <r>
    <x v="0"/>
    <x v="0"/>
    <x v="1"/>
    <n v="500"/>
    <x v="0"/>
  </r>
  <r>
    <x v="0"/>
    <x v="0"/>
    <x v="2"/>
    <n v="500"/>
    <x v="0"/>
  </r>
  <r>
    <x v="0"/>
    <x v="1"/>
    <x v="0"/>
    <n v="500"/>
    <x v="0"/>
  </r>
  <r>
    <x v="0"/>
    <x v="2"/>
    <x v="0"/>
    <n v="500"/>
    <x v="0"/>
  </r>
  <r>
    <x v="0"/>
    <x v="2"/>
    <x v="1"/>
    <n v="500"/>
    <x v="0"/>
  </r>
  <r>
    <x v="0"/>
    <x v="2"/>
    <x v="2"/>
    <n v="500"/>
    <x v="0"/>
  </r>
  <r>
    <x v="0"/>
    <x v="3"/>
    <x v="0"/>
    <n v="500"/>
    <x v="0"/>
  </r>
  <r>
    <x v="0"/>
    <x v="3"/>
    <x v="2"/>
    <n v="500"/>
    <x v="0"/>
  </r>
  <r>
    <x v="0"/>
    <x v="4"/>
    <x v="0"/>
    <n v="500"/>
    <x v="0"/>
  </r>
  <r>
    <x v="0"/>
    <x v="4"/>
    <x v="1"/>
    <n v="500"/>
    <x v="0"/>
  </r>
  <r>
    <x v="0"/>
    <x v="5"/>
    <x v="0"/>
    <n v="500"/>
    <x v="0"/>
  </r>
  <r>
    <x v="0"/>
    <x v="5"/>
    <x v="1"/>
    <n v="500"/>
    <x v="0"/>
  </r>
  <r>
    <x v="0"/>
    <x v="6"/>
    <x v="1"/>
    <n v="500"/>
    <x v="0"/>
  </r>
  <r>
    <x v="0"/>
    <x v="6"/>
    <x v="2"/>
    <n v="500"/>
    <x v="0"/>
  </r>
  <r>
    <x v="0"/>
    <x v="7"/>
    <x v="0"/>
    <n v="500"/>
    <x v="0"/>
  </r>
  <r>
    <x v="0"/>
    <x v="7"/>
    <x v="1"/>
    <n v="500"/>
    <x v="0"/>
  </r>
  <r>
    <x v="0"/>
    <x v="8"/>
    <x v="0"/>
    <n v="500"/>
    <x v="0"/>
  </r>
  <r>
    <x v="0"/>
    <x v="8"/>
    <x v="2"/>
    <n v="500"/>
    <x v="0"/>
  </r>
  <r>
    <x v="0"/>
    <x v="9"/>
    <x v="0"/>
    <n v="500"/>
    <x v="0"/>
  </r>
  <r>
    <x v="0"/>
    <x v="9"/>
    <x v="2"/>
    <n v="500"/>
    <x v="0"/>
  </r>
  <r>
    <x v="0"/>
    <x v="10"/>
    <x v="1"/>
    <n v="500"/>
    <x v="0"/>
  </r>
  <r>
    <x v="0"/>
    <x v="10"/>
    <x v="2"/>
    <n v="500"/>
    <x v="0"/>
  </r>
  <r>
    <x v="0"/>
    <x v="11"/>
    <x v="0"/>
    <n v="500"/>
    <x v="0"/>
  </r>
  <r>
    <x v="0"/>
    <x v="11"/>
    <x v="1"/>
    <n v="500"/>
    <x v="0"/>
  </r>
  <r>
    <x v="1"/>
    <x v="0"/>
    <x v="1"/>
    <n v="5224"/>
    <x v="1"/>
  </r>
  <r>
    <x v="1"/>
    <x v="0"/>
    <x v="2"/>
    <n v="5224"/>
    <x v="1"/>
  </r>
  <r>
    <x v="1"/>
    <x v="1"/>
    <x v="1"/>
    <n v="5521"/>
    <x v="1"/>
  </r>
  <r>
    <x v="1"/>
    <x v="1"/>
    <x v="2"/>
    <n v="5521"/>
    <x v="1"/>
  </r>
  <r>
    <x v="1"/>
    <x v="2"/>
    <x v="0"/>
    <n v="5211"/>
    <x v="1"/>
  </r>
  <r>
    <x v="1"/>
    <x v="2"/>
    <x v="1"/>
    <n v="8524"/>
    <x v="1"/>
  </r>
  <r>
    <x v="1"/>
    <x v="2"/>
    <x v="2"/>
    <n v="5211"/>
    <x v="1"/>
  </r>
  <r>
    <x v="1"/>
    <x v="3"/>
    <x v="0"/>
    <n v="1998"/>
    <x v="1"/>
  </r>
  <r>
    <x v="1"/>
    <x v="3"/>
    <x v="1"/>
    <n v="2131"/>
    <x v="1"/>
  </r>
  <r>
    <x v="1"/>
    <x v="3"/>
    <x v="2"/>
    <n v="1998"/>
    <x v="1"/>
  </r>
  <r>
    <x v="1"/>
    <x v="3"/>
    <x v="2"/>
    <n v="2131"/>
    <x v="1"/>
  </r>
  <r>
    <x v="1"/>
    <x v="4"/>
    <x v="0"/>
    <n v="954"/>
    <x v="1"/>
  </r>
  <r>
    <x v="1"/>
    <x v="4"/>
    <x v="1"/>
    <n v="954"/>
    <x v="1"/>
  </r>
  <r>
    <x v="1"/>
    <x v="4"/>
    <x v="2"/>
    <n v="8524"/>
    <x v="1"/>
  </r>
  <r>
    <x v="1"/>
    <x v="5"/>
    <x v="1"/>
    <n v="4236"/>
    <x v="1"/>
  </r>
  <r>
    <x v="1"/>
    <x v="5"/>
    <x v="2"/>
    <n v="4236"/>
    <x v="1"/>
  </r>
  <r>
    <x v="1"/>
    <x v="6"/>
    <x v="0"/>
    <n v="2421"/>
    <x v="1"/>
  </r>
  <r>
    <x v="1"/>
    <x v="6"/>
    <x v="1"/>
    <n v="2421"/>
    <x v="1"/>
  </r>
  <r>
    <x v="1"/>
    <x v="7"/>
    <x v="0"/>
    <n v="3234"/>
    <x v="1"/>
  </r>
  <r>
    <x v="1"/>
    <x v="7"/>
    <x v="2"/>
    <n v="3234"/>
    <x v="1"/>
  </r>
  <r>
    <x v="1"/>
    <x v="8"/>
    <x v="1"/>
    <n v="5444"/>
    <x v="1"/>
  </r>
  <r>
    <x v="1"/>
    <x v="8"/>
    <x v="2"/>
    <n v="5444"/>
    <x v="1"/>
  </r>
  <r>
    <x v="1"/>
    <x v="9"/>
    <x v="0"/>
    <n v="3271"/>
    <x v="1"/>
  </r>
  <r>
    <x v="1"/>
    <x v="9"/>
    <x v="2"/>
    <n v="3271"/>
    <x v="1"/>
  </r>
  <r>
    <x v="1"/>
    <x v="10"/>
    <x v="1"/>
    <n v="7311"/>
    <x v="1"/>
  </r>
  <r>
    <x v="1"/>
    <x v="10"/>
    <x v="2"/>
    <n v="7311"/>
    <x v="1"/>
  </r>
  <r>
    <x v="1"/>
    <x v="11"/>
    <x v="0"/>
    <n v="1678"/>
    <x v="1"/>
  </r>
  <r>
    <x v="1"/>
    <x v="11"/>
    <x v="2"/>
    <n v="1678"/>
    <x v="1"/>
  </r>
  <r>
    <x v="2"/>
    <x v="0"/>
    <x v="2"/>
    <n v="9524"/>
    <x v="0"/>
  </r>
  <r>
    <x v="2"/>
    <x v="2"/>
    <x v="2"/>
    <n v="9524"/>
    <x v="0"/>
  </r>
  <r>
    <x v="2"/>
    <x v="3"/>
    <x v="0"/>
    <n v="5521"/>
    <x v="0"/>
  </r>
  <r>
    <x v="2"/>
    <x v="3"/>
    <x v="1"/>
    <n v="5521"/>
    <x v="0"/>
  </r>
  <r>
    <x v="2"/>
    <x v="3"/>
    <x v="2"/>
    <n v="5444"/>
    <x v="0"/>
  </r>
  <r>
    <x v="2"/>
    <x v="4"/>
    <x v="0"/>
    <n v="2954"/>
    <x v="0"/>
  </r>
  <r>
    <x v="2"/>
    <x v="4"/>
    <x v="0"/>
    <n v="5224"/>
    <x v="0"/>
  </r>
  <r>
    <x v="2"/>
    <x v="4"/>
    <x v="1"/>
    <n v="5424"/>
    <x v="0"/>
  </r>
  <r>
    <x v="2"/>
    <x v="4"/>
    <x v="2"/>
    <n v="5224"/>
    <x v="0"/>
  </r>
  <r>
    <x v="2"/>
    <x v="5"/>
    <x v="0"/>
    <n v="5211"/>
    <x v="0"/>
  </r>
  <r>
    <x v="2"/>
    <x v="5"/>
    <x v="1"/>
    <n v="4271"/>
    <x v="0"/>
  </r>
  <r>
    <x v="2"/>
    <x v="5"/>
    <x v="2"/>
    <n v="7311"/>
    <x v="0"/>
  </r>
  <r>
    <x v="2"/>
    <x v="6"/>
    <x v="0"/>
    <n v="4271"/>
    <x v="0"/>
  </r>
  <r>
    <x v="2"/>
    <x v="6"/>
    <x v="1"/>
    <n v="4236"/>
    <x v="0"/>
  </r>
  <r>
    <x v="2"/>
    <x v="6"/>
    <x v="2"/>
    <n v="7311"/>
    <x v="0"/>
  </r>
  <r>
    <x v="2"/>
    <x v="7"/>
    <x v="1"/>
    <n v="3421"/>
    <x v="0"/>
  </r>
  <r>
    <x v="2"/>
    <x v="7"/>
    <x v="2"/>
    <n v="3211"/>
    <x v="0"/>
  </r>
  <r>
    <x v="2"/>
    <x v="7"/>
    <x v="2"/>
    <n v="3521"/>
    <x v="0"/>
  </r>
  <r>
    <x v="2"/>
    <x v="8"/>
    <x v="0"/>
    <n v="2678"/>
    <x v="0"/>
  </r>
  <r>
    <x v="2"/>
    <x v="8"/>
    <x v="1"/>
    <n v="3211"/>
    <x v="0"/>
  </r>
  <r>
    <x v="2"/>
    <x v="8"/>
    <x v="2"/>
    <n v="5444"/>
    <x v="0"/>
  </r>
  <r>
    <x v="2"/>
    <x v="9"/>
    <x v="0"/>
    <n v="2431"/>
    <x v="0"/>
  </r>
  <r>
    <x v="2"/>
    <x v="9"/>
    <x v="1"/>
    <n v="2678"/>
    <x v="0"/>
  </r>
  <r>
    <x v="2"/>
    <x v="10"/>
    <x v="0"/>
    <n v="1234"/>
    <x v="0"/>
  </r>
  <r>
    <x v="2"/>
    <x v="10"/>
    <x v="2"/>
    <n v="1234"/>
    <x v="0"/>
  </r>
  <r>
    <x v="2"/>
    <x v="11"/>
    <x v="0"/>
    <n v="998"/>
    <x v="0"/>
  </r>
  <r>
    <x v="2"/>
    <x v="11"/>
    <x v="2"/>
    <n v="998"/>
    <x v="0"/>
  </r>
  <r>
    <x v="3"/>
    <x v="4"/>
    <x v="2"/>
    <n v="5341"/>
    <x v="2"/>
  </r>
  <r>
    <x v="4"/>
    <x v="0"/>
    <x v="1"/>
    <n v="5224"/>
    <x v="3"/>
  </r>
  <r>
    <x v="4"/>
    <x v="0"/>
    <x v="2"/>
    <n v="5224"/>
    <x v="3"/>
  </r>
  <r>
    <x v="4"/>
    <x v="1"/>
    <x v="1"/>
    <n v="5521"/>
    <x v="3"/>
  </r>
  <r>
    <x v="4"/>
    <x v="1"/>
    <x v="2"/>
    <n v="5521"/>
    <x v="3"/>
  </r>
  <r>
    <x v="4"/>
    <x v="2"/>
    <x v="0"/>
    <n v="5211"/>
    <x v="3"/>
  </r>
  <r>
    <x v="4"/>
    <x v="2"/>
    <x v="1"/>
    <n v="8524"/>
    <x v="3"/>
  </r>
  <r>
    <x v="4"/>
    <x v="2"/>
    <x v="2"/>
    <n v="5211"/>
    <x v="3"/>
  </r>
  <r>
    <x v="4"/>
    <x v="3"/>
    <x v="0"/>
    <n v="1998"/>
    <x v="3"/>
  </r>
  <r>
    <x v="4"/>
    <x v="3"/>
    <x v="1"/>
    <n v="2131"/>
    <x v="3"/>
  </r>
  <r>
    <x v="4"/>
    <x v="3"/>
    <x v="2"/>
    <n v="1998"/>
    <x v="3"/>
  </r>
  <r>
    <x v="4"/>
    <x v="3"/>
    <x v="2"/>
    <n v="2131"/>
    <x v="3"/>
  </r>
  <r>
    <x v="4"/>
    <x v="4"/>
    <x v="0"/>
    <n v="954"/>
    <x v="3"/>
  </r>
  <r>
    <x v="4"/>
    <x v="4"/>
    <x v="1"/>
    <n v="954"/>
    <x v="3"/>
  </r>
  <r>
    <x v="4"/>
    <x v="4"/>
    <x v="2"/>
    <n v="9981"/>
    <x v="3"/>
  </r>
  <r>
    <x v="4"/>
    <x v="4"/>
    <x v="2"/>
    <n v="8524"/>
    <x v="3"/>
  </r>
  <r>
    <x v="4"/>
    <x v="5"/>
    <x v="1"/>
    <n v="4236"/>
    <x v="3"/>
  </r>
  <r>
    <x v="4"/>
    <x v="5"/>
    <x v="2"/>
    <n v="4236"/>
    <x v="3"/>
  </r>
  <r>
    <x v="4"/>
    <x v="6"/>
    <x v="0"/>
    <n v="2421"/>
    <x v="3"/>
  </r>
  <r>
    <x v="4"/>
    <x v="6"/>
    <x v="1"/>
    <n v="2421"/>
    <x v="3"/>
  </r>
  <r>
    <x v="4"/>
    <x v="7"/>
    <x v="0"/>
    <n v="3234"/>
    <x v="3"/>
  </r>
  <r>
    <x v="4"/>
    <x v="7"/>
    <x v="2"/>
    <n v="3234"/>
    <x v="3"/>
  </r>
  <r>
    <x v="4"/>
    <x v="8"/>
    <x v="1"/>
    <n v="5444"/>
    <x v="3"/>
  </r>
  <r>
    <x v="4"/>
    <x v="8"/>
    <x v="2"/>
    <n v="5444"/>
    <x v="3"/>
  </r>
  <r>
    <x v="4"/>
    <x v="9"/>
    <x v="0"/>
    <n v="3271"/>
    <x v="3"/>
  </r>
  <r>
    <x v="4"/>
    <x v="9"/>
    <x v="2"/>
    <n v="3271"/>
    <x v="3"/>
  </r>
  <r>
    <x v="4"/>
    <x v="10"/>
    <x v="1"/>
    <n v="7311"/>
    <x v="3"/>
  </r>
  <r>
    <x v="4"/>
    <x v="10"/>
    <x v="2"/>
    <n v="7311"/>
    <x v="3"/>
  </r>
  <r>
    <x v="5"/>
    <x v="0"/>
    <x v="0"/>
    <n v="7311"/>
    <x v="2"/>
  </r>
  <r>
    <x v="5"/>
    <x v="0"/>
    <x v="1"/>
    <n v="9524"/>
    <x v="2"/>
  </r>
  <r>
    <x v="5"/>
    <x v="0"/>
    <x v="1"/>
    <n v="9524"/>
    <x v="2"/>
  </r>
  <r>
    <x v="5"/>
    <x v="0"/>
    <x v="2"/>
    <n v="7311"/>
    <x v="2"/>
  </r>
  <r>
    <x v="5"/>
    <x v="1"/>
    <x v="1"/>
    <n v="6430"/>
    <x v="2"/>
  </r>
  <r>
    <x v="5"/>
    <x v="2"/>
    <x v="0"/>
    <n v="5444"/>
    <x v="2"/>
  </r>
  <r>
    <x v="5"/>
    <x v="2"/>
    <x v="2"/>
    <n v="5424"/>
    <x v="2"/>
  </r>
  <r>
    <x v="5"/>
    <x v="2"/>
    <x v="2"/>
    <n v="5444"/>
    <x v="2"/>
  </r>
  <r>
    <x v="5"/>
    <x v="3"/>
    <x v="0"/>
    <n v="5424"/>
    <x v="2"/>
  </r>
  <r>
    <x v="5"/>
    <x v="3"/>
    <x v="1"/>
    <n v="5224"/>
    <x v="2"/>
  </r>
  <r>
    <x v="5"/>
    <x v="4"/>
    <x v="0"/>
    <n v="4271"/>
    <x v="2"/>
  </r>
  <r>
    <x v="5"/>
    <x v="4"/>
    <x v="1"/>
    <n v="4236"/>
    <x v="2"/>
  </r>
  <r>
    <x v="5"/>
    <x v="4"/>
    <x v="2"/>
    <n v="4271"/>
    <x v="2"/>
  </r>
  <r>
    <x v="5"/>
    <x v="5"/>
    <x v="0"/>
    <n v="3521"/>
    <x v="2"/>
  </r>
  <r>
    <x v="5"/>
    <x v="5"/>
    <x v="1"/>
    <n v="4236"/>
    <x v="2"/>
  </r>
  <r>
    <x v="5"/>
    <x v="6"/>
    <x v="0"/>
    <n v="3421"/>
    <x v="2"/>
  </r>
  <r>
    <x v="5"/>
    <x v="6"/>
    <x v="1"/>
    <n v="3521"/>
    <x v="2"/>
  </r>
  <r>
    <x v="5"/>
    <x v="7"/>
    <x v="0"/>
    <n v="3211"/>
    <x v="2"/>
  </r>
  <r>
    <x v="5"/>
    <x v="7"/>
    <x v="2"/>
    <n v="3421"/>
    <x v="2"/>
  </r>
  <r>
    <x v="5"/>
    <x v="8"/>
    <x v="1"/>
    <n v="2678"/>
    <x v="2"/>
  </r>
  <r>
    <x v="5"/>
    <x v="8"/>
    <x v="2"/>
    <n v="3211"/>
    <x v="2"/>
  </r>
  <r>
    <x v="5"/>
    <x v="9"/>
    <x v="0"/>
    <n v="2431"/>
    <x v="2"/>
  </r>
  <r>
    <x v="5"/>
    <x v="9"/>
    <x v="0"/>
    <n v="2678"/>
    <x v="2"/>
  </r>
  <r>
    <x v="5"/>
    <x v="10"/>
    <x v="1"/>
    <n v="1234"/>
    <x v="2"/>
  </r>
  <r>
    <x v="5"/>
    <x v="10"/>
    <x v="2"/>
    <n v="1234"/>
    <x v="2"/>
  </r>
  <r>
    <x v="5"/>
    <x v="11"/>
    <x v="0"/>
    <n v="998"/>
    <x v="2"/>
  </r>
  <r>
    <x v="5"/>
    <x v="11"/>
    <x v="2"/>
    <n v="998"/>
    <x v="2"/>
  </r>
  <r>
    <x v="5"/>
    <x v="2"/>
    <x v="2"/>
    <n v="999"/>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16542E0-8618-4059-8F42-B1CD2FD29F87}" name="Draaitabel11" cacheId="1" applyNumberFormats="0" applyBorderFormats="0" applyFontFormats="0" applyPatternFormats="0" applyAlignmentFormats="0" applyWidthHeightFormats="1" dataCaption="Waarden" updatedVersion="6" minRefreshableVersion="3" useAutoFormatting="1" itemPrintTitles="1" createdVersion="5" indent="0" outline="1" outlineData="1" multipleFieldFilters="0">
  <location ref="B22:C61" firstHeaderRow="1" firstDataRow="1" firstDataCol="1" rowPageCount="1" colPageCount="1"/>
  <pivotFields count="7">
    <pivotField showAll="0"/>
    <pivotField axis="axisRow" showAll="0">
      <items count="7">
        <item x="0"/>
        <item x="5"/>
        <item x="3"/>
        <item x="4"/>
        <item x="1"/>
        <item x="2"/>
        <item t="default"/>
      </items>
    </pivotField>
    <pivotField axis="axisRow" showAll="0">
      <items count="8">
        <item x="0"/>
        <item x="3"/>
        <item x="4"/>
        <item x="5"/>
        <item x="2"/>
        <item x="1"/>
        <item x="6"/>
        <item t="default"/>
      </items>
    </pivotField>
    <pivotField axis="axisPage" multipleItemSelectionAllowed="1" showAll="0">
      <items count="14">
        <item h="1" x="12"/>
        <item h="1" x="1"/>
        <item x="0"/>
        <item h="1" x="6"/>
        <item h="1" x="2"/>
        <item h="1" x="5"/>
        <item h="1" x="10"/>
        <item h="1" x="4"/>
        <item h="1" x="9"/>
        <item h="1" x="7"/>
        <item h="1" x="3"/>
        <item h="1" x="11"/>
        <item h="1" x="8"/>
        <item t="default"/>
      </items>
    </pivotField>
    <pivotField showAll="0"/>
    <pivotField dataField="1" numFmtId="176" showAll="0"/>
    <pivotField showAll="0"/>
  </pivotFields>
  <rowFields count="2">
    <field x="2"/>
    <field x="1"/>
  </rowFields>
  <rowItems count="39">
    <i>
      <x/>
    </i>
    <i r="1">
      <x/>
    </i>
    <i r="1">
      <x v="1"/>
    </i>
    <i r="1">
      <x v="3"/>
    </i>
    <i r="1">
      <x v="4"/>
    </i>
    <i r="1">
      <x v="5"/>
    </i>
    <i>
      <x v="1"/>
    </i>
    <i r="1">
      <x/>
    </i>
    <i r="1">
      <x v="1"/>
    </i>
    <i r="1">
      <x v="2"/>
    </i>
    <i r="1">
      <x v="3"/>
    </i>
    <i r="1">
      <x v="4"/>
    </i>
    <i r="1">
      <x v="5"/>
    </i>
    <i>
      <x v="2"/>
    </i>
    <i r="1">
      <x/>
    </i>
    <i r="1">
      <x v="2"/>
    </i>
    <i r="1">
      <x v="3"/>
    </i>
    <i r="1">
      <x v="4"/>
    </i>
    <i r="1">
      <x v="5"/>
    </i>
    <i>
      <x v="3"/>
    </i>
    <i r="1">
      <x/>
    </i>
    <i r="1">
      <x v="1"/>
    </i>
    <i r="1">
      <x v="2"/>
    </i>
    <i r="1">
      <x v="3"/>
    </i>
    <i r="1">
      <x v="4"/>
    </i>
    <i r="1">
      <x v="5"/>
    </i>
    <i>
      <x v="4"/>
    </i>
    <i r="1">
      <x/>
    </i>
    <i r="1">
      <x v="1"/>
    </i>
    <i r="1">
      <x v="2"/>
    </i>
    <i r="1">
      <x v="3"/>
    </i>
    <i r="1">
      <x v="4"/>
    </i>
    <i r="1">
      <x v="5"/>
    </i>
    <i>
      <x v="5"/>
    </i>
    <i r="1">
      <x/>
    </i>
    <i r="1">
      <x v="1"/>
    </i>
    <i r="1">
      <x v="2"/>
    </i>
    <i r="1">
      <x v="5"/>
    </i>
    <i t="grand">
      <x/>
    </i>
  </rowItems>
  <colItems count="1">
    <i/>
  </colItems>
  <pageFields count="1">
    <pageField fld="3" hier="-1"/>
  </pageFields>
  <dataFields count="1">
    <dataField name="Som van Prijs" fld="5" baseField="0" baseItem="0"/>
  </dataFields>
  <formats count="13">
    <format dxfId="240">
      <pivotArea type="all" dataOnly="0" outline="0" fieldPosition="0"/>
    </format>
    <format dxfId="239">
      <pivotArea outline="0" collapsedLevelsAreSubtotals="1" fieldPosition="0"/>
    </format>
    <format dxfId="238">
      <pivotArea field="2" type="button" dataOnly="0" labelOnly="1" outline="0" axis="axisRow" fieldPosition="0"/>
    </format>
    <format dxfId="237">
      <pivotArea dataOnly="0" labelOnly="1" fieldPosition="0">
        <references count="1">
          <reference field="2" count="0"/>
        </references>
      </pivotArea>
    </format>
    <format dxfId="236">
      <pivotArea dataOnly="0" labelOnly="1" grandRow="1" outline="0" fieldPosition="0"/>
    </format>
    <format dxfId="235">
      <pivotArea dataOnly="0" labelOnly="1" fieldPosition="0">
        <references count="2">
          <reference field="1" count="5">
            <x v="0"/>
            <x v="1"/>
            <x v="3"/>
            <x v="4"/>
            <x v="5"/>
          </reference>
          <reference field="2" count="1" selected="0">
            <x v="0"/>
          </reference>
        </references>
      </pivotArea>
    </format>
    <format dxfId="234">
      <pivotArea dataOnly="0" labelOnly="1" fieldPosition="0">
        <references count="2">
          <reference field="1" count="0"/>
          <reference field="2" count="1" selected="0">
            <x v="1"/>
          </reference>
        </references>
      </pivotArea>
    </format>
    <format dxfId="233">
      <pivotArea dataOnly="0" labelOnly="1" fieldPosition="0">
        <references count="2">
          <reference field="1" count="5">
            <x v="0"/>
            <x v="1"/>
            <x v="2"/>
            <x v="4"/>
            <x v="5"/>
          </reference>
          <reference field="2" count="1" selected="0">
            <x v="2"/>
          </reference>
        </references>
      </pivotArea>
    </format>
    <format dxfId="232">
      <pivotArea dataOnly="0" labelOnly="1" fieldPosition="0">
        <references count="2">
          <reference field="1" count="0"/>
          <reference field="2" count="1" selected="0">
            <x v="3"/>
          </reference>
        </references>
      </pivotArea>
    </format>
    <format dxfId="231">
      <pivotArea dataOnly="0" labelOnly="1" fieldPosition="0">
        <references count="2">
          <reference field="1" count="0"/>
          <reference field="2" count="1" selected="0">
            <x v="4"/>
          </reference>
        </references>
      </pivotArea>
    </format>
    <format dxfId="230">
      <pivotArea dataOnly="0" labelOnly="1" fieldPosition="0">
        <references count="2">
          <reference field="1" count="0"/>
          <reference field="2" count="1" selected="0">
            <x v="5"/>
          </reference>
        </references>
      </pivotArea>
    </format>
    <format dxfId="229">
      <pivotArea dataOnly="0" labelOnly="1" fieldPosition="0">
        <references count="2">
          <reference field="1" count="1">
            <x v="5"/>
          </reference>
          <reference field="2" count="1" selected="0">
            <x v="6"/>
          </reference>
        </references>
      </pivotArea>
    </format>
    <format dxfId="22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80D28BBB-8D01-49DB-9B16-4D88DF4CE3FE}" name="Draaitabel1" cacheId="6" applyNumberFormats="0" applyBorderFormats="0" applyFontFormats="0" applyPatternFormats="0" applyAlignmentFormats="0" applyWidthHeightFormats="1" dataCaption="Waarden" updatedVersion="6" minRefreshableVersion="3" useAutoFormatting="1" itemPrintTitles="1" createdVersion="5" indent="0" outline="1" outlineData="1" multipleFieldFilters="0" chartFormat="7">
  <location ref="A16:D24" firstHeaderRow="1" firstDataRow="2" firstDataCol="1" rowPageCount="2" colPageCount="1"/>
  <pivotFields count="5">
    <pivotField axis="axisRow" showAll="0">
      <items count="7">
        <item x="0"/>
        <item x="1"/>
        <item x="4"/>
        <item x="2"/>
        <item x="3"/>
        <item x="5"/>
        <item t="default"/>
      </items>
    </pivotField>
    <pivotField axis="axisPage" showAll="0">
      <items count="13">
        <item x="3"/>
        <item x="7"/>
        <item x="0"/>
        <item x="8"/>
        <item x="1"/>
        <item x="2"/>
        <item x="4"/>
        <item x="5"/>
        <item x="6"/>
        <item x="9"/>
        <item x="10"/>
        <item x="11"/>
        <item t="default"/>
      </items>
    </pivotField>
    <pivotField axis="axisCol" showAll="0">
      <items count="4">
        <item x="0"/>
        <item h="1" x="1"/>
        <item x="2"/>
        <item t="default"/>
      </items>
    </pivotField>
    <pivotField dataField="1" numFmtId="175" showAll="0"/>
    <pivotField axis="axisPage" showAll="0">
      <items count="5">
        <item x="0"/>
        <item x="3"/>
        <item x="1"/>
        <item x="2"/>
        <item t="default"/>
      </items>
    </pivotField>
  </pivotFields>
  <rowFields count="1">
    <field x="0"/>
  </rowFields>
  <rowItems count="7">
    <i>
      <x/>
    </i>
    <i>
      <x v="1"/>
    </i>
    <i>
      <x v="2"/>
    </i>
    <i>
      <x v="3"/>
    </i>
    <i>
      <x v="4"/>
    </i>
    <i>
      <x v="5"/>
    </i>
    <i t="grand">
      <x/>
    </i>
  </rowItems>
  <colFields count="1">
    <field x="2"/>
  </colFields>
  <colItems count="3">
    <i>
      <x/>
    </i>
    <i>
      <x v="2"/>
    </i>
    <i t="grand">
      <x/>
    </i>
  </colItems>
  <pageFields count="2">
    <pageField fld="4" hier="-1"/>
    <pageField fld="1" hier="-1"/>
  </pageFields>
  <dataFields count="1">
    <dataField name="Gemiddelde van Verkoop" fld="3" subtotal="average" baseField="0" baseItem="0" numFmtId="176"/>
  </dataFields>
  <formats count="12">
    <format dxfId="95">
      <pivotArea collapsedLevelsAreSubtotals="1" fieldPosition="0">
        <references count="1">
          <reference field="0" count="0"/>
        </references>
      </pivotArea>
    </format>
    <format dxfId="94">
      <pivotArea outline="0" collapsedLevelsAreSubtotals="1" fieldPosition="0"/>
    </format>
    <format dxfId="93">
      <pivotArea type="all" dataOnly="0" outline="0" fieldPosition="0"/>
    </format>
    <format dxfId="92">
      <pivotArea outline="0" collapsedLevelsAreSubtotals="1" fieldPosition="0"/>
    </format>
    <format dxfId="91">
      <pivotArea type="origin" dataOnly="0" labelOnly="1" outline="0" fieldPosition="0"/>
    </format>
    <format dxfId="90">
      <pivotArea field="2" type="button" dataOnly="0" labelOnly="1" outline="0" axis="axisCol" fieldPosition="0"/>
    </format>
    <format dxfId="89">
      <pivotArea type="topRight" dataOnly="0" labelOnly="1" outline="0" fieldPosition="0"/>
    </format>
    <format dxfId="88">
      <pivotArea field="0" type="button" dataOnly="0" labelOnly="1" outline="0" axis="axisRow" fieldPosition="0"/>
    </format>
    <format dxfId="87">
      <pivotArea dataOnly="0" labelOnly="1" fieldPosition="0">
        <references count="1">
          <reference field="0" count="0"/>
        </references>
      </pivotArea>
    </format>
    <format dxfId="86">
      <pivotArea dataOnly="0" labelOnly="1" grandRow="1" outline="0" fieldPosition="0"/>
    </format>
    <format dxfId="85">
      <pivotArea dataOnly="0" labelOnly="1" fieldPosition="0">
        <references count="1">
          <reference field="2" count="0"/>
        </references>
      </pivotArea>
    </format>
    <format dxfId="84">
      <pivotArea dataOnly="0" labelOnly="1" grandCol="1" outline="0" fieldPosition="0"/>
    </format>
  </formats>
  <chartFormats count="8">
    <chartFormat chart="2" format="8" series="1">
      <pivotArea type="data" outline="0" fieldPosition="0">
        <references count="1">
          <reference field="2" count="1" selected="0">
            <x v="2"/>
          </reference>
        </references>
      </pivotArea>
    </chartFormat>
    <chartFormat chart="2" format="10" series="1">
      <pivotArea type="data" outline="0" fieldPosition="0">
        <references count="2">
          <reference field="4294967294" count="1" selected="0">
            <x v="0"/>
          </reference>
          <reference field="2" count="1" selected="0">
            <x v="2"/>
          </reference>
        </references>
      </pivotArea>
    </chartFormat>
    <chartFormat chart="2" format="11" series="1">
      <pivotArea type="data" outline="0" fieldPosition="0">
        <references count="2">
          <reference field="4294967294" count="1" selected="0">
            <x v="0"/>
          </reference>
          <reference field="2" count="1" selected="0">
            <x v="0"/>
          </reference>
        </references>
      </pivotArea>
    </chartFormat>
    <chartFormat chart="2" format="12" series="1">
      <pivotArea type="data" outline="0" fieldPosition="0">
        <references count="2">
          <reference field="4294967294" count="1" selected="0">
            <x v="0"/>
          </reference>
          <reference field="2" count="1" selected="0">
            <x v="1"/>
          </reference>
        </references>
      </pivotArea>
    </chartFormat>
    <chartFormat chart="5" format="13" series="1">
      <pivotArea type="data" outline="0" fieldPosition="0">
        <references count="2">
          <reference field="4294967294" count="1" selected="0">
            <x v="0"/>
          </reference>
          <reference field="2" count="1" selected="0">
            <x v="0"/>
          </reference>
        </references>
      </pivotArea>
    </chartFormat>
    <chartFormat chart="5" format="14" series="1">
      <pivotArea type="data" outline="0" fieldPosition="0">
        <references count="2">
          <reference field="4294967294" count="1" selected="0">
            <x v="0"/>
          </reference>
          <reference field="2" count="1" selected="0">
            <x v="2"/>
          </reference>
        </references>
      </pivotArea>
    </chartFormat>
    <chartFormat chart="6" format="15" series="1">
      <pivotArea type="data" outline="0" fieldPosition="0">
        <references count="2">
          <reference field="4294967294" count="1" selected="0">
            <x v="0"/>
          </reference>
          <reference field="2" count="1" selected="0">
            <x v="0"/>
          </reference>
        </references>
      </pivotArea>
    </chartFormat>
    <chartFormat chart="6" format="16" series="1">
      <pivotArea type="data" outline="0" fieldPosition="0">
        <references count="2">
          <reference field="4294967294" count="1" selected="0">
            <x v="0"/>
          </reference>
          <reference field="2" count="1" selected="0">
            <x v="2"/>
          </reference>
        </references>
      </pivotArea>
    </chartFormat>
  </chartFormat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2F7ECA3B-EEB2-4216-AC58-D88ACD6EE21E}" name="Draaitabel1" cacheId="0" applyNumberFormats="0" applyBorderFormats="0" applyFontFormats="0" applyPatternFormats="0" applyAlignmentFormats="0" applyWidthHeightFormats="1" dataCaption="Waarden" updatedVersion="6" minRefreshableVersion="3" useAutoFormatting="1" itemPrintTitles="1" createdVersion="6" indent="0" outline="1" outlineData="1" multipleFieldFilters="0" chartFormat="17">
  <location ref="B14:F19" firstHeaderRow="1" firstDataRow="2" firstDataCol="1"/>
  <pivotFields count="14">
    <pivotField showAll="0"/>
    <pivotField showAll="0"/>
    <pivotField showAll="0"/>
    <pivotField showAll="0"/>
    <pivotField showAll="0"/>
    <pivotField numFmtId="44" showAll="0"/>
    <pivotField axis="axisRow" showAll="0">
      <items count="5">
        <item x="0"/>
        <item x="2"/>
        <item x="1"/>
        <item h="1" x="3"/>
        <item t="default"/>
      </items>
    </pivotField>
    <pivotField axis="axisCol" showAll="0">
      <items count="4">
        <item x="1"/>
        <item x="2"/>
        <item x="0"/>
        <item t="default"/>
      </items>
    </pivotField>
    <pivotField numFmtId="14" showAll="0"/>
    <pivotField dataField="1" numFmtId="44" showAll="0"/>
    <pivotField showAll="0"/>
    <pivotField numFmtId="168" showAll="0"/>
    <pivotField showAll="0"/>
    <pivotField numFmtId="177" showAll="0"/>
  </pivotFields>
  <rowFields count="1">
    <field x="6"/>
  </rowFields>
  <rowItems count="4">
    <i>
      <x/>
    </i>
    <i>
      <x v="1"/>
    </i>
    <i>
      <x v="2"/>
    </i>
    <i t="grand">
      <x/>
    </i>
  </rowItems>
  <colFields count="1">
    <field x="7"/>
  </colFields>
  <colItems count="4">
    <i>
      <x/>
    </i>
    <i>
      <x v="1"/>
    </i>
    <i>
      <x v="2"/>
    </i>
    <i t="grand">
      <x/>
    </i>
  </colItems>
  <dataFields count="1">
    <dataField name="Som van Inschrijf kosten" fld="9" baseField="0" baseItem="0" numFmtId="44"/>
  </dataFields>
  <formats count="10">
    <format dxfId="62">
      <pivotArea outline="0" collapsedLevelsAreSubtotals="1" fieldPosition="0"/>
    </format>
    <format dxfId="61">
      <pivotArea dataOnly="0" labelOnly="1" grandCol="1" outline="0" fieldPosition="0"/>
    </format>
    <format dxfId="60">
      <pivotArea type="all" dataOnly="0" outline="0" fieldPosition="0"/>
    </format>
    <format dxfId="59">
      <pivotArea outline="0" collapsedLevelsAreSubtotals="1" fieldPosition="0"/>
    </format>
    <format dxfId="58">
      <pivotArea dataOnly="0" labelOnly="1" fieldPosition="0">
        <references count="1">
          <reference field="6" count="0"/>
        </references>
      </pivotArea>
    </format>
    <format dxfId="57">
      <pivotArea dataOnly="0" labelOnly="1" grandRow="1" outline="0" fieldPosition="0"/>
    </format>
    <format dxfId="56">
      <pivotArea dataOnly="0" labelOnly="1" fieldPosition="0">
        <references count="1">
          <reference field="7" count="0"/>
        </references>
      </pivotArea>
    </format>
    <format dxfId="55">
      <pivotArea dataOnly="0" labelOnly="1" grandCol="1" outline="0" fieldPosition="0"/>
    </format>
    <format dxfId="54">
      <pivotArea collapsedLevelsAreSubtotals="1" fieldPosition="0">
        <references count="2">
          <reference field="6" count="1">
            <x v="0"/>
          </reference>
          <reference field="7" count="1" selected="0">
            <x v="0"/>
          </reference>
        </references>
      </pivotArea>
    </format>
    <format dxfId="53">
      <pivotArea type="all" dataOnly="0" outline="0" fieldPosition="0"/>
    </format>
  </formats>
  <chartFormats count="39">
    <chartFormat chart="0" format="6" series="1">
      <pivotArea type="data" outline="0" fieldPosition="0">
        <references count="2">
          <reference field="4294967294" count="1" selected="0">
            <x v="0"/>
          </reference>
          <reference field="7" count="1" selected="0">
            <x v="0"/>
          </reference>
        </references>
      </pivotArea>
    </chartFormat>
    <chartFormat chart="0" format="7" series="1">
      <pivotArea type="data" outline="0" fieldPosition="0">
        <references count="2">
          <reference field="4294967294" count="1" selected="0">
            <x v="0"/>
          </reference>
          <reference field="7" count="1" selected="0">
            <x v="1"/>
          </reference>
        </references>
      </pivotArea>
    </chartFormat>
    <chartFormat chart="0" format="8" series="1">
      <pivotArea type="data" outline="0" fieldPosition="0">
        <references count="2">
          <reference field="4294967294" count="1" selected="0">
            <x v="0"/>
          </reference>
          <reference field="7" count="1" selected="0">
            <x v="2"/>
          </reference>
        </references>
      </pivotArea>
    </chartFormat>
    <chartFormat chart="1" format="25" series="1">
      <pivotArea type="data" outline="0" fieldPosition="0">
        <references count="2">
          <reference field="4294967294" count="1" selected="0">
            <x v="0"/>
          </reference>
          <reference field="7" count="1" selected="0">
            <x v="0"/>
          </reference>
        </references>
      </pivotArea>
    </chartFormat>
    <chartFormat chart="1" format="26">
      <pivotArea type="data" outline="0" fieldPosition="0">
        <references count="3">
          <reference field="4294967294" count="1" selected="0">
            <x v="0"/>
          </reference>
          <reference field="6" count="1" selected="0">
            <x v="0"/>
          </reference>
          <reference field="7" count="1" selected="0">
            <x v="0"/>
          </reference>
        </references>
      </pivotArea>
    </chartFormat>
    <chartFormat chart="1" format="27">
      <pivotArea type="data" outline="0" fieldPosition="0">
        <references count="3">
          <reference field="4294967294" count="1" selected="0">
            <x v="0"/>
          </reference>
          <reference field="6" count="1" selected="0">
            <x v="1"/>
          </reference>
          <reference field="7" count="1" selected="0">
            <x v="0"/>
          </reference>
        </references>
      </pivotArea>
    </chartFormat>
    <chartFormat chart="1" format="28" series="1">
      <pivotArea type="data" outline="0" fieldPosition="0">
        <references count="2">
          <reference field="4294967294" count="1" selected="0">
            <x v="0"/>
          </reference>
          <reference field="7" count="1" selected="0">
            <x v="1"/>
          </reference>
        </references>
      </pivotArea>
    </chartFormat>
    <chartFormat chart="1" format="29" series="1">
      <pivotArea type="data" outline="0" fieldPosition="0">
        <references count="2">
          <reference field="4294967294" count="1" selected="0">
            <x v="0"/>
          </reference>
          <reference field="7" count="1" selected="0">
            <x v="2"/>
          </reference>
        </references>
      </pivotArea>
    </chartFormat>
    <chartFormat chart="1" format="30">
      <pivotArea type="data" outline="0" fieldPosition="0">
        <references count="3">
          <reference field="4294967294" count="1" selected="0">
            <x v="0"/>
          </reference>
          <reference field="6" count="1" selected="0">
            <x v="2"/>
          </reference>
          <reference field="7" count="1" selected="0">
            <x v="0"/>
          </reference>
        </references>
      </pivotArea>
    </chartFormat>
    <chartFormat chart="1" format="31">
      <pivotArea type="data" outline="0" fieldPosition="0">
        <references count="3">
          <reference field="4294967294" count="1" selected="0">
            <x v="0"/>
          </reference>
          <reference field="6" count="1" selected="0">
            <x v="3"/>
          </reference>
          <reference field="7" count="1" selected="0">
            <x v="0"/>
          </reference>
        </references>
      </pivotArea>
    </chartFormat>
    <chartFormat chart="1" format="32">
      <pivotArea type="data" outline="0" fieldPosition="0">
        <references count="3">
          <reference field="4294967294" count="1" selected="0">
            <x v="0"/>
          </reference>
          <reference field="6" count="1" selected="0">
            <x v="0"/>
          </reference>
          <reference field="7" count="1" selected="0">
            <x v="1"/>
          </reference>
        </references>
      </pivotArea>
    </chartFormat>
    <chartFormat chart="1" format="33">
      <pivotArea type="data" outline="0" fieldPosition="0">
        <references count="3">
          <reference field="4294967294" count="1" selected="0">
            <x v="0"/>
          </reference>
          <reference field="6" count="1" selected="0">
            <x v="1"/>
          </reference>
          <reference field="7" count="1" selected="0">
            <x v="1"/>
          </reference>
        </references>
      </pivotArea>
    </chartFormat>
    <chartFormat chart="1" format="34">
      <pivotArea type="data" outline="0" fieldPosition="0">
        <references count="3">
          <reference field="4294967294" count="1" selected="0">
            <x v="0"/>
          </reference>
          <reference field="6" count="1" selected="0">
            <x v="2"/>
          </reference>
          <reference field="7" count="1" selected="0">
            <x v="1"/>
          </reference>
        </references>
      </pivotArea>
    </chartFormat>
    <chartFormat chart="1" format="35">
      <pivotArea type="data" outline="0" fieldPosition="0">
        <references count="3">
          <reference field="4294967294" count="1" selected="0">
            <x v="0"/>
          </reference>
          <reference field="6" count="1" selected="0">
            <x v="3"/>
          </reference>
          <reference field="7" count="1" selected="0">
            <x v="1"/>
          </reference>
        </references>
      </pivotArea>
    </chartFormat>
    <chartFormat chart="1" format="36">
      <pivotArea type="data" outline="0" fieldPosition="0">
        <references count="3">
          <reference field="4294967294" count="1" selected="0">
            <x v="0"/>
          </reference>
          <reference field="6" count="1" selected="0">
            <x v="0"/>
          </reference>
          <reference field="7" count="1" selected="0">
            <x v="2"/>
          </reference>
        </references>
      </pivotArea>
    </chartFormat>
    <chartFormat chart="1" format="37">
      <pivotArea type="data" outline="0" fieldPosition="0">
        <references count="3">
          <reference field="4294967294" count="1" selected="0">
            <x v="0"/>
          </reference>
          <reference field="6" count="1" selected="0">
            <x v="1"/>
          </reference>
          <reference field="7" count="1" selected="0">
            <x v="2"/>
          </reference>
        </references>
      </pivotArea>
    </chartFormat>
    <chartFormat chart="1" format="38">
      <pivotArea type="data" outline="0" fieldPosition="0">
        <references count="3">
          <reference field="4294967294" count="1" selected="0">
            <x v="0"/>
          </reference>
          <reference field="6" count="1" selected="0">
            <x v="2"/>
          </reference>
          <reference field="7" count="1" selected="0">
            <x v="2"/>
          </reference>
        </references>
      </pivotArea>
    </chartFormat>
    <chartFormat chart="1" format="39">
      <pivotArea type="data" outline="0" fieldPosition="0">
        <references count="3">
          <reference field="4294967294" count="1" selected="0">
            <x v="0"/>
          </reference>
          <reference field="6" count="1" selected="0">
            <x v="3"/>
          </reference>
          <reference field="7" count="1" selected="0">
            <x v="2"/>
          </reference>
        </references>
      </pivotArea>
    </chartFormat>
    <chartFormat chart="11" format="9" series="1">
      <pivotArea type="data" outline="0" fieldPosition="0">
        <references count="2">
          <reference field="4294967294" count="1" selected="0">
            <x v="0"/>
          </reference>
          <reference field="7" count="1" selected="0">
            <x v="0"/>
          </reference>
        </references>
      </pivotArea>
    </chartFormat>
    <chartFormat chart="11" format="10" series="1">
      <pivotArea type="data" outline="0" fieldPosition="0">
        <references count="2">
          <reference field="4294967294" count="1" selected="0">
            <x v="0"/>
          </reference>
          <reference field="7" count="1" selected="0">
            <x v="1"/>
          </reference>
        </references>
      </pivotArea>
    </chartFormat>
    <chartFormat chart="11" format="11" series="1">
      <pivotArea type="data" outline="0" fieldPosition="0">
        <references count="2">
          <reference field="4294967294" count="1" selected="0">
            <x v="0"/>
          </reference>
          <reference field="7" count="1" selected="0">
            <x v="2"/>
          </reference>
        </references>
      </pivotArea>
    </chartFormat>
    <chartFormat chart="12" format="40" series="1">
      <pivotArea type="data" outline="0" fieldPosition="0">
        <references count="2">
          <reference field="4294967294" count="1" selected="0">
            <x v="0"/>
          </reference>
          <reference field="7" count="1" selected="0">
            <x v="0"/>
          </reference>
        </references>
      </pivotArea>
    </chartFormat>
    <chartFormat chart="12" format="41">
      <pivotArea type="data" outline="0" fieldPosition="0">
        <references count="3">
          <reference field="4294967294" count="1" selected="0">
            <x v="0"/>
          </reference>
          <reference field="6" count="1" selected="0">
            <x v="0"/>
          </reference>
          <reference field="7" count="1" selected="0">
            <x v="0"/>
          </reference>
        </references>
      </pivotArea>
    </chartFormat>
    <chartFormat chart="12" format="42">
      <pivotArea type="data" outline="0" fieldPosition="0">
        <references count="3">
          <reference field="4294967294" count="1" selected="0">
            <x v="0"/>
          </reference>
          <reference field="6" count="1" selected="0">
            <x v="1"/>
          </reference>
          <reference field="7" count="1" selected="0">
            <x v="0"/>
          </reference>
        </references>
      </pivotArea>
    </chartFormat>
    <chartFormat chart="12" format="43" series="1">
      <pivotArea type="data" outline="0" fieldPosition="0">
        <references count="2">
          <reference field="4294967294" count="1" selected="0">
            <x v="0"/>
          </reference>
          <reference field="7" count="1" selected="0">
            <x v="1"/>
          </reference>
        </references>
      </pivotArea>
    </chartFormat>
    <chartFormat chart="12" format="44">
      <pivotArea type="data" outline="0" fieldPosition="0">
        <references count="3">
          <reference field="4294967294" count="1" selected="0">
            <x v="0"/>
          </reference>
          <reference field="6" count="1" selected="0">
            <x v="0"/>
          </reference>
          <reference field="7" count="1" selected="0">
            <x v="1"/>
          </reference>
        </references>
      </pivotArea>
    </chartFormat>
    <chartFormat chart="12" format="45">
      <pivotArea type="data" outline="0" fieldPosition="0">
        <references count="3">
          <reference field="4294967294" count="1" selected="0">
            <x v="0"/>
          </reference>
          <reference field="6" count="1" selected="0">
            <x v="1"/>
          </reference>
          <reference field="7" count="1" selected="0">
            <x v="1"/>
          </reference>
        </references>
      </pivotArea>
    </chartFormat>
    <chartFormat chart="12" format="46" series="1">
      <pivotArea type="data" outline="0" fieldPosition="0">
        <references count="2">
          <reference field="4294967294" count="1" selected="0">
            <x v="0"/>
          </reference>
          <reference field="7" count="1" selected="0">
            <x v="2"/>
          </reference>
        </references>
      </pivotArea>
    </chartFormat>
    <chartFormat chart="12" format="47">
      <pivotArea type="data" outline="0" fieldPosition="0">
        <references count="3">
          <reference field="4294967294" count="1" selected="0">
            <x v="0"/>
          </reference>
          <reference field="6" count="1" selected="0">
            <x v="0"/>
          </reference>
          <reference field="7" count="1" selected="0">
            <x v="2"/>
          </reference>
        </references>
      </pivotArea>
    </chartFormat>
    <chartFormat chart="12" format="48">
      <pivotArea type="data" outline="0" fieldPosition="0">
        <references count="3">
          <reference field="4294967294" count="1" selected="0">
            <x v="0"/>
          </reference>
          <reference field="6" count="1" selected="0">
            <x v="1"/>
          </reference>
          <reference field="7" count="1" selected="0">
            <x v="2"/>
          </reference>
        </references>
      </pivotArea>
    </chartFormat>
    <chartFormat chart="14" format="12" series="1">
      <pivotArea type="data" outline="0" fieldPosition="0">
        <references count="2">
          <reference field="4294967294" count="1" selected="0">
            <x v="0"/>
          </reference>
          <reference field="7" count="1" selected="0">
            <x v="0"/>
          </reference>
        </references>
      </pivotArea>
    </chartFormat>
    <chartFormat chart="14" format="13" series="1">
      <pivotArea type="data" outline="0" fieldPosition="0">
        <references count="2">
          <reference field="4294967294" count="1" selected="0">
            <x v="0"/>
          </reference>
          <reference field="7" count="1" selected="0">
            <x v="1"/>
          </reference>
        </references>
      </pivotArea>
    </chartFormat>
    <chartFormat chart="14" format="14" series="1">
      <pivotArea type="data" outline="0" fieldPosition="0">
        <references count="2">
          <reference field="4294967294" count="1" selected="0">
            <x v="0"/>
          </reference>
          <reference field="7" count="1" selected="0">
            <x v="2"/>
          </reference>
        </references>
      </pivotArea>
    </chartFormat>
    <chartFormat chart="15" format="15" series="1">
      <pivotArea type="data" outline="0" fieldPosition="0">
        <references count="2">
          <reference field="4294967294" count="1" selected="0">
            <x v="0"/>
          </reference>
          <reference field="7" count="1" selected="0">
            <x v="0"/>
          </reference>
        </references>
      </pivotArea>
    </chartFormat>
    <chartFormat chart="15" format="16" series="1">
      <pivotArea type="data" outline="0" fieldPosition="0">
        <references count="2">
          <reference field="4294967294" count="1" selected="0">
            <x v="0"/>
          </reference>
          <reference field="7" count="1" selected="0">
            <x v="1"/>
          </reference>
        </references>
      </pivotArea>
    </chartFormat>
    <chartFormat chart="15" format="17" series="1">
      <pivotArea type="data" outline="0" fieldPosition="0">
        <references count="2">
          <reference field="4294967294" count="1" selected="0">
            <x v="0"/>
          </reference>
          <reference field="7" count="1" selected="0">
            <x v="2"/>
          </reference>
        </references>
      </pivotArea>
    </chartFormat>
    <chartFormat chart="16" format="18" series="1">
      <pivotArea type="data" outline="0" fieldPosition="0">
        <references count="2">
          <reference field="4294967294" count="1" selected="0">
            <x v="0"/>
          </reference>
          <reference field="7" count="1" selected="0">
            <x v="0"/>
          </reference>
        </references>
      </pivotArea>
    </chartFormat>
    <chartFormat chart="16" format="19" series="1">
      <pivotArea type="data" outline="0" fieldPosition="0">
        <references count="2">
          <reference field="4294967294" count="1" selected="0">
            <x v="0"/>
          </reference>
          <reference field="7" count="1" selected="0">
            <x v="1"/>
          </reference>
        </references>
      </pivotArea>
    </chartFormat>
    <chartFormat chart="16" format="20" series="1">
      <pivotArea type="data" outline="0" fieldPosition="0">
        <references count="2">
          <reference field="4294967294" count="1" selected="0">
            <x v="0"/>
          </reference>
          <reference field="7"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E08C8766-FC3A-444D-AD98-34186A28D924}" name="Draaitabel8" cacheId="0" applyNumberFormats="0" applyBorderFormats="0" applyFontFormats="0" applyPatternFormats="0" applyAlignmentFormats="0" applyWidthHeightFormats="1" dataCaption="Waarden" updatedVersion="6" minRefreshableVersion="3" useAutoFormatting="1" itemPrintTitles="1" createdVersion="6" indent="0" outline="1" outlineData="1" multipleFieldFilters="0" chartFormat="1">
  <location ref="K12:O16" firstHeaderRow="1" firstDataRow="2" firstDataCol="1"/>
  <pivotFields count="14">
    <pivotField showAll="0"/>
    <pivotField showAll="0"/>
    <pivotField showAll="0"/>
    <pivotField showAll="0"/>
    <pivotField showAll="0"/>
    <pivotField numFmtId="44" showAll="0"/>
    <pivotField axis="axisRow" showAll="0">
      <items count="5">
        <item h="1" x="0"/>
        <item h="1" x="2"/>
        <item x="1"/>
        <item x="3"/>
        <item t="default"/>
      </items>
    </pivotField>
    <pivotField axis="axisCol" showAll="0">
      <items count="4">
        <item x="1"/>
        <item x="2"/>
        <item x="0"/>
        <item t="default"/>
      </items>
    </pivotField>
    <pivotField numFmtId="14" showAll="0"/>
    <pivotField dataField="1" numFmtId="44" showAll="0"/>
    <pivotField showAll="0"/>
    <pivotField numFmtId="168" showAll="0"/>
    <pivotField showAll="0"/>
    <pivotField numFmtId="177" showAll="0"/>
  </pivotFields>
  <rowFields count="1">
    <field x="6"/>
  </rowFields>
  <rowItems count="3">
    <i>
      <x v="2"/>
    </i>
    <i>
      <x v="3"/>
    </i>
    <i t="grand">
      <x/>
    </i>
  </rowItems>
  <colFields count="1">
    <field x="7"/>
  </colFields>
  <colItems count="4">
    <i>
      <x/>
    </i>
    <i>
      <x v="1"/>
    </i>
    <i>
      <x v="2"/>
    </i>
    <i t="grand">
      <x/>
    </i>
  </colItems>
  <dataFields count="1">
    <dataField name="Som van Inschrijf kosten" fld="9" baseField="0" baseItem="0"/>
  </dataFields>
  <chartFormats count="11">
    <chartFormat chart="0" format="0" series="1">
      <pivotArea type="data" outline="0" fieldPosition="0">
        <references count="2">
          <reference field="4294967294" count="1" selected="0">
            <x v="0"/>
          </reference>
          <reference field="7" count="1" selected="0">
            <x v="0"/>
          </reference>
        </references>
      </pivotArea>
    </chartFormat>
    <chartFormat chart="0" format="1" series="1">
      <pivotArea type="data" outline="0" fieldPosition="0">
        <references count="2">
          <reference field="4294967294" count="1" selected="0">
            <x v="0"/>
          </reference>
          <reference field="7" count="1" selected="0">
            <x v="1"/>
          </reference>
        </references>
      </pivotArea>
    </chartFormat>
    <chartFormat chart="0" format="2" series="1">
      <pivotArea type="data" outline="0" fieldPosition="0">
        <references count="2">
          <reference field="4294967294" count="1" selected="0">
            <x v="0"/>
          </reference>
          <reference field="7" count="1" selected="0">
            <x v="2"/>
          </reference>
        </references>
      </pivotArea>
    </chartFormat>
    <chartFormat chart="0" format="3">
      <pivotArea type="data" outline="0" fieldPosition="0">
        <references count="3">
          <reference field="4294967294" count="1" selected="0">
            <x v="0"/>
          </reference>
          <reference field="6" count="1" selected="0">
            <x v="1"/>
          </reference>
          <reference field="7" count="1" selected="0">
            <x v="0"/>
          </reference>
        </references>
      </pivotArea>
    </chartFormat>
    <chartFormat chart="0" format="4">
      <pivotArea type="data" outline="0" fieldPosition="0">
        <references count="3">
          <reference field="4294967294" count="1" selected="0">
            <x v="0"/>
          </reference>
          <reference field="6" count="1" selected="0">
            <x v="0"/>
          </reference>
          <reference field="7" count="1" selected="0">
            <x v="0"/>
          </reference>
        </references>
      </pivotArea>
    </chartFormat>
    <chartFormat chart="0" format="5">
      <pivotArea type="data" outline="0" fieldPosition="0">
        <references count="3">
          <reference field="4294967294" count="1" selected="0">
            <x v="0"/>
          </reference>
          <reference field="6" count="1" selected="0">
            <x v="3"/>
          </reference>
          <reference field="7" count="1" selected="0">
            <x v="0"/>
          </reference>
        </references>
      </pivotArea>
    </chartFormat>
    <chartFormat chart="0" format="6">
      <pivotArea type="data" outline="0" fieldPosition="0">
        <references count="3">
          <reference field="4294967294" count="1" selected="0">
            <x v="0"/>
          </reference>
          <reference field="6" count="1" selected="0">
            <x v="2"/>
          </reference>
          <reference field="7" count="1" selected="0">
            <x v="0"/>
          </reference>
        </references>
      </pivotArea>
    </chartFormat>
    <chartFormat chart="0" format="7">
      <pivotArea type="data" outline="0" fieldPosition="0">
        <references count="3">
          <reference field="4294967294" count="1" selected="0">
            <x v="0"/>
          </reference>
          <reference field="6" count="1" selected="0">
            <x v="2"/>
          </reference>
          <reference field="7" count="1" selected="0">
            <x v="1"/>
          </reference>
        </references>
      </pivotArea>
    </chartFormat>
    <chartFormat chart="0" format="8">
      <pivotArea type="data" outline="0" fieldPosition="0">
        <references count="3">
          <reference field="4294967294" count="1" selected="0">
            <x v="0"/>
          </reference>
          <reference field="6" count="1" selected="0">
            <x v="3"/>
          </reference>
          <reference field="7" count="1" selected="0">
            <x v="1"/>
          </reference>
        </references>
      </pivotArea>
    </chartFormat>
    <chartFormat chart="0" format="9">
      <pivotArea type="data" outline="0" fieldPosition="0">
        <references count="3">
          <reference field="4294967294" count="1" selected="0">
            <x v="0"/>
          </reference>
          <reference field="6" count="1" selected="0">
            <x v="2"/>
          </reference>
          <reference field="7" count="1" selected="0">
            <x v="2"/>
          </reference>
        </references>
      </pivotArea>
    </chartFormat>
    <chartFormat chart="0" format="10">
      <pivotArea type="data" outline="0" fieldPosition="0">
        <references count="3">
          <reference field="4294967294" count="1" selected="0">
            <x v="0"/>
          </reference>
          <reference field="6" count="1" selected="0">
            <x v="3"/>
          </reference>
          <reference field="7"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9B8D9B4-7FC5-4430-90E2-2773396C97A2}" name="Draaitabel1" cacheId="3" applyNumberFormats="0" applyBorderFormats="0" applyFontFormats="0" applyPatternFormats="0" applyAlignmentFormats="0" applyWidthHeightFormats="1" dataCaption="Waarden" updatedVersion="6" minRefreshableVersion="3" useAutoFormatting="1" itemPrintTitles="1" createdVersion="5" indent="0" compact="0" compactData="0" multipleFieldFilters="0" chartFormat="19">
  <location ref="G17:J30" firstHeaderRow="1" firstDataRow="2" firstDataCol="2" rowPageCount="1" colPageCount="1"/>
  <pivotFields count="6">
    <pivotField axis="axisRow" compact="0" outline="0" subtotalTop="0" showAll="0">
      <items count="8">
        <item x="0"/>
        <item h="1" x="1"/>
        <item h="1" x="2"/>
        <item h="1" x="3"/>
        <item x="6"/>
        <item h="1" x="4"/>
        <item h="1" x="5"/>
        <item t="default"/>
      </items>
    </pivotField>
    <pivotField axis="axisRow" compact="0" outline="0" subtotalTop="0" showAll="0">
      <items count="6">
        <item x="0"/>
        <item x="1"/>
        <item x="2"/>
        <item x="3"/>
        <item x="4"/>
        <item t="default"/>
      </items>
    </pivotField>
    <pivotField axis="axisCol" compact="0" outline="0" subtotalTop="0" showAll="0">
      <items count="4">
        <item h="1" x="0"/>
        <item h="1" x="1"/>
        <item x="2"/>
        <item t="default"/>
      </items>
    </pivotField>
    <pivotField axis="axisPage" compact="0" numFmtId="168" outline="0" subtotalTop="0" multipleItemSelectionAllowed="1" showAll="0">
      <items count="15">
        <item x="0"/>
        <item x="1"/>
        <item x="2"/>
        <item x="3"/>
        <item x="4"/>
        <item x="5"/>
        <item x="6"/>
        <item x="7"/>
        <item x="8"/>
        <item x="9"/>
        <item x="10"/>
        <item x="11"/>
        <item x="12"/>
        <item x="13"/>
        <item t="default"/>
      </items>
    </pivotField>
    <pivotField dataField="1" compact="0" numFmtId="44" outline="0" subtotalTop="0" showAll="0"/>
    <pivotField compact="0" outline="0" showAll="0" defaultSubtotal="0">
      <items count="4">
        <item x="0"/>
        <item x="1"/>
        <item x="2"/>
        <item x="3"/>
      </items>
    </pivotField>
  </pivotFields>
  <rowFields count="2">
    <field x="0"/>
    <field x="1"/>
  </rowFields>
  <rowItems count="12">
    <i>
      <x/>
      <x/>
    </i>
    <i r="1">
      <x v="1"/>
    </i>
    <i r="1">
      <x v="2"/>
    </i>
    <i r="1">
      <x v="3"/>
    </i>
    <i t="default">
      <x/>
    </i>
    <i>
      <x v="4"/>
      <x/>
    </i>
    <i r="1">
      <x v="1"/>
    </i>
    <i r="1">
      <x v="2"/>
    </i>
    <i r="1">
      <x v="3"/>
    </i>
    <i r="1">
      <x v="4"/>
    </i>
    <i t="default">
      <x v="4"/>
    </i>
    <i t="grand">
      <x/>
    </i>
  </rowItems>
  <colFields count="1">
    <field x="2"/>
  </colFields>
  <colItems count="2">
    <i>
      <x v="2"/>
    </i>
    <i t="grand">
      <x/>
    </i>
  </colItems>
  <pageFields count="1">
    <pageField fld="3" hier="-1"/>
  </pageFields>
  <dataFields count="1">
    <dataField name="Som van Omzet" fld="4" baseField="0" baseItem="0"/>
  </dataFields>
  <formats count="25">
    <format dxfId="211">
      <pivotArea type="all" dataOnly="0" outline="0" fieldPosition="0"/>
    </format>
    <format dxfId="210">
      <pivotArea outline="0" collapsedLevelsAreSubtotals="1" fieldPosition="0"/>
    </format>
    <format dxfId="209">
      <pivotArea dataOnly="0" labelOnly="1" outline="0" fieldPosition="0">
        <references count="1">
          <reference field="0" count="0"/>
        </references>
      </pivotArea>
    </format>
    <format dxfId="208">
      <pivotArea dataOnly="0" labelOnly="1" outline="0" fieldPosition="0">
        <references count="1">
          <reference field="0" count="0" defaultSubtotal="1"/>
        </references>
      </pivotArea>
    </format>
    <format dxfId="207">
      <pivotArea dataOnly="0" labelOnly="1" grandRow="1" outline="0" fieldPosition="0"/>
    </format>
    <format dxfId="206">
      <pivotArea dataOnly="0" labelOnly="1" outline="0" fieldPosition="0">
        <references count="2">
          <reference field="0" count="1" selected="0">
            <x v="0"/>
          </reference>
          <reference field="1" count="0"/>
        </references>
      </pivotArea>
    </format>
    <format dxfId="205">
      <pivotArea dataOnly="0" labelOnly="1" outline="0" fieldPosition="0">
        <references count="2">
          <reference field="0" count="1" selected="0">
            <x v="4"/>
          </reference>
          <reference field="1" count="4">
            <x v="1"/>
            <x v="2"/>
            <x v="3"/>
            <x v="4"/>
          </reference>
        </references>
      </pivotArea>
    </format>
    <format dxfId="204">
      <pivotArea dataOnly="0" labelOnly="1" outline="0" fieldPosition="0">
        <references count="1">
          <reference field="2" count="0"/>
        </references>
      </pivotArea>
    </format>
    <format dxfId="203">
      <pivotArea dataOnly="0" labelOnly="1" grandCol="1" outline="0" fieldPosition="0"/>
    </format>
    <format dxfId="202">
      <pivotArea dataOnly="0" labelOnly="1" outline="0" fieldPosition="0">
        <references count="1">
          <reference field="2" count="0"/>
        </references>
      </pivotArea>
    </format>
    <format dxfId="201">
      <pivotArea dataOnly="0" labelOnly="1" grandCol="1" outline="0" fieldPosition="0"/>
    </format>
    <format dxfId="200">
      <pivotArea type="all" dataOnly="0" outline="0" fieldPosition="0"/>
    </format>
    <format dxfId="199">
      <pivotArea outline="0" collapsedLevelsAreSubtotals="1" fieldPosition="0"/>
    </format>
    <format dxfId="198">
      <pivotArea type="origin" dataOnly="0" labelOnly="1" outline="0" fieldPosition="0"/>
    </format>
    <format dxfId="197">
      <pivotArea field="2" type="button" dataOnly="0" labelOnly="1" outline="0" axis="axisCol" fieldPosition="0"/>
    </format>
    <format dxfId="196">
      <pivotArea type="topRight" dataOnly="0" labelOnly="1" outline="0" fieldPosition="0"/>
    </format>
    <format dxfId="195">
      <pivotArea field="0" type="button" dataOnly="0" labelOnly="1" outline="0" axis="axisRow" fieldPosition="0"/>
    </format>
    <format dxfId="194">
      <pivotArea field="1" type="button" dataOnly="0" labelOnly="1" outline="0" axis="axisRow" fieldPosition="1"/>
    </format>
    <format dxfId="193">
      <pivotArea dataOnly="0" labelOnly="1" outline="0" fieldPosition="0">
        <references count="1">
          <reference field="0" count="0"/>
        </references>
      </pivotArea>
    </format>
    <format dxfId="192">
      <pivotArea dataOnly="0" labelOnly="1" outline="0" fieldPosition="0">
        <references count="1">
          <reference field="0" count="0" defaultSubtotal="1"/>
        </references>
      </pivotArea>
    </format>
    <format dxfId="191">
      <pivotArea dataOnly="0" labelOnly="1" grandRow="1" outline="0" fieldPosition="0"/>
    </format>
    <format dxfId="190">
      <pivotArea dataOnly="0" labelOnly="1" outline="0" fieldPosition="0">
        <references count="2">
          <reference field="0" count="1" selected="0">
            <x v="2"/>
          </reference>
          <reference field="1" count="0"/>
        </references>
      </pivotArea>
    </format>
    <format dxfId="189">
      <pivotArea dataOnly="0" labelOnly="1" outline="0" fieldPosition="0">
        <references count="2">
          <reference field="0" count="1" selected="0">
            <x v="5"/>
          </reference>
          <reference field="1" count="0"/>
        </references>
      </pivotArea>
    </format>
    <format dxfId="188">
      <pivotArea dataOnly="0" labelOnly="1" outline="0" fieldPosition="0">
        <references count="1">
          <reference field="2" count="0"/>
        </references>
      </pivotArea>
    </format>
    <format dxfId="187">
      <pivotArea dataOnly="0" labelOnly="1" grandCol="1" outline="0" fieldPosition="0"/>
    </format>
  </formats>
  <chartFormats count="6">
    <chartFormat chart="1" format="0" series="1">
      <pivotArea type="data" outline="0" fieldPosition="0">
        <references count="2">
          <reference field="4294967294" count="1" selected="0">
            <x v="0"/>
          </reference>
          <reference field="2" count="1" selected="0">
            <x v="0"/>
          </reference>
        </references>
      </pivotArea>
    </chartFormat>
    <chartFormat chart="1" format="1" series="1">
      <pivotArea type="data" outline="0" fieldPosition="0">
        <references count="2">
          <reference field="4294967294" count="1" selected="0">
            <x v="0"/>
          </reference>
          <reference field="2" count="1" selected="0">
            <x v="1"/>
          </reference>
        </references>
      </pivotArea>
    </chartFormat>
    <chartFormat chart="16" format="0" series="1">
      <pivotArea type="data" outline="0" fieldPosition="0">
        <references count="2">
          <reference field="4294967294" count="1" selected="0">
            <x v="0"/>
          </reference>
          <reference field="2" count="1" selected="0">
            <x v="0"/>
          </reference>
        </references>
      </pivotArea>
    </chartFormat>
    <chartFormat chart="16" format="1" series="1">
      <pivotArea type="data" outline="0" fieldPosition="0">
        <references count="2">
          <reference field="4294967294" count="1" selected="0">
            <x v="0"/>
          </reference>
          <reference field="2" count="1" selected="0">
            <x v="2"/>
          </reference>
        </references>
      </pivotArea>
    </chartFormat>
    <chartFormat chart="17" format="2" series="1">
      <pivotArea type="data" outline="0" fieldPosition="0">
        <references count="2">
          <reference field="4294967294" count="1" selected="0">
            <x v="0"/>
          </reference>
          <reference field="2" count="1" selected="0">
            <x v="2"/>
          </reference>
        </references>
      </pivotArea>
    </chartFormat>
    <chartFormat chart="18" format="3" series="1">
      <pivotArea type="data" outline="0" fieldPosition="0">
        <references count="2">
          <reference field="4294967294" count="1" selected="0">
            <x v="0"/>
          </reference>
          <reference field="2" count="1" selected="0">
            <x v="2"/>
          </reference>
        </references>
      </pivotArea>
    </chartFormat>
  </chartFormats>
  <pivotTableStyleInfo name="PivotStyleMedium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89F87EC-F7AD-46AD-918E-A0B89FEEC980}" name="Draaitabel3" cacheId="3" applyNumberFormats="0" applyBorderFormats="0" applyFontFormats="0" applyPatternFormats="0" applyAlignmentFormats="0" applyWidthHeightFormats="1" dataCaption="Waarden" updatedVersion="6" minRefreshableVersion="3" useAutoFormatting="1" itemPrintTitles="1" createdVersion="5" indent="0" compact="0" outline="1" outlineData="1" compactData="0" multipleFieldFilters="0" chartFormat="4" rowHeaderCaption="" colHeaderCaption="">
  <location ref="L17:O31" firstHeaderRow="1" firstDataRow="2" firstDataCol="2"/>
  <pivotFields count="6">
    <pivotField axis="axisRow" compact="0" showAll="0">
      <items count="8">
        <item h="1" x="0"/>
        <item h="1" x="1"/>
        <item x="2"/>
        <item h="1" x="3"/>
        <item h="1" x="6"/>
        <item x="4"/>
        <item h="1" x="5"/>
        <item t="default"/>
      </items>
    </pivotField>
    <pivotField axis="axisRow" compact="0" showAll="0">
      <items count="6">
        <item x="0"/>
        <item x="1"/>
        <item x="2"/>
        <item x="3"/>
        <item x="4"/>
        <item t="default"/>
      </items>
    </pivotField>
    <pivotField axis="axisCol" compact="0" showAll="0">
      <items count="4">
        <item h="1" x="0"/>
        <item h="1" x="1"/>
        <item x="2"/>
        <item t="default"/>
      </items>
    </pivotField>
    <pivotField compact="0" numFmtId="168" showAll="0">
      <items count="15">
        <item x="0"/>
        <item x="1"/>
        <item x="2"/>
        <item x="3"/>
        <item x="4"/>
        <item x="5"/>
        <item x="6"/>
        <item x="7"/>
        <item x="8"/>
        <item x="9"/>
        <item x="10"/>
        <item x="11"/>
        <item x="12"/>
        <item x="13"/>
        <item t="default"/>
      </items>
    </pivotField>
    <pivotField dataField="1" compact="0" numFmtId="44" showAll="0"/>
    <pivotField compact="0" showAll="0">
      <items count="5">
        <item x="0"/>
        <item x="1"/>
        <item x="2"/>
        <item x="3"/>
        <item t="default"/>
      </items>
    </pivotField>
  </pivotFields>
  <rowFields count="2">
    <field x="0"/>
    <field x="1"/>
  </rowFields>
  <rowItems count="13">
    <i>
      <x v="2"/>
    </i>
    <i r="1">
      <x/>
    </i>
    <i r="1">
      <x v="1"/>
    </i>
    <i r="1">
      <x v="2"/>
    </i>
    <i r="1">
      <x v="3"/>
    </i>
    <i r="1">
      <x v="4"/>
    </i>
    <i>
      <x v="5"/>
    </i>
    <i r="1">
      <x/>
    </i>
    <i r="1">
      <x v="1"/>
    </i>
    <i r="1">
      <x v="2"/>
    </i>
    <i r="1">
      <x v="3"/>
    </i>
    <i r="1">
      <x v="4"/>
    </i>
    <i t="grand">
      <x/>
    </i>
  </rowItems>
  <colFields count="1">
    <field x="2"/>
  </colFields>
  <colItems count="2">
    <i>
      <x v="2"/>
    </i>
    <i t="grand">
      <x/>
    </i>
  </colItems>
  <dataFields count="1">
    <dataField name="Som van Omzet" fld="4" baseField="0" baseItem="0"/>
  </dataFields>
  <formats count="16">
    <format dxfId="227">
      <pivotArea field="0" type="button" dataOnly="0" labelOnly="1" outline="0" axis="axisRow" fieldPosition="0"/>
    </format>
    <format dxfId="226">
      <pivotArea field="1" type="button" dataOnly="0" labelOnly="1" outline="0" axis="axisRow" fieldPosition="1"/>
    </format>
    <format dxfId="225">
      <pivotArea dataOnly="0" labelOnly="1" outline="0" fieldPosition="0">
        <references count="1">
          <reference field="2" count="0"/>
        </references>
      </pivotArea>
    </format>
    <format dxfId="224">
      <pivotArea type="all" dataOnly="0" outline="0" fieldPosition="0"/>
    </format>
    <format dxfId="223">
      <pivotArea outline="0" collapsedLevelsAreSubtotals="1" fieldPosition="0"/>
    </format>
    <format dxfId="222">
      <pivotArea type="origin" dataOnly="0" labelOnly="1" outline="0" fieldPosition="0"/>
    </format>
    <format dxfId="221">
      <pivotArea field="2" type="button" dataOnly="0" labelOnly="1" outline="0" axis="axisCol" fieldPosition="0"/>
    </format>
    <format dxfId="220">
      <pivotArea type="topRight" dataOnly="0" labelOnly="1" outline="0" fieldPosition="0"/>
    </format>
    <format dxfId="219">
      <pivotArea field="0" type="button" dataOnly="0" labelOnly="1" outline="0" axis="axisRow" fieldPosition="0"/>
    </format>
    <format dxfId="218">
      <pivotArea field="1" type="button" dataOnly="0" labelOnly="1" outline="0" axis="axisRow" fieldPosition="1"/>
    </format>
    <format dxfId="217">
      <pivotArea dataOnly="0" labelOnly="1" outline="0" fieldPosition="0">
        <references count="1">
          <reference field="0" count="0"/>
        </references>
      </pivotArea>
    </format>
    <format dxfId="216">
      <pivotArea dataOnly="0" labelOnly="1" grandRow="1" outline="0" fieldPosition="0"/>
    </format>
    <format dxfId="215">
      <pivotArea dataOnly="0" labelOnly="1" outline="0" fieldPosition="0">
        <references count="2">
          <reference field="0" count="1" selected="0">
            <x v="2"/>
          </reference>
          <reference field="1" count="0"/>
        </references>
      </pivotArea>
    </format>
    <format dxfId="214">
      <pivotArea dataOnly="0" labelOnly="1" outline="0" fieldPosition="0">
        <references count="2">
          <reference field="0" count="1" selected="0">
            <x v="5"/>
          </reference>
          <reference field="1" count="0"/>
        </references>
      </pivotArea>
    </format>
    <format dxfId="213">
      <pivotArea dataOnly="0" labelOnly="1" outline="0" fieldPosition="0">
        <references count="1">
          <reference field="2" count="0"/>
        </references>
      </pivotArea>
    </format>
    <format dxfId="212">
      <pivotArea dataOnly="0" labelOnly="1" grandCol="1" outline="0" fieldPosition="0"/>
    </format>
  </formats>
  <chartFormats count="3">
    <chartFormat chart="0" format="0" series="1">
      <pivotArea type="data" outline="0" fieldPosition="0">
        <references count="2">
          <reference field="4294967294" count="1" selected="0">
            <x v="0"/>
          </reference>
          <reference field="2" count="1" selected="0">
            <x v="2"/>
          </reference>
        </references>
      </pivotArea>
    </chartFormat>
    <chartFormat chart="2" format="1" series="1">
      <pivotArea type="data" outline="0" fieldPosition="0">
        <references count="2">
          <reference field="4294967294" count="1" selected="0">
            <x v="0"/>
          </reference>
          <reference field="2" count="1" selected="0">
            <x v="2"/>
          </reference>
        </references>
      </pivotArea>
    </chartFormat>
    <chartFormat chart="3" format="2" series="1">
      <pivotArea type="data" outline="0" fieldPosition="0">
        <references count="2">
          <reference field="4294967294" count="1" selected="0">
            <x v="0"/>
          </reference>
          <reference field="2" count="1" selected="0">
            <x v="2"/>
          </reference>
        </references>
      </pivotArea>
    </chartFormat>
  </chartFormats>
  <pivotTableStyleInfo name="PivotStyleMedium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60B52127-FA97-4471-A850-77FB1BB8A1C6}" name="Draaitabel1" cacheId="3" applyNumberFormats="0" applyBorderFormats="0" applyFontFormats="0" applyPatternFormats="0" applyAlignmentFormats="0" applyWidthHeightFormats="1" dataCaption="Waarden" updatedVersion="6" minRefreshableVersion="3" useAutoFormatting="1" rowGrandTotals="0" colGrandTotals="0" itemPrintTitles="1" createdVersion="5" indent="0" compact="0" compactData="0" multipleFieldFilters="0" chartFormat="26">
  <location ref="B5:D17" firstHeaderRow="1" firstDataRow="2" firstDataCol="2" rowPageCount="1" colPageCount="1"/>
  <pivotFields count="6">
    <pivotField axis="axisRow" compact="0" outline="0" subtotalTop="0" showAll="0">
      <items count="8">
        <item x="0"/>
        <item h="1" x="1"/>
        <item h="1" x="2"/>
        <item x="3"/>
        <item h="1" x="6"/>
        <item h="1" x="4"/>
        <item h="1" x="5"/>
        <item t="default"/>
      </items>
    </pivotField>
    <pivotField axis="axisRow" compact="0" outline="0" subtotalTop="0" showAll="0">
      <items count="6">
        <item x="0"/>
        <item x="1"/>
        <item x="2"/>
        <item x="3"/>
        <item x="4"/>
        <item t="default"/>
      </items>
    </pivotField>
    <pivotField axis="axisCol" compact="0" outline="0" subtotalTop="0" showAll="0">
      <items count="4">
        <item x="0"/>
        <item h="1" x="1"/>
        <item h="1" x="2"/>
        <item t="default"/>
      </items>
    </pivotField>
    <pivotField axis="axisPage" compact="0" numFmtId="168" outline="0" subtotalTop="0" multipleItemSelectionAllowed="1" showAll="0">
      <items count="15">
        <item x="0"/>
        <item x="1"/>
        <item x="2"/>
        <item x="3"/>
        <item x="4"/>
        <item x="5"/>
        <item x="6"/>
        <item x="7"/>
        <item x="8"/>
        <item x="9"/>
        <item x="10"/>
        <item x="11"/>
        <item x="12"/>
        <item x="13"/>
        <item t="default"/>
      </items>
    </pivotField>
    <pivotField dataField="1" compact="0" numFmtId="44" outline="0" subtotalTop="0" showAll="0"/>
    <pivotField compact="0" outline="0" showAll="0" defaultSubtotal="0">
      <items count="4">
        <item x="0"/>
        <item x="1"/>
        <item x="2"/>
        <item x="3"/>
      </items>
    </pivotField>
  </pivotFields>
  <rowFields count="2">
    <field x="0"/>
    <field x="1"/>
  </rowFields>
  <rowItems count="11">
    <i>
      <x/>
      <x/>
    </i>
    <i r="1">
      <x v="1"/>
    </i>
    <i r="1">
      <x v="2"/>
    </i>
    <i r="1">
      <x v="3"/>
    </i>
    <i r="1">
      <x v="4"/>
    </i>
    <i t="default">
      <x/>
    </i>
    <i>
      <x v="3"/>
      <x/>
    </i>
    <i r="1">
      <x v="1"/>
    </i>
    <i r="1">
      <x v="3"/>
    </i>
    <i r="1">
      <x v="4"/>
    </i>
    <i t="default">
      <x v="3"/>
    </i>
  </rowItems>
  <colFields count="1">
    <field x="2"/>
  </colFields>
  <colItems count="1">
    <i>
      <x/>
    </i>
  </colItems>
  <pageFields count="1">
    <pageField fld="3" hier="-1"/>
  </pageFields>
  <dataFields count="1">
    <dataField name="Som van Omzet" fld="4" baseField="0" baseItem="0"/>
  </dataFields>
  <formats count="23">
    <format dxfId="178">
      <pivotArea type="all" dataOnly="0" outline="0" fieldPosition="0"/>
    </format>
    <format dxfId="177">
      <pivotArea outline="0" collapsedLevelsAreSubtotals="1" fieldPosition="0"/>
    </format>
    <format dxfId="176">
      <pivotArea dataOnly="0" labelOnly="1" outline="0" fieldPosition="0">
        <references count="1">
          <reference field="0" count="0"/>
        </references>
      </pivotArea>
    </format>
    <format dxfId="175">
      <pivotArea dataOnly="0" labelOnly="1" outline="0" fieldPosition="0">
        <references count="1">
          <reference field="0" count="0" defaultSubtotal="1"/>
        </references>
      </pivotArea>
    </format>
    <format dxfId="174">
      <pivotArea dataOnly="0" labelOnly="1" grandRow="1" outline="0" fieldPosition="0"/>
    </format>
    <format dxfId="173">
      <pivotArea dataOnly="0" labelOnly="1" outline="0" fieldPosition="0">
        <references count="2">
          <reference field="0" count="1" selected="0">
            <x v="0"/>
          </reference>
          <reference field="1" count="0"/>
        </references>
      </pivotArea>
    </format>
    <format dxfId="172">
      <pivotArea dataOnly="0" labelOnly="1" outline="0" fieldPosition="0">
        <references count="2">
          <reference field="0" count="1" selected="0">
            <x v="4"/>
          </reference>
          <reference field="1" count="4">
            <x v="1"/>
            <x v="2"/>
            <x v="3"/>
            <x v="4"/>
          </reference>
        </references>
      </pivotArea>
    </format>
    <format dxfId="171">
      <pivotArea dataOnly="0" labelOnly="1" outline="0" fieldPosition="0">
        <references count="1">
          <reference field="2" count="0"/>
        </references>
      </pivotArea>
    </format>
    <format dxfId="170">
      <pivotArea dataOnly="0" labelOnly="1" grandCol="1" outline="0" fieldPosition="0"/>
    </format>
    <format dxfId="169">
      <pivotArea type="all" dataOnly="0" outline="0" fieldPosition="0"/>
    </format>
    <format dxfId="168">
      <pivotArea outline="0" collapsedLevelsAreSubtotals="1" fieldPosition="0"/>
    </format>
    <format dxfId="167">
      <pivotArea type="origin" dataOnly="0" labelOnly="1" outline="0" fieldPosition="0"/>
    </format>
    <format dxfId="166">
      <pivotArea field="2" type="button" dataOnly="0" labelOnly="1" outline="0" axis="axisCol" fieldPosition="0"/>
    </format>
    <format dxfId="165">
      <pivotArea type="topRight" dataOnly="0" labelOnly="1" outline="0" fieldPosition="0"/>
    </format>
    <format dxfId="164">
      <pivotArea field="0" type="button" dataOnly="0" labelOnly="1" outline="0" axis="axisRow" fieldPosition="0"/>
    </format>
    <format dxfId="163">
      <pivotArea field="1" type="button" dataOnly="0" labelOnly="1" outline="0" axis="axisRow" fieldPosition="1"/>
    </format>
    <format dxfId="162">
      <pivotArea dataOnly="0" labelOnly="1" outline="0" fieldPosition="0">
        <references count="1">
          <reference field="0" count="0"/>
        </references>
      </pivotArea>
    </format>
    <format dxfId="161">
      <pivotArea dataOnly="0" labelOnly="1" outline="0" fieldPosition="0">
        <references count="1">
          <reference field="0" count="0" defaultSubtotal="1"/>
        </references>
      </pivotArea>
    </format>
    <format dxfId="160">
      <pivotArea dataOnly="0" labelOnly="1" grandRow="1" outline="0" fieldPosition="0"/>
    </format>
    <format dxfId="159">
      <pivotArea dataOnly="0" labelOnly="1" outline="0" fieldPosition="0">
        <references count="2">
          <reference field="0" count="1" selected="0">
            <x v="2"/>
          </reference>
          <reference field="1" count="0"/>
        </references>
      </pivotArea>
    </format>
    <format dxfId="158">
      <pivotArea dataOnly="0" labelOnly="1" outline="0" fieldPosition="0">
        <references count="2">
          <reference field="0" count="1" selected="0">
            <x v="5"/>
          </reference>
          <reference field="1" count="0"/>
        </references>
      </pivotArea>
    </format>
    <format dxfId="157">
      <pivotArea dataOnly="0" labelOnly="1" outline="0" fieldPosition="0">
        <references count="1">
          <reference field="2" count="0"/>
        </references>
      </pivotArea>
    </format>
    <format dxfId="156">
      <pivotArea dataOnly="0" labelOnly="1" grandCol="1" outline="0" fieldPosition="0"/>
    </format>
  </formats>
  <chartFormats count="7">
    <chartFormat chart="1" format="0" series="1">
      <pivotArea type="data" outline="0" fieldPosition="0">
        <references count="2">
          <reference field="4294967294" count="1" selected="0">
            <x v="0"/>
          </reference>
          <reference field="2" count="1" selected="0">
            <x v="0"/>
          </reference>
        </references>
      </pivotArea>
    </chartFormat>
    <chartFormat chart="1" format="1" series="1">
      <pivotArea type="data" outline="0" fieldPosition="0">
        <references count="2">
          <reference field="4294967294" count="1" selected="0">
            <x v="0"/>
          </reference>
          <reference field="2" count="1" selected="0">
            <x v="1"/>
          </reference>
        </references>
      </pivotArea>
    </chartFormat>
    <chartFormat chart="16" format="0" series="1">
      <pivotArea type="data" outline="0" fieldPosition="0">
        <references count="2">
          <reference field="4294967294" count="1" selected="0">
            <x v="0"/>
          </reference>
          <reference field="2" count="1" selected="0">
            <x v="0"/>
          </reference>
        </references>
      </pivotArea>
    </chartFormat>
    <chartFormat chart="18" format="0" series="1">
      <pivotArea type="data" outline="0" fieldPosition="0">
        <references count="2">
          <reference field="4294967294" count="1" selected="0">
            <x v="0"/>
          </reference>
          <reference field="2" count="1" selected="0">
            <x v="0"/>
          </reference>
        </references>
      </pivotArea>
    </chartFormat>
    <chartFormat chart="19" format="0" series="1">
      <pivotArea type="data" outline="0" fieldPosition="0">
        <references count="2">
          <reference field="4294967294" count="1" selected="0">
            <x v="0"/>
          </reference>
          <reference field="2" count="1" selected="0">
            <x v="0"/>
          </reference>
        </references>
      </pivotArea>
    </chartFormat>
    <chartFormat chart="25" format="0" series="1">
      <pivotArea type="data" outline="0" fieldPosition="0">
        <references count="2">
          <reference field="4294967294" count="1" selected="0">
            <x v="0"/>
          </reference>
          <reference field="2" count="1" selected="0">
            <x v="0"/>
          </reference>
        </references>
      </pivotArea>
    </chartFormat>
    <chartFormat chart="25" format="1" series="1">
      <pivotArea type="data" outline="0" fieldPosition="0">
        <references count="1">
          <reference field="4294967294" count="1" selected="0">
            <x v="0"/>
          </reference>
        </references>
      </pivotArea>
    </chartFormat>
  </chartFormats>
  <pivotTableStyleInfo name="PivotStyleMedium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A7B610FA-ABBE-4265-9A90-792CF4AB20F5}" name="Draaitabel3" cacheId="2" applyNumberFormats="0" applyBorderFormats="0" applyFontFormats="0" applyPatternFormats="0" applyAlignmentFormats="0" applyWidthHeightFormats="1" dataCaption="Waarden" updatedVersion="6" minRefreshableVersion="3" useAutoFormatting="1" itemPrintTitles="1" createdVersion="5" indent="0" outline="1" outlineData="1" multipleFieldFilters="0">
  <location ref="G15:J29" firstHeaderRow="1" firstDataRow="2" firstDataCol="1"/>
  <pivotFields count="6">
    <pivotField showAll="0" defaultSubtotal="0"/>
    <pivotField showAll="0"/>
    <pivotField showAll="0" defaultSubtotal="0"/>
    <pivotField axis="axisRow" numFmtId="168" showAll="0">
      <items count="15">
        <item x="0"/>
        <item x="1"/>
        <item x="2"/>
        <item x="3"/>
        <item x="4"/>
        <item x="5"/>
        <item x="6"/>
        <item x="7"/>
        <item x="8"/>
        <item x="9"/>
        <item x="10"/>
        <item x="11"/>
        <item x="12"/>
        <item x="13"/>
        <item t="default"/>
      </items>
    </pivotField>
    <pivotField dataField="1" numFmtId="44" showAll="0"/>
    <pivotField axis="axisCol" showAll="0" defaultSubtotal="0">
      <items count="5">
        <item x="0"/>
        <item x="1"/>
        <item x="2"/>
        <item x="3"/>
        <item x="4"/>
      </items>
    </pivotField>
  </pivotFields>
  <rowFields count="1">
    <field x="3"/>
  </rowFields>
  <rowItems count="13">
    <i>
      <x v="1"/>
    </i>
    <i>
      <x v="2"/>
    </i>
    <i>
      <x v="3"/>
    </i>
    <i>
      <x v="4"/>
    </i>
    <i>
      <x v="5"/>
    </i>
    <i>
      <x v="6"/>
    </i>
    <i>
      <x v="7"/>
    </i>
    <i>
      <x v="8"/>
    </i>
    <i>
      <x v="9"/>
    </i>
    <i>
      <x v="10"/>
    </i>
    <i>
      <x v="11"/>
    </i>
    <i>
      <x v="12"/>
    </i>
    <i t="grand">
      <x/>
    </i>
  </rowItems>
  <colFields count="1">
    <field x="5"/>
  </colFields>
  <colItems count="3">
    <i>
      <x v="1"/>
    </i>
    <i>
      <x v="2"/>
    </i>
    <i t="grand">
      <x/>
    </i>
  </colItems>
  <dataFields count="1">
    <dataField name="Som van Omzet" fld="4" baseField="0" baseItem="0"/>
  </dataFields>
  <formats count="2">
    <format dxfId="155">
      <pivotArea outline="0" collapsedLevelsAreSubtotals="1" fieldPosition="0"/>
    </format>
    <format dxfId="15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6D05B7D-F094-49D7-B551-0A9F63855143}" name="Draaitabel4" cacheId="2" applyNumberFormats="0" applyBorderFormats="0" applyFontFormats="0" applyPatternFormats="0" applyAlignmentFormats="0" applyWidthHeightFormats="1" dataCaption="Waarden" updatedVersion="6" minRefreshableVersion="3" useAutoFormatting="1" rowGrandTotals="0" itemPrintTitles="1" createdVersion="5" indent="0" outline="1" outlineData="1" multipleFieldFilters="0">
  <location ref="L16:M22" firstHeaderRow="1" firstDataRow="1" firstDataCol="1"/>
  <pivotFields count="6">
    <pivotField axis="axisRow" dataField="1" showAll="0" defaultSubtotal="0">
      <items count="6">
        <item x="3"/>
        <item x="5"/>
        <item x="4"/>
        <item x="2"/>
        <item x="0"/>
        <item x="1"/>
      </items>
    </pivotField>
    <pivotField showAll="0" defaultSubtotal="0"/>
    <pivotField showAll="0" defaultSubtotal="0"/>
    <pivotField numFmtId="168" showAll="0" defaultSubtotal="0">
      <items count="14">
        <item x="0"/>
        <item x="1"/>
        <item x="2"/>
        <item x="3"/>
        <item x="4"/>
        <item x="5"/>
        <item x="6"/>
        <item x="7"/>
        <item x="8"/>
        <item x="9"/>
        <item x="10"/>
        <item x="11"/>
        <item x="12"/>
        <item x="13"/>
      </items>
    </pivotField>
    <pivotField numFmtId="44" showAll="0" defaultSubtotal="0"/>
    <pivotField showAll="0" defaultSubtotal="0">
      <items count="5">
        <item x="0"/>
        <item x="1"/>
        <item x="2"/>
        <item x="3"/>
        <item x="4"/>
      </items>
    </pivotField>
  </pivotFields>
  <rowFields count="1">
    <field x="0"/>
  </rowFields>
  <rowItems count="6">
    <i>
      <x/>
    </i>
    <i>
      <x v="1"/>
    </i>
    <i>
      <x v="2"/>
    </i>
    <i>
      <x v="3"/>
    </i>
    <i>
      <x v="4"/>
    </i>
    <i>
      <x v="5"/>
    </i>
  </rowItems>
  <colItems count="1">
    <i/>
  </colItems>
  <dataFields count="1">
    <dataField name="Aantal van Winkels"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FA0F7BF2-6268-4CC0-9691-25134E8C3B48}" name="Draaitabel1" cacheId="4" applyNumberFormats="0" applyBorderFormats="0" applyFontFormats="0" applyPatternFormats="0" applyAlignmentFormats="0" applyWidthHeightFormats="1" dataCaption="Waarden" updatedVersion="6" minRefreshableVersion="3" useAutoFormatting="1" itemPrintTitles="1" createdVersion="5" indent="0" outline="1" outlineData="1" multipleFieldFilters="0" rowHeaderCaption="Merk">
  <location ref="F13:G23" firstHeaderRow="1" firstDataRow="1" firstDataCol="1"/>
  <pivotFields count="9">
    <pivotField axis="axisRow" showAll="0" sortType="ascending">
      <items count="10">
        <item x="2"/>
        <item x="1"/>
        <item x="8"/>
        <item x="3"/>
        <item x="0"/>
        <item x="5"/>
        <item x="7"/>
        <item x="6"/>
        <item x="4"/>
        <item t="default"/>
      </items>
    </pivotField>
    <pivotField showAll="0"/>
    <pivotField showAll="0"/>
    <pivotField showAll="0"/>
    <pivotField showAll="0"/>
    <pivotField showAll="0"/>
    <pivotField showAll="0"/>
    <pivotField dataField="1" showAll="0"/>
    <pivotField showAll="0"/>
  </pivotFields>
  <rowFields count="1">
    <field x="0"/>
  </rowFields>
  <rowItems count="10">
    <i>
      <x/>
    </i>
    <i>
      <x v="1"/>
    </i>
    <i>
      <x v="2"/>
    </i>
    <i>
      <x v="3"/>
    </i>
    <i>
      <x v="4"/>
    </i>
    <i>
      <x v="5"/>
    </i>
    <i>
      <x v="6"/>
    </i>
    <i>
      <x v="7"/>
    </i>
    <i>
      <x v="8"/>
    </i>
    <i t="grand">
      <x/>
    </i>
  </rowItems>
  <colItems count="1">
    <i/>
  </colItems>
  <dataFields count="1">
    <dataField name="Som van winst" fld="7" baseField="0" baseItem="0" numFmtId="44"/>
  </dataFields>
  <formats count="7">
    <format dxfId="131">
      <pivotArea outline="0" collapsedLevelsAreSubtotals="1" fieldPosition="0"/>
    </format>
    <format dxfId="130">
      <pivotArea type="all" dataOnly="0" outline="0" fieldPosition="0"/>
    </format>
    <format dxfId="129">
      <pivotArea outline="0" collapsedLevelsAreSubtotals="1" fieldPosition="0"/>
    </format>
    <format dxfId="128">
      <pivotArea field="0" type="button" dataOnly="0" labelOnly="1" outline="0" axis="axisRow" fieldPosition="0"/>
    </format>
    <format dxfId="127">
      <pivotArea dataOnly="0" labelOnly="1" fieldPosition="0">
        <references count="1">
          <reference field="0" count="0"/>
        </references>
      </pivotArea>
    </format>
    <format dxfId="126">
      <pivotArea dataOnly="0" labelOnly="1" grandRow="1" outline="0" fieldPosition="0"/>
    </format>
    <format dxfId="12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EE05D0CC-A6C1-47DA-A88F-1833D24AE4D8}" name="Draaitabel3" cacheId="4" applyNumberFormats="0" applyBorderFormats="0" applyFontFormats="0" applyPatternFormats="0" applyAlignmentFormats="0" applyWidthHeightFormats="1" dataCaption="Waarden" updatedVersion="6" minRefreshableVersion="3" useAutoFormatting="1" itemPrintTitles="1" createdVersion="5" indent="0" outline="1" outlineData="1" multipleFieldFilters="0" rowHeaderCaption="Merken" colHeaderCaption="Bouwjaar">
  <location ref="B26:I37" firstHeaderRow="1" firstDataRow="2" firstDataCol="1"/>
  <pivotFields count="9">
    <pivotField axis="axisRow" showAll="0" sortType="ascending">
      <items count="10">
        <item x="2"/>
        <item x="1"/>
        <item x="8"/>
        <item x="3"/>
        <item x="0"/>
        <item x="5"/>
        <item x="7"/>
        <item x="6"/>
        <item x="4"/>
        <item t="default"/>
      </items>
    </pivotField>
    <pivotField showAll="0"/>
    <pivotField showAll="0"/>
    <pivotField showAll="0"/>
    <pivotField showAll="0"/>
    <pivotField showAll="0"/>
    <pivotField showAll="0"/>
    <pivotField dataField="1" showAll="0"/>
    <pivotField axis="axisCol" showAll="0" defaultSubtotal="0">
      <items count="6">
        <item x="5"/>
        <item x="4"/>
        <item x="1"/>
        <item x="0"/>
        <item x="2"/>
        <item x="3"/>
      </items>
    </pivotField>
  </pivotFields>
  <rowFields count="1">
    <field x="0"/>
  </rowFields>
  <rowItems count="10">
    <i>
      <x/>
    </i>
    <i>
      <x v="1"/>
    </i>
    <i>
      <x v="2"/>
    </i>
    <i>
      <x v="3"/>
    </i>
    <i>
      <x v="4"/>
    </i>
    <i>
      <x v="5"/>
    </i>
    <i>
      <x v="6"/>
    </i>
    <i>
      <x v="7"/>
    </i>
    <i>
      <x v="8"/>
    </i>
    <i t="grand">
      <x/>
    </i>
  </rowItems>
  <colFields count="1">
    <field x="8"/>
  </colFields>
  <colItems count="7">
    <i>
      <x/>
    </i>
    <i>
      <x v="1"/>
    </i>
    <i>
      <x v="2"/>
    </i>
    <i>
      <x v="3"/>
    </i>
    <i>
      <x v="4"/>
    </i>
    <i>
      <x v="5"/>
    </i>
    <i t="grand">
      <x/>
    </i>
  </colItems>
  <dataFields count="1">
    <dataField name="Som van winst" fld="7" baseField="0" baseItem="0"/>
  </dataFields>
  <formats count="14">
    <format dxfId="145">
      <pivotArea type="all" dataOnly="0" outline="0" fieldPosition="0"/>
    </format>
    <format dxfId="144">
      <pivotArea outline="0" collapsedLevelsAreSubtotals="1" fieldPosition="0"/>
    </format>
    <format dxfId="143">
      <pivotArea dataOnly="0" labelOnly="1" fieldPosition="0">
        <references count="1">
          <reference field="0" count="0"/>
        </references>
      </pivotArea>
    </format>
    <format dxfId="142">
      <pivotArea dataOnly="0" labelOnly="1" grandRow="1" outline="0" fieldPosition="0"/>
    </format>
    <format dxfId="141">
      <pivotArea dataOnly="0" labelOnly="1" grandCol="1" outline="0" fieldPosition="0"/>
    </format>
    <format dxfId="140">
      <pivotArea dataOnly="0" labelOnly="1" grandCol="1" outline="0" fieldPosition="0"/>
    </format>
    <format dxfId="139">
      <pivotArea dataOnly="0" fieldPosition="0">
        <references count="1">
          <reference field="0" count="0"/>
        </references>
      </pivotArea>
    </format>
    <format dxfId="138">
      <pivotArea dataOnly="0" labelOnly="1" fieldPosition="0">
        <references count="1">
          <reference field="8" count="0"/>
        </references>
      </pivotArea>
    </format>
    <format dxfId="137">
      <pivotArea dataOnly="0" labelOnly="1" fieldPosition="0">
        <references count="1">
          <reference field="0" count="0"/>
        </references>
      </pivotArea>
    </format>
    <format dxfId="136">
      <pivotArea dataOnly="0" labelOnly="1" fieldPosition="0">
        <references count="1">
          <reference field="0" count="0"/>
        </references>
      </pivotArea>
    </format>
    <format dxfId="135">
      <pivotArea dataOnly="0" labelOnly="1" fieldPosition="0">
        <references count="1">
          <reference field="0" count="0"/>
        </references>
      </pivotArea>
    </format>
    <format dxfId="134">
      <pivotArea dataOnly="0" labelOnly="1" fieldPosition="0">
        <references count="1">
          <reference field="0" count="0"/>
        </references>
      </pivotArea>
    </format>
    <format dxfId="133">
      <pivotArea dataOnly="0" labelOnly="1" fieldPosition="0">
        <references count="1">
          <reference field="8" count="0"/>
        </references>
      </pivotArea>
    </format>
    <format dxfId="132">
      <pivotArea type="all" dataOnly="0" outline="0" fieldPosition="0"/>
    </format>
  </formats>
  <conditionalFormats count="1">
    <conditionalFormat priority="1">
      <pivotAreas count="1">
        <pivotArea type="data" collapsedLevelsAreSubtotals="1" fieldPosition="0">
          <references count="3">
            <reference field="4294967294" count="1" selected="0">
              <x v="0"/>
            </reference>
            <reference field="0" count="9">
              <x v="0"/>
              <x v="1"/>
              <x v="2"/>
              <x v="3"/>
              <x v="4"/>
              <x v="5"/>
              <x v="6"/>
              <x v="7"/>
              <x v="8"/>
            </reference>
            <reference field="8" count="6" selected="0">
              <x v="0"/>
              <x v="1"/>
              <x v="2"/>
              <x v="3"/>
              <x v="4"/>
              <x v="5"/>
            </reference>
          </references>
        </pivotArea>
      </pivotAreas>
    </conditionalFormat>
  </conditionalFormats>
  <pivotTableStyleInfo name="PivotStyleMedium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48839C16-5846-4991-91B5-A7CF005E7DD0}" name="Draaitabel10" cacheId="5" applyNumberFormats="0" applyBorderFormats="0" applyFontFormats="0" applyPatternFormats="0" applyAlignmentFormats="0" applyWidthHeightFormats="1" dataCaption="Waarden" updatedVersion="6" minRefreshableVersion="3" useAutoFormatting="1" itemPrintTitles="1" createdVersion="5" indent="0" compact="0" compactData="0" multipleFieldFilters="0">
  <location ref="B16:C280" firstHeaderRow="1" firstDataRow="1" firstDataCol="1"/>
  <pivotFields count="7">
    <pivotField axis="axisRow" compact="0" outline="0" showAll="0">
      <items count="264">
        <item x="192"/>
        <item x="203"/>
        <item x="240"/>
        <item x="244"/>
        <item x="139"/>
        <item x="178"/>
        <item x="115"/>
        <item x="48"/>
        <item x="35"/>
        <item x="146"/>
        <item x="69"/>
        <item x="47"/>
        <item x="14"/>
        <item x="66"/>
        <item x="169"/>
        <item x="173"/>
        <item x="201"/>
        <item x="128"/>
        <item x="49"/>
        <item x="31"/>
        <item x="67"/>
        <item x="101"/>
        <item x="7"/>
        <item x="81"/>
        <item x="84"/>
        <item x="50"/>
        <item x="118"/>
        <item x="209"/>
        <item x="12"/>
        <item x="51"/>
        <item x="253"/>
        <item x="246"/>
        <item x="42"/>
        <item x="149"/>
        <item x="75"/>
        <item x="107"/>
        <item x="22"/>
        <item x="55"/>
        <item x="183"/>
        <item x="86"/>
        <item x="162"/>
        <item x="165"/>
        <item x="176"/>
        <item x="65"/>
        <item x="17"/>
        <item x="82"/>
        <item x="249"/>
        <item x="144"/>
        <item x="102"/>
        <item x="111"/>
        <item x="179"/>
        <item x="153"/>
        <item x="19"/>
        <item x="87"/>
        <item x="132"/>
        <item x="105"/>
        <item x="89"/>
        <item x="133"/>
        <item x="189"/>
        <item x="56"/>
        <item x="172"/>
        <item x="68"/>
        <item x="150"/>
        <item x="97"/>
        <item x="18"/>
        <item x="171"/>
        <item x="199"/>
        <item x="96"/>
        <item x="91"/>
        <item x="230"/>
        <item x="224"/>
        <item x="151"/>
        <item x="207"/>
        <item x="220"/>
        <item x="198"/>
        <item x="222"/>
        <item x="195"/>
        <item x="20"/>
        <item x="223"/>
        <item x="29"/>
        <item x="234"/>
        <item x="63"/>
        <item x="213"/>
        <item x="28"/>
        <item x="52"/>
        <item x="186"/>
        <item x="243"/>
        <item x="119"/>
        <item x="205"/>
        <item x="247"/>
        <item x="218"/>
        <item x="127"/>
        <item x="236"/>
        <item x="3"/>
        <item x="60"/>
        <item x="59"/>
        <item x="261"/>
        <item x="45"/>
        <item x="117"/>
        <item x="262"/>
        <item x="10"/>
        <item x="54"/>
        <item x="78"/>
        <item x="228"/>
        <item x="235"/>
        <item x="8"/>
        <item x="163"/>
        <item x="239"/>
        <item x="0"/>
        <item x="21"/>
        <item x="104"/>
        <item x="147"/>
        <item x="73"/>
        <item x="170"/>
        <item x="217"/>
        <item x="37"/>
        <item x="27"/>
        <item x="53"/>
        <item x="93"/>
        <item x="71"/>
        <item x="99"/>
        <item x="182"/>
        <item x="159"/>
        <item x="36"/>
        <item x="2"/>
        <item x="79"/>
        <item x="62"/>
        <item x="181"/>
        <item x="241"/>
        <item x="34"/>
        <item x="251"/>
        <item x="64"/>
        <item x="237"/>
        <item x="208"/>
        <item x="112"/>
        <item x="254"/>
        <item x="98"/>
        <item x="177"/>
        <item x="23"/>
        <item x="124"/>
        <item x="39"/>
        <item x="252"/>
        <item x="90"/>
        <item x="231"/>
        <item x="187"/>
        <item x="57"/>
        <item x="225"/>
        <item x="154"/>
        <item x="76"/>
        <item x="100"/>
        <item x="191"/>
        <item x="13"/>
        <item x="136"/>
        <item x="40"/>
        <item x="148"/>
        <item x="121"/>
        <item x="70"/>
        <item x="141"/>
        <item x="175"/>
        <item x="152"/>
        <item x="156"/>
        <item x="167"/>
        <item x="168"/>
        <item x="197"/>
        <item x="221"/>
        <item x="1"/>
        <item x="196"/>
        <item x="26"/>
        <item x="166"/>
        <item x="9"/>
        <item x="106"/>
        <item x="103"/>
        <item x="92"/>
        <item x="211"/>
        <item x="61"/>
        <item x="212"/>
        <item x="72"/>
        <item x="113"/>
        <item x="256"/>
        <item x="85"/>
        <item x="158"/>
        <item x="25"/>
        <item x="129"/>
        <item x="200"/>
        <item x="6"/>
        <item x="30"/>
        <item x="229"/>
        <item x="204"/>
        <item x="193"/>
        <item x="80"/>
        <item x="185"/>
        <item x="145"/>
        <item x="137"/>
        <item x="258"/>
        <item x="161"/>
        <item x="44"/>
        <item x="257"/>
        <item x="184"/>
        <item x="32"/>
        <item x="33"/>
        <item x="164"/>
        <item x="46"/>
        <item x="116"/>
        <item x="216"/>
        <item x="11"/>
        <item x="58"/>
        <item x="109"/>
        <item x="143"/>
        <item x="232"/>
        <item x="88"/>
        <item x="140"/>
        <item x="38"/>
        <item x="142"/>
        <item x="227"/>
        <item x="125"/>
        <item x="260"/>
        <item x="242"/>
        <item x="157"/>
        <item x="131"/>
        <item x="259"/>
        <item x="74"/>
        <item x="250"/>
        <item x="122"/>
        <item x="214"/>
        <item x="188"/>
        <item x="123"/>
        <item x="248"/>
        <item x="194"/>
        <item x="16"/>
        <item x="226"/>
        <item x="108"/>
        <item x="110"/>
        <item x="155"/>
        <item x="77"/>
        <item x="238"/>
        <item x="83"/>
        <item x="126"/>
        <item x="138"/>
        <item x="206"/>
        <item x="134"/>
        <item x="174"/>
        <item x="215"/>
        <item x="41"/>
        <item x="130"/>
        <item x="95"/>
        <item x="219"/>
        <item x="135"/>
        <item x="120"/>
        <item x="245"/>
        <item x="190"/>
        <item x="5"/>
        <item x="233"/>
        <item x="160"/>
        <item x="15"/>
        <item x="24"/>
        <item x="94"/>
        <item x="4"/>
        <item x="114"/>
        <item x="210"/>
        <item x="202"/>
        <item x="180"/>
        <item x="43"/>
        <item x="255"/>
        <item t="default"/>
      </items>
    </pivotField>
    <pivotField dataField="1" compact="0" outline="0" showAll="0"/>
    <pivotField compact="0" outline="0" showAll="0"/>
    <pivotField compact="0" outline="0" showAll="0"/>
    <pivotField compact="0" outline="0" showAll="0"/>
    <pivotField compact="0" outline="0" showAll="0"/>
    <pivotField compact="0" outline="0" showAll="0"/>
  </pivotFields>
  <rowFields count="1">
    <field x="0"/>
  </rowFields>
  <rowItems count="26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t="grand">
      <x/>
    </i>
  </rowItems>
  <colItems count="1">
    <i/>
  </colItems>
  <dataFields count="1">
    <dataField name="Som van SALARIS" fld="1" baseField="0" baseItem="1" numFmtId="42"/>
  </dataFields>
  <formats count="11">
    <format dxfId="115">
      <pivotArea type="all" dataOnly="0" outline="0" fieldPosition="0"/>
    </format>
    <format dxfId="114">
      <pivotArea outline="0" collapsedLevelsAreSubtotals="1" fieldPosition="0"/>
    </format>
    <format dxfId="113">
      <pivotArea field="0" type="button" dataOnly="0" labelOnly="1" outline="0" axis="axisRow" fieldPosition="0"/>
    </format>
    <format dxfId="112">
      <pivotArea dataOnly="0" labelOnly="1" outline="0" fieldPosition="0">
        <references count="1">
          <reference field="0"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11">
      <pivotArea dataOnly="0" labelOnly="1" outline="0" fieldPosition="0">
        <references count="1">
          <reference field="0"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110">
      <pivotArea dataOnly="0" labelOnly="1" outline="0" fieldPosition="0">
        <references count="1">
          <reference field="0"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109">
      <pivotArea dataOnly="0" labelOnly="1" outline="0" fieldPosition="0">
        <references count="1">
          <reference field="0"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108">
      <pivotArea dataOnly="0" labelOnly="1" outline="0" fieldPosition="0">
        <references count="1">
          <reference field="0" count="50">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reference>
        </references>
      </pivotArea>
    </format>
    <format dxfId="107">
      <pivotArea dataOnly="0" labelOnly="1" outline="0" fieldPosition="0">
        <references count="1">
          <reference field="0" count="13">
            <x v="250"/>
            <x v="251"/>
            <x v="252"/>
            <x v="253"/>
            <x v="254"/>
            <x v="255"/>
            <x v="256"/>
            <x v="257"/>
            <x v="258"/>
            <x v="259"/>
            <x v="260"/>
            <x v="261"/>
            <x v="262"/>
          </reference>
        </references>
      </pivotArea>
    </format>
    <format dxfId="106">
      <pivotArea dataOnly="0" labelOnly="1" grandRow="1" outline="0" fieldPosition="0"/>
    </format>
    <format dxfId="105">
      <pivotArea dataOnly="0" labelOnly="1" outline="0" axis="axisValues" fieldPosition="0"/>
    </format>
  </formats>
  <pivotTableStyleInfo name="PivotStyleMedium17"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Verkoper" xr10:uid="{8DA38A78-6CEC-48C0-A68B-3B6A8FDFBA2C}" sourceName="Verkoper">
  <pivotTables>
    <pivotTable tabId="28" name="Draaitabel1"/>
  </pivotTables>
  <data>
    <tabular pivotCacheId="1925117942">
      <items count="6">
        <i x="0" s="1"/>
        <i x="1" s="1"/>
        <i x="2" s="1"/>
        <i x="3" s="1"/>
        <i x="4" s="1"/>
        <i x="5"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duct" xr10:uid="{E3FAD4AB-9BD0-44F7-9CC6-ECD67A59751F}" sourceName="Product">
  <pivotTables>
    <pivotTable tabId="28" name="Draaitabel1"/>
  </pivotTables>
  <data>
    <tabular pivotCacheId="1925117942">
      <items count="3">
        <i x="0" s="1"/>
        <i x="1"/>
        <i x="2"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Verkoper1" xr10:uid="{A14398C6-89B9-4A41-91C1-E48003D86C41}" sourceName="Verkoper">
  <pivotTables>
    <pivotTable tabId="23" name="Draaitabel1"/>
  </pivotTables>
  <data>
    <tabular pivotCacheId="1808362906">
      <items count="7">
        <i x="0" s="1"/>
        <i x="1"/>
        <i x="2"/>
        <i x="3"/>
        <i x="6" s="1"/>
        <i x="4"/>
        <i x="5"/>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Verkoper 1" xr10:uid="{2E60384D-0E1D-409C-AFFC-542F271041D4}" cache="Slicer_Verkoper1" caption="Verkoper" style="SlicerStyleDark3" rowHeight="23495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Verkoper" xr10:uid="{8B7E8DF0-6BD2-44E6-B886-EDAA68853AE2}" cache="Slicer_Verkoper" caption="Verkoper" style="SlicerStyleLight2" rowHeight="241300"/>
  <slicer name="Product" xr10:uid="{DA7FF4AB-9DD9-46F0-A30E-CDFFC66DC97F}" cache="Slicer_Product" caption="Product" style="SlicerStyleLight2"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58B3943-0940-4B8D-9A57-B1BAFF1F6653}" name="tblEuropa1" displayName="tblEuropa1" ref="K33:K38" totalsRowShown="0" headerRowDxfId="262" dataDxfId="261">
  <autoFilter ref="K33:K38" xr:uid="{924E1628-F308-4C97-BBBF-71B40E69D5EE}">
    <filterColumn colId="0" hiddenButton="1"/>
  </autoFilter>
  <tableColumns count="1">
    <tableColumn id="1" xr3:uid="{544DEA87-B201-414F-92A3-AB1DA516B4B3}" name="Europa1" dataDxfId="260"/>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ACCB63F-A944-4BC4-84E1-464931DF1358}" name="Tabel6" displayName="Tabel6" ref="A1:G288" totalsRowShown="0" headerRowDxfId="104" dataDxfId="103" headerRowCellStyle="Standaard 5" dataCellStyle="Standaard 5">
  <autoFilter ref="A1:G288" xr:uid="{00000000-0009-0000-0100-000003000000}"/>
  <tableColumns count="7">
    <tableColumn id="1" xr3:uid="{297B8C5D-4139-4E13-92A1-6E75634B3CEC}" name="ACHTERNAAM" dataDxfId="102" dataCellStyle="Standaard 5"/>
    <tableColumn id="2" xr3:uid="{692C362F-49B7-4309-A51E-8128432F2DD9}" name="SALARIS" dataDxfId="101" dataCellStyle="Standaard 5"/>
    <tableColumn id="3" xr3:uid="{F8EF0A5D-6446-442C-93E1-09B23F5B1308}" name="GEHUWD" dataDxfId="100" dataCellStyle="Standaard 5"/>
    <tableColumn id="4" xr3:uid="{4C106565-2235-4886-AC5C-BC8F96F7720B}" name="ADRES" dataDxfId="99" dataCellStyle="Standaard 5"/>
    <tableColumn id="5" xr3:uid="{9AE8EA45-FC21-42F5-9205-7460C72CC0AC}" name="WOONPLAATS" dataDxfId="98" dataCellStyle="Standaard 5"/>
    <tableColumn id="6" xr3:uid="{49277949-7BD9-41E4-B143-DF57C2425650}" name="FUNCTIE" dataDxfId="97" dataCellStyle="Standaard 5"/>
    <tableColumn id="7" xr3:uid="{BE83AA65-FB62-48EC-BDEF-1925DA76227F}" name="REISKOSTEN" dataDxfId="96" dataCellStyle="Standaard 5"/>
  </tableColumns>
  <tableStyleInfo name="TableStyleMedium3"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804D6702-04DD-4A5B-869B-B39DBDE526BE}" name="Verkoop" displayName="Verkoop" ref="A1:E137" headerRowDxfId="83">
  <autoFilter ref="A1:E137" xr:uid="{00000000-0009-0000-0100-000005000000}"/>
  <tableColumns count="5">
    <tableColumn id="1" xr3:uid="{85E80B33-AC34-45A1-BCA8-28CEDF17A855}" name="Verkoper" totalsRowLabel="Totaal"/>
    <tableColumn id="2" xr3:uid="{82B958FD-0F4D-44DC-8879-F88D5414672C}" name="Maand"/>
    <tableColumn id="3" xr3:uid="{DC65DDC2-FCA7-4DA0-B3C0-1999E92A5EB4}" name="Product"/>
    <tableColumn id="4" xr3:uid="{F5560CED-A31D-44C4-82BB-F93B0F0DCD59}" name="Verkoop" totalsRowFunction="sum" dataDxfId="82" totalsRowDxfId="81"/>
    <tableColumn id="5" xr3:uid="{0501489F-F3F5-4F5B-A6D6-51EC03F597F8}" name="Regio"/>
  </tableColumns>
  <tableStyleInfo name="TableStyleMedium19" showFirstColumn="1"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DD24DA1-7210-4F00-9E75-181BAD4ECCCF}" name="Ledenlijst" displayName="Ledenlijst" ref="A1:N73" totalsRowShown="0" headerRowDxfId="80" headerRowBorderDxfId="79" tableBorderDxfId="78" totalsRowBorderDxfId="77">
  <autoFilter ref="A1:N73" xr:uid="{C4EF40CA-FC66-4951-B24D-58FFEA976031}"/>
  <tableColumns count="14">
    <tableColumn id="1" xr3:uid="{35A9F1CB-EDA0-4500-959E-186E9AB3AB43}" name="Naam" dataDxfId="76"/>
    <tableColumn id="2" xr3:uid="{1853C18B-4C57-4423-AEE8-69CAC15F117B}" name="Voor naam" dataDxfId="75"/>
    <tableColumn id="3" xr3:uid="{22ECA595-B1D1-4137-810A-20343E2CB78D}" name="Samen gevoegd" dataDxfId="74">
      <calculatedColumnFormula>B2&amp;" "&amp;A2</calculatedColumnFormula>
    </tableColumn>
    <tableColumn id="4" xr3:uid="{2E076F36-4C32-4AF7-85EA-24347628A9D0}" name="Adres" dataDxfId="73"/>
    <tableColumn id="5" xr3:uid="{E18C3751-FBCB-4F40-82FE-5AB127AE8B99}" name="Nr." dataDxfId="72"/>
    <tableColumn id="6" xr3:uid="{E9B9347B-10C7-413C-B364-C0DA26249D7B}" name="Spaar  geld" dataDxfId="71"/>
    <tableColumn id="7" xr3:uid="{5A820421-A25A-4933-9236-B7C62727142D}" name="Plaats" dataDxfId="70"/>
    <tableColumn id="8" xr3:uid="{23F6EBDA-B333-4DA6-BDA8-4ED5AD0A150C}" name="Categorie" dataDxfId="69"/>
    <tableColumn id="9" xr3:uid="{B7F4421E-59E2-4FFF-9283-4AA01F685162}" name="Lid vanaf" dataDxfId="68"/>
    <tableColumn id="10" xr3:uid="{BB9DBA7D-F4D8-404C-9ED2-C3D59756AD87}" name="Inschrijf kosten" dataDxfId="67"/>
    <tableColumn id="11" xr3:uid="{D23C6142-5C62-4137-901A-CA94C28D4FED}" name="Betaald" dataDxfId="66"/>
    <tableColumn id="12" xr3:uid="{DCA81B75-BC5A-46CB-B746-294CA1AFF8E4}" name="Geb." dataDxfId="65"/>
    <tableColumn id="13" xr3:uid="{6206436C-CBF1-4228-9864-E5AA1524B6B5}" name="leeftijd" dataDxfId="64">
      <calculatedColumnFormula>DATEDIF(L2,TODAY(),"y")</calculatedColumnFormula>
    </tableColumn>
    <tableColumn id="14" xr3:uid="{D100C749-1889-4580-ADF0-F224A5A4D82C}" name="Mobiel" dataDxfId="63"/>
  </tableColumns>
  <tableStyleInfo name="TableStyleLight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A6D1F82-DA34-44F1-842B-EA7881EF8C58}" name="Tabel48" displayName="Tabel48" ref="B21:I31" totalsRowShown="0" headerRowDxfId="52" dataDxfId="50" headerRowBorderDxfId="51" tableBorderDxfId="49" totalsRowBorderDxfId="48" headerRowCellStyle="Standaard 2" dataCellStyle="Standaard 2">
  <autoFilter ref="B21:I31" xr:uid="{8DDDA929-634A-4CA1-B55A-8C51C84CEAF4}">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sortState xmlns:xlrd2="http://schemas.microsoft.com/office/spreadsheetml/2017/richdata2" ref="B22:I31">
    <sortCondition descending="1" ref="G27"/>
  </sortState>
  <tableColumns count="8">
    <tableColumn id="1" xr3:uid="{C17AED97-1821-4F62-87F6-E3AACB40F055}" name="Naam" dataDxfId="47" dataCellStyle="Standaard 2"/>
    <tableColumn id="2" xr3:uid="{AA64D528-D2F3-4D68-85B6-3C44637BC766}" name="Wiskunde" dataDxfId="46" dataCellStyle="Standaard 2"/>
    <tableColumn id="3" xr3:uid="{019F21E2-FB57-44CD-8564-72E3FF0A12E3}" name="Nederlands" dataDxfId="45" dataCellStyle="Standaard 2"/>
    <tableColumn id="4" xr3:uid="{D6C81E4E-6ADE-4375-8DAA-B7D5691729F0}" name="Duits" dataDxfId="44" dataCellStyle="Standaard 2"/>
    <tableColumn id="5" xr3:uid="{1A61A40A-25B7-4FDC-8C32-500E9A17FEFA}" name="Frans" dataDxfId="43" dataCellStyle="Standaard 2"/>
    <tableColumn id="6" xr3:uid="{49DF9BAE-6EF5-4BF1-8E2A-34964E7DF2D2}" name="Economie" dataDxfId="42" dataCellStyle="Standaard 2"/>
    <tableColumn id="7" xr3:uid="{0EAA569A-0364-470F-B290-D08603681F0F}" name="Informatica" dataDxfId="41" dataCellStyle="Standaard 2"/>
    <tableColumn id="8" xr3:uid="{602E42D9-D55E-41B6-A2CD-2DD5ECC04216}" name="Totaal" dataDxfId="40" dataCellStyle="Standaard 2">
      <calculatedColumnFormula>IF(B22="","",AVERAGE(C22:H22))</calculatedColumnFormula>
    </tableColumn>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B0BB1866-F143-47F8-8C57-0108250D8BE4}" name="tblAzie1" displayName="tblAzie1" ref="L33:L37" totalsRowShown="0" headerRowDxfId="259" dataDxfId="258">
  <autoFilter ref="L33:L37" xr:uid="{45DC7814-5D51-450E-812B-07537AEE480D}">
    <filterColumn colId="0" hiddenButton="1"/>
  </autoFilter>
  <tableColumns count="1">
    <tableColumn id="1" xr3:uid="{00F1BA05-8967-4BA8-B010-18CE3C141881}" name="Azie1" dataDxfId="257"/>
  </tableColumns>
  <tableStyleInfo name="TableStyleLight1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885403B8-1FFB-4B14-BF6A-747647221008}" name="tblAmerika1" displayName="tblAmerika1" ref="M33:M38" totalsRowShown="0" headerRowDxfId="256" dataDxfId="255">
  <autoFilter ref="M33:M38" xr:uid="{7C821380-F1E5-46FA-A03D-08AC2C75D2EC}">
    <filterColumn colId="0" hiddenButton="1"/>
  </autoFilter>
  <tableColumns count="1">
    <tableColumn id="1" xr3:uid="{0C41C2AC-34A3-4556-AEBF-6C2CE790B179}" name="Amerika1" dataDxfId="254"/>
  </tableColumns>
  <tableStyleInfo name="TableStyleLight1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8887B51-6D7F-45B2-A089-D0EBC032B27A}" name="tblAfrika1" displayName="tblAfrika1" ref="N33:N37" totalsRowShown="0" headerRowDxfId="253" dataDxfId="252">
  <autoFilter ref="N33:N37" xr:uid="{5801931E-1630-413B-899A-7C6A44A9058E}">
    <filterColumn colId="0" hiddenButton="1"/>
  </autoFilter>
  <tableColumns count="1">
    <tableColumn id="1" xr3:uid="{D0260991-0E8D-4C57-9516-7AADFDE11CF7}" name="Afrika1" dataDxfId="251"/>
  </tableColumns>
  <tableStyleInfo name="TableStyleLight1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BC19B9E-A566-4A94-85A9-8757FE72FD1E}" name="Projectmanagers18" displayName="Projectmanagers18" ref="N21:N27" totalsRowShown="0" headerRowDxfId="250" dataDxfId="248" headerRowBorderDxfId="249" tableBorderDxfId="247">
  <autoFilter ref="N21:N27" xr:uid="{7B2A7D4D-DE09-46A9-BB24-D045A9FEA7F0}"/>
  <tableColumns count="1">
    <tableColumn id="1" xr3:uid="{8D481137-B667-4372-A4D4-4003B9A5FC0A}" name="Projectmanager" dataDxfId="246"/>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27051B0B-ECEA-4E89-A571-49B625B2223A}" name="Projectmanagers" displayName="Projectmanagers" ref="D16:D22" totalsRowShown="0" headerRowDxfId="245" dataDxfId="243" headerRowBorderDxfId="244" tableBorderDxfId="242">
  <autoFilter ref="D16:D22" xr:uid="{AA799113-9153-460E-B95E-0345EBB0AE77}"/>
  <tableColumns count="1">
    <tableColumn id="1" xr3:uid="{63E04DD8-0D57-43C9-8BE5-27EB813BAB31}" name="Projectmanager" dataDxfId="241"/>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6A28208-EDB1-44B3-BC6A-5033ABE60368}" name="Tabel3" displayName="Tabel3" ref="A14:E113" totalsRowShown="0" headerRowDxfId="186" dataDxfId="185" tableBorderDxfId="184">
  <autoFilter ref="A14:E113" xr:uid="{00000000-0009-0000-0100-000001000000}"/>
  <tableColumns count="5">
    <tableColumn id="1" xr3:uid="{A47C5065-8E93-4812-AF1C-0160AED149BA}" name="Verkoper" dataDxfId="183"/>
    <tableColumn id="2" xr3:uid="{A3562277-0917-4BD3-BE9B-9170FB63EC5E}" name="Regio" dataDxfId="182"/>
    <tableColumn id="3" xr3:uid="{AD47BE3C-0830-4A37-A75B-69432D13CBA7}" name="Groep" dataDxfId="181"/>
    <tableColumn id="4" xr3:uid="{1FEE7015-2759-49B7-809C-F75A24111472}" name="Datum" dataDxfId="180"/>
    <tableColumn id="5" xr3:uid="{FE02253B-7440-4E2F-9319-892F9409E99C}" name="Omzet" dataDxfId="179"/>
  </tableColumns>
  <tableStyleInfo name="TableStyleMedium8"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897C755-11C2-4916-B6B1-60C3CE0BFBA7}" name="Tabel33" displayName="Tabel33" ref="A13:E112" totalsRowShown="0" headerRowDxfId="153" dataDxfId="152" tableBorderDxfId="151">
  <autoFilter ref="A13:E112" xr:uid="{00000000-0009-0000-0100-000001000000}"/>
  <tableColumns count="5">
    <tableColumn id="1" xr3:uid="{6A024E2F-86DE-4BD7-BE39-FE123E662C43}" name="Winkels" dataDxfId="150"/>
    <tableColumn id="2" xr3:uid="{7F01ADE6-E85B-4618-9206-86A64F481EAF}" name="Regio" dataDxfId="149"/>
    <tableColumn id="3" xr3:uid="{153BF17A-BC89-425D-AD64-C84B57CA4476}" name="Product" dataDxfId="148"/>
    <tableColumn id="4" xr3:uid="{A449E526-5258-4974-B457-FA12DE2F5FA1}" name="Datum" dataDxfId="147"/>
    <tableColumn id="5" xr3:uid="{B971C606-4686-4ADF-BA7D-CC11D88CB0AD}" name="Omzet" dataDxfId="146"/>
  </tableColumns>
  <tableStyleInfo name="TableStyleMedium8"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6D0EBD5-3925-45C9-9634-26819B42E048}" name="Data_Auto" displayName="Data_Auto" ref="A1:I39" totalsRowShown="0" headerRowDxfId="124" headerRowCellStyle="Standaard 3" dataCellStyle="Standaard 3">
  <autoFilter ref="A1:I39" xr:uid="{00000000-0009-0000-0100-00000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C422F0B2-E5CD-493D-823C-7C8F0446FACF}" name="Merk" dataDxfId="123" dataCellStyle="Standaard 3"/>
    <tableColumn id="2" xr3:uid="{282D5A88-1A20-4955-AB94-3478710DA690}" name="Model" dataDxfId="122" dataCellStyle="Standaard 3"/>
    <tableColumn id="3" xr3:uid="{3B50A5C0-30C9-458E-9045-27FF235442A0}" name="kleur" dataDxfId="121" dataCellStyle="Standaard 3"/>
    <tableColumn id="4" xr3:uid="{34F435C7-E334-46D1-BDAD-13B46EF2CE40}" name="motor" dataDxfId="120" dataCellStyle="Standaard 3"/>
    <tableColumn id="5" xr3:uid="{03C11191-8BE2-43D1-B12C-096103BA0DCD}" name="verkoop" dataDxfId="119" dataCellStyle="Standaard 3"/>
    <tableColumn id="6" xr3:uid="{63195CE5-7CD5-4539-A146-4895D92F5F17}" name="korting" dataDxfId="118" dataCellStyle="Standaard 3"/>
    <tableColumn id="7" xr3:uid="{27F54273-B35B-4B2F-8A8D-F51B97F25576}" name="inkoop" dataDxfId="117" dataCellStyle="Standaard 3"/>
    <tableColumn id="8" xr3:uid="{3ADF7543-5DD1-4D50-94C1-66DBCC37BD0C}" name="winst" dataDxfId="116" dataCellStyle="Standaard 3">
      <calculatedColumnFormula>E2-F2-G2</calculatedColumnFormula>
    </tableColumn>
    <tableColumn id="9" xr3:uid="{E60C1E56-DB5C-492B-93D8-810194B70ED7}" name="bouwjaar" dataCellStyle="Standaard 3"/>
  </tableColumns>
  <tableStyleInfo name="TableStyleMedium3" showFirstColumn="0" showLastColumn="0" showRowStripes="0" showColumnStripes="0"/>
</table>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8.vml"/><Relationship Id="rId7" Type="http://schemas.openxmlformats.org/officeDocument/2006/relationships/oleObject" Target="../embeddings/oleObject3.bin"/><Relationship Id="rId2" Type="http://schemas.openxmlformats.org/officeDocument/2006/relationships/drawing" Target="../drawings/drawing11.xml"/><Relationship Id="rId1" Type="http://schemas.openxmlformats.org/officeDocument/2006/relationships/printerSettings" Target="../printerSettings/printerSettings13.bin"/><Relationship Id="rId6" Type="http://schemas.openxmlformats.org/officeDocument/2006/relationships/oleObject" Target="../embeddings/oleObject2.bin"/><Relationship Id="rId5" Type="http://schemas.openxmlformats.org/officeDocument/2006/relationships/image" Target="../media/image21.png"/><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oleObject" Target="../embeddings/oleObject6.bin"/><Relationship Id="rId5" Type="http://schemas.openxmlformats.org/officeDocument/2006/relationships/image" Target="../media/image21.png"/><Relationship Id="rId4" Type="http://schemas.openxmlformats.org/officeDocument/2006/relationships/oleObject" Target="../embeddings/oleObject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2.bin"/><Relationship Id="rId1" Type="http://schemas.openxmlformats.org/officeDocument/2006/relationships/hyperlink" Target="https://www.youtube.com/watch?v=F264FpBDX28" TargetMode="Externa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5.xml"/><Relationship Id="rId1" Type="http://schemas.openxmlformats.org/officeDocument/2006/relationships/printerSettings" Target="../printerSettings/printerSettings2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4.bin"/><Relationship Id="rId1" Type="http://schemas.openxmlformats.org/officeDocument/2006/relationships/pivotTable" Target="../pivotTables/pivotTable1.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ivotTable" Target="../pivotTables/pivotTable3.xml"/><Relationship Id="rId1" Type="http://schemas.openxmlformats.org/officeDocument/2006/relationships/pivotTable" Target="../pivotTables/pivotTable2.xml"/><Relationship Id="rId6" Type="http://schemas.microsoft.com/office/2007/relationships/slicer" Target="../slicers/slicer1.xml"/><Relationship Id="rId5" Type="http://schemas.openxmlformats.org/officeDocument/2006/relationships/table" Target="../tables/table7.xml"/><Relationship Id="rId4" Type="http://schemas.openxmlformats.org/officeDocument/2006/relationships/drawing" Target="../drawings/drawing17.xm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openxmlformats.org/officeDocument/2006/relationships/table" Target="../tables/table8.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ivotTable" Target="../pivotTables/pivotTable8.xml"/><Relationship Id="rId1" Type="http://schemas.openxmlformats.org/officeDocument/2006/relationships/pivotTable" Target="../pivotTables/pivotTable7.xml"/></Relationships>
</file>

<file path=xl/worksheets/_rels/sheet32.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ivotTable" Target="../pivotTables/pivotTable9.xml"/></Relationships>
</file>

<file path=xl/worksheets/_rels/sheet34.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32.bin"/><Relationship Id="rId1" Type="http://schemas.openxmlformats.org/officeDocument/2006/relationships/pivotTable" Target="../pivotTables/pivotTable10.xml"/><Relationship Id="rId4" Type="http://schemas.microsoft.com/office/2007/relationships/slicer" Target="../slicers/slicer2.xml"/></Relationships>
</file>

<file path=xl/worksheets/_rels/sheet36.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37.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34.bin"/><Relationship Id="rId1" Type="http://schemas.openxmlformats.org/officeDocument/2006/relationships/pivotTable" Target="../pivotTables/pivotTable11.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36.bin"/><Relationship Id="rId1" Type="http://schemas.openxmlformats.org/officeDocument/2006/relationships/pivotTable" Target="../pivotTables/pivotTable12.xml"/></Relationships>
</file>

<file path=xl/worksheets/_rels/sheet41.xml.rels><?xml version="1.0" encoding="UTF-8" standalone="yes"?>
<Relationships xmlns="http://schemas.openxmlformats.org/package/2006/relationships"><Relationship Id="rId8" Type="http://schemas.openxmlformats.org/officeDocument/2006/relationships/table" Target="../tables/table13.xml"/><Relationship Id="rId3" Type="http://schemas.openxmlformats.org/officeDocument/2006/relationships/vmlDrawing" Target="../drawings/vmlDrawing12.vml"/><Relationship Id="rId7" Type="http://schemas.openxmlformats.org/officeDocument/2006/relationships/ctrlProp" Target="../ctrlProps/ctrlProp15.xml"/><Relationship Id="rId2" Type="http://schemas.openxmlformats.org/officeDocument/2006/relationships/drawing" Target="../drawings/drawing21.xml"/><Relationship Id="rId1" Type="http://schemas.openxmlformats.org/officeDocument/2006/relationships/printerSettings" Target="../printerSettings/printerSettings37.bin"/><Relationship Id="rId6" Type="http://schemas.openxmlformats.org/officeDocument/2006/relationships/ctrlProp" Target="../ctrlProps/ctrlProp14.xml"/><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drawing" Target="../drawings/drawing23.x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5.xml"/><Relationship Id="rId1" Type="http://schemas.openxmlformats.org/officeDocument/2006/relationships/printerSettings" Target="../printerSettings/printerSettings41.bin"/><Relationship Id="rId4" Type="http://schemas.openxmlformats.org/officeDocument/2006/relationships/image" Target="../media/image31.png"/></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gratiscursus.be/Excel_Tips/images/images_Tip_044/zipped/Dynamische_keuzelijst_en_verticaal_zoeken_in_dynamisch_gebied.zip"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comments" Target="../comments1.xml"/><Relationship Id="rId4" Type="http://schemas.openxmlformats.org/officeDocument/2006/relationships/table" Target="../tables/table5.xml"/></Relationships>
</file>

<file path=xl/worksheets/_rels/sheet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vmlDrawing" Target="../drawings/vmlDrawing3.v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2BF78-45C3-4523-9C47-C894098323D2}">
  <dimension ref="A1:E30"/>
  <sheetViews>
    <sheetView showGridLines="0" tabSelected="1" zoomScaleNormal="100" workbookViewId="0">
      <selection activeCell="J6" sqref="J6"/>
    </sheetView>
  </sheetViews>
  <sheetFormatPr defaultRowHeight="15" x14ac:dyDescent="0.25"/>
  <cols>
    <col min="1" max="1" width="4.28515625" customWidth="1"/>
    <col min="2" max="2" width="89.7109375" style="11" customWidth="1"/>
    <col min="3" max="3" width="13.5703125" style="1" customWidth="1"/>
  </cols>
  <sheetData>
    <row r="1" spans="1:5" ht="39.75" customHeight="1" x14ac:dyDescent="0.25">
      <c r="A1" s="977" t="s">
        <v>0</v>
      </c>
      <c r="B1" s="977"/>
      <c r="C1" s="977"/>
      <c r="E1" t="s">
        <v>1</v>
      </c>
    </row>
    <row r="2" spans="1:5" s="6" customFormat="1" ht="15.75" x14ac:dyDescent="0.25">
      <c r="A2" s="2"/>
      <c r="B2" s="3" t="s">
        <v>2</v>
      </c>
      <c r="C2" s="4"/>
      <c r="D2" s="5"/>
    </row>
    <row r="3" spans="1:5" ht="15.75" x14ac:dyDescent="0.25">
      <c r="A3" s="7">
        <v>1</v>
      </c>
      <c r="B3" s="8" t="s">
        <v>4</v>
      </c>
      <c r="C3" s="9" t="s">
        <v>3</v>
      </c>
      <c r="D3" s="5"/>
    </row>
    <row r="4" spans="1:5" ht="15.75" x14ac:dyDescent="0.25">
      <c r="A4" s="7">
        <v>2</v>
      </c>
      <c r="B4" s="8" t="s">
        <v>6</v>
      </c>
      <c r="C4" s="9" t="s">
        <v>5</v>
      </c>
      <c r="D4" s="5"/>
    </row>
    <row r="5" spans="1:5" ht="15.75" x14ac:dyDescent="0.25">
      <c r="A5" s="7">
        <v>3</v>
      </c>
      <c r="B5" s="8" t="s">
        <v>3020</v>
      </c>
      <c r="C5" s="9" t="s">
        <v>7</v>
      </c>
      <c r="D5" s="5"/>
    </row>
    <row r="6" spans="1:5" ht="15.75" x14ac:dyDescent="0.25">
      <c r="A6" s="7">
        <v>4</v>
      </c>
      <c r="B6" s="8" t="s">
        <v>3142</v>
      </c>
      <c r="C6" s="9" t="s">
        <v>8</v>
      </c>
      <c r="D6" s="5"/>
    </row>
    <row r="7" spans="1:5" ht="15.75" x14ac:dyDescent="0.25">
      <c r="A7" s="7">
        <v>5</v>
      </c>
      <c r="B7" s="10" t="s">
        <v>3143</v>
      </c>
      <c r="C7" s="9" t="s">
        <v>10</v>
      </c>
      <c r="D7" s="5"/>
    </row>
    <row r="8" spans="1:5" ht="15.75" x14ac:dyDescent="0.25">
      <c r="A8" s="7">
        <v>6</v>
      </c>
      <c r="B8" s="8" t="s">
        <v>9</v>
      </c>
      <c r="C8" s="9" t="s">
        <v>12</v>
      </c>
      <c r="D8" s="5"/>
    </row>
    <row r="9" spans="1:5" ht="15.75" x14ac:dyDescent="0.25">
      <c r="A9" s="7">
        <v>7</v>
      </c>
      <c r="B9" s="8" t="s">
        <v>11</v>
      </c>
      <c r="C9" s="9" t="s">
        <v>13</v>
      </c>
      <c r="D9" s="5"/>
    </row>
    <row r="10" spans="1:5" ht="15.75" x14ac:dyDescent="0.25">
      <c r="A10" s="7">
        <v>8</v>
      </c>
      <c r="B10" s="8" t="s">
        <v>14</v>
      </c>
      <c r="C10" s="9" t="s">
        <v>15</v>
      </c>
      <c r="D10" s="5"/>
    </row>
    <row r="11" spans="1:5" ht="15.75" x14ac:dyDescent="0.25">
      <c r="A11" s="7">
        <v>9</v>
      </c>
      <c r="B11" s="8" t="s">
        <v>16</v>
      </c>
      <c r="C11" s="9" t="s">
        <v>17</v>
      </c>
      <c r="D11" s="5"/>
    </row>
    <row r="12" spans="1:5" ht="15.75" x14ac:dyDescent="0.25">
      <c r="A12" s="7">
        <v>10</v>
      </c>
      <c r="B12" s="8" t="s">
        <v>18</v>
      </c>
      <c r="C12" s="9" t="s">
        <v>19</v>
      </c>
      <c r="D12" s="5"/>
    </row>
    <row r="13" spans="1:5" ht="15.75" x14ac:dyDescent="0.25">
      <c r="A13" s="7">
        <v>11</v>
      </c>
      <c r="B13" s="8" t="s">
        <v>20</v>
      </c>
      <c r="C13" s="9" t="s">
        <v>21</v>
      </c>
      <c r="D13" s="5"/>
    </row>
    <row r="14" spans="1:5" ht="15.75" x14ac:dyDescent="0.25">
      <c r="A14" s="7">
        <v>12</v>
      </c>
      <c r="B14" s="8" t="s">
        <v>22</v>
      </c>
      <c r="C14" s="9" t="s">
        <v>23</v>
      </c>
      <c r="D14" s="5"/>
    </row>
    <row r="15" spans="1:5" ht="15.75" x14ac:dyDescent="0.25">
      <c r="A15" s="7">
        <v>13</v>
      </c>
      <c r="B15" s="8" t="s">
        <v>24</v>
      </c>
      <c r="C15" s="9" t="s">
        <v>25</v>
      </c>
      <c r="D15" s="5"/>
    </row>
    <row r="16" spans="1:5" ht="15.75" x14ac:dyDescent="0.25">
      <c r="A16" s="7">
        <v>14</v>
      </c>
      <c r="B16" s="8" t="s">
        <v>26</v>
      </c>
      <c r="C16" s="9" t="s">
        <v>27</v>
      </c>
      <c r="D16" s="5"/>
    </row>
    <row r="17" spans="1:4" ht="15.75" x14ac:dyDescent="0.25">
      <c r="A17" s="7">
        <v>15</v>
      </c>
      <c r="B17" s="8" t="s">
        <v>28</v>
      </c>
      <c r="C17" s="9" t="s">
        <v>29</v>
      </c>
      <c r="D17" s="5"/>
    </row>
    <row r="18" spans="1:4" ht="15.75" x14ac:dyDescent="0.25">
      <c r="A18" s="7">
        <v>16</v>
      </c>
      <c r="B18" s="8" t="s">
        <v>30</v>
      </c>
      <c r="C18" s="9" t="s">
        <v>31</v>
      </c>
      <c r="D18" s="5"/>
    </row>
    <row r="19" spans="1:4" ht="15.75" x14ac:dyDescent="0.25">
      <c r="A19" s="7">
        <v>17</v>
      </c>
      <c r="B19" s="8" t="s">
        <v>32</v>
      </c>
      <c r="C19" s="9" t="s">
        <v>33</v>
      </c>
      <c r="D19" s="5"/>
    </row>
    <row r="20" spans="1:4" ht="15.75" x14ac:dyDescent="0.25">
      <c r="A20" s="7">
        <v>18</v>
      </c>
      <c r="B20" s="8" t="s">
        <v>34</v>
      </c>
      <c r="C20" s="9" t="s">
        <v>35</v>
      </c>
      <c r="D20" s="5"/>
    </row>
    <row r="21" spans="1:4" ht="15.75" x14ac:dyDescent="0.25">
      <c r="A21" s="7">
        <v>19</v>
      </c>
      <c r="B21" s="8" t="s">
        <v>3144</v>
      </c>
      <c r="C21" s="9" t="s">
        <v>36</v>
      </c>
      <c r="D21" s="5"/>
    </row>
    <row r="22" spans="1:4" ht="15.75" x14ac:dyDescent="0.25">
      <c r="A22" s="7">
        <v>20</v>
      </c>
      <c r="B22" s="8" t="s">
        <v>37</v>
      </c>
      <c r="C22" s="9" t="s">
        <v>38</v>
      </c>
      <c r="D22" s="5"/>
    </row>
    <row r="23" spans="1:4" ht="15.75" x14ac:dyDescent="0.25">
      <c r="A23" s="7">
        <v>21</v>
      </c>
      <c r="B23" s="8" t="s">
        <v>39</v>
      </c>
      <c r="C23" s="9" t="s">
        <v>40</v>
      </c>
      <c r="D23" s="5"/>
    </row>
    <row r="24" spans="1:4" ht="15.75" x14ac:dyDescent="0.25">
      <c r="A24" s="7">
        <v>22</v>
      </c>
      <c r="B24" s="8" t="s">
        <v>41</v>
      </c>
      <c r="C24" s="9" t="s">
        <v>42</v>
      </c>
      <c r="D24" s="5"/>
    </row>
    <row r="25" spans="1:4" ht="15.75" x14ac:dyDescent="0.25">
      <c r="A25" s="7">
        <v>23</v>
      </c>
      <c r="B25" s="8" t="s">
        <v>43</v>
      </c>
      <c r="C25" s="9" t="s">
        <v>44</v>
      </c>
      <c r="D25" s="5"/>
    </row>
    <row r="26" spans="1:4" ht="15.75" x14ac:dyDescent="0.25">
      <c r="A26" s="7">
        <v>24</v>
      </c>
      <c r="B26" s="8" t="s">
        <v>45</v>
      </c>
      <c r="C26" s="9" t="s">
        <v>46</v>
      </c>
      <c r="D26" s="5"/>
    </row>
    <row r="27" spans="1:4" ht="15.75" x14ac:dyDescent="0.25">
      <c r="A27" s="7">
        <v>25</v>
      </c>
      <c r="B27" s="8" t="s">
        <v>47</v>
      </c>
      <c r="C27" s="9" t="s">
        <v>48</v>
      </c>
      <c r="D27" s="5"/>
    </row>
    <row r="28" spans="1:4" ht="15.75" x14ac:dyDescent="0.25">
      <c r="A28" s="7">
        <v>26</v>
      </c>
      <c r="B28" s="8" t="s">
        <v>49</v>
      </c>
      <c r="C28" s="9" t="s">
        <v>50</v>
      </c>
      <c r="D28" s="5"/>
    </row>
    <row r="29" spans="1:4" ht="15.75" x14ac:dyDescent="0.25">
      <c r="A29" s="7">
        <v>27</v>
      </c>
      <c r="B29" s="8" t="s">
        <v>51</v>
      </c>
      <c r="C29" s="9" t="s">
        <v>52</v>
      </c>
      <c r="D29" s="5"/>
    </row>
    <row r="30" spans="1:4" ht="15.75" x14ac:dyDescent="0.25">
      <c r="A30" s="7">
        <v>28</v>
      </c>
      <c r="B30" s="8" t="s">
        <v>3089</v>
      </c>
      <c r="C30" s="9" t="s">
        <v>3088</v>
      </c>
      <c r="D30" s="10"/>
    </row>
  </sheetData>
  <mergeCells count="1">
    <mergeCell ref="A1:C1"/>
  </mergeCells>
  <phoneticPr fontId="55" type="noConversion"/>
  <pageMargins left="0.70866141732283472" right="0.70866141732283472" top="0.74803149606299213" bottom="0.74803149606299213" header="0.31496062992125984" footer="0.31496062992125984"/>
  <pageSetup paperSize="9" scale="81" orientation="portrait" r:id="rId1"/>
  <colBreaks count="1" manualBreakCount="1">
    <brk id="6" max="40"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2DBC7-B557-4325-ADD0-9E161709B873}">
  <dimension ref="A1:K30"/>
  <sheetViews>
    <sheetView showGridLines="0" zoomScaleNormal="100" zoomScaleSheetLayoutView="100" workbookViewId="0">
      <selection activeCell="N18" sqref="N18"/>
    </sheetView>
  </sheetViews>
  <sheetFormatPr defaultColWidth="9.28515625" defaultRowHeight="15" x14ac:dyDescent="0.25"/>
  <cols>
    <col min="1" max="1" width="12.85546875" style="84" customWidth="1"/>
    <col min="2" max="7" width="4.5703125" style="83" customWidth="1"/>
    <col min="8" max="8" width="21.28515625" style="83" customWidth="1"/>
    <col min="9" max="9" width="9.5703125" style="83" customWidth="1"/>
    <col min="10" max="10" width="9.7109375" style="83" customWidth="1"/>
    <col min="11" max="11" width="17.7109375" style="83" customWidth="1"/>
    <col min="12" max="16384" width="9.28515625" style="83"/>
  </cols>
  <sheetData>
    <row r="1" spans="1:11" s="15" customFormat="1" ht="50.25" customHeight="1" thickBot="1" x14ac:dyDescent="0.3">
      <c r="A1" s="997" t="s">
        <v>59</v>
      </c>
      <c r="B1" s="997"/>
      <c r="C1" s="997"/>
      <c r="D1" s="997"/>
      <c r="E1" s="997"/>
      <c r="F1" s="997"/>
      <c r="G1" s="997"/>
      <c r="H1" s="997"/>
      <c r="I1" s="997"/>
      <c r="J1" s="997"/>
      <c r="K1" s="997"/>
    </row>
    <row r="2" spans="1:11" s="96" customFormat="1" ht="30" customHeight="1" thickTop="1" x14ac:dyDescent="0.25">
      <c r="A2" s="998" t="s">
        <v>172</v>
      </c>
      <c r="B2" s="998"/>
      <c r="C2" s="998"/>
      <c r="D2" s="998"/>
      <c r="E2" s="998"/>
      <c r="F2" s="998"/>
      <c r="G2" s="998"/>
      <c r="H2" s="998"/>
      <c r="I2" s="998"/>
      <c r="J2" s="998"/>
      <c r="K2" s="998"/>
    </row>
    <row r="3" spans="1:11" s="95" customFormat="1" ht="20.25" customHeight="1" x14ac:dyDescent="0.3">
      <c r="A3" s="999" t="s">
        <v>171</v>
      </c>
      <c r="B3" s="999"/>
      <c r="C3" s="999"/>
      <c r="D3" s="999"/>
      <c r="E3" s="999"/>
      <c r="F3" s="999"/>
      <c r="G3" s="999"/>
      <c r="H3" s="999"/>
      <c r="I3" s="999"/>
      <c r="J3" s="999"/>
      <c r="K3" s="999"/>
    </row>
    <row r="4" spans="1:11" s="85" customFormat="1" ht="15.75" x14ac:dyDescent="0.25">
      <c r="A4" s="91"/>
      <c r="B4" s="94" t="s">
        <v>170</v>
      </c>
    </row>
    <row r="5" spans="1:11" s="85" customFormat="1" ht="15.75" x14ac:dyDescent="0.25">
      <c r="A5" s="91" t="s">
        <v>81</v>
      </c>
      <c r="B5" s="85" t="s">
        <v>169</v>
      </c>
    </row>
    <row r="6" spans="1:11" s="85" customFormat="1" ht="15.75" x14ac:dyDescent="0.25">
      <c r="A6" s="91" t="s">
        <v>79</v>
      </c>
      <c r="B6" s="85" t="s">
        <v>168</v>
      </c>
      <c r="H6" s="85" t="s">
        <v>167</v>
      </c>
    </row>
    <row r="7" spans="1:11" s="85" customFormat="1" ht="15.75" x14ac:dyDescent="0.25">
      <c r="A7" s="91" t="s">
        <v>77</v>
      </c>
      <c r="B7" s="85" t="s">
        <v>166</v>
      </c>
    </row>
    <row r="8" spans="1:11" s="85" customFormat="1" ht="15.75" x14ac:dyDescent="0.25">
      <c r="A8" s="91" t="s">
        <v>75</v>
      </c>
      <c r="B8" s="85" t="s">
        <v>165</v>
      </c>
    </row>
    <row r="9" spans="1:11" s="85" customFormat="1" ht="15.75" x14ac:dyDescent="0.25">
      <c r="A9" s="91" t="s">
        <v>73</v>
      </c>
      <c r="B9" s="85" t="s">
        <v>164</v>
      </c>
    </row>
    <row r="10" spans="1:11" s="85" customFormat="1" ht="15.75" x14ac:dyDescent="0.25">
      <c r="A10" s="91" t="s">
        <v>71</v>
      </c>
      <c r="B10" s="85" t="s">
        <v>163</v>
      </c>
    </row>
    <row r="11" spans="1:11" s="85" customFormat="1" ht="15.75" x14ac:dyDescent="0.25">
      <c r="A11" s="91"/>
    </row>
    <row r="12" spans="1:11" s="85" customFormat="1" ht="15.75" x14ac:dyDescent="0.25">
      <c r="A12" s="91"/>
    </row>
    <row r="13" spans="1:11" ht="15.75" x14ac:dyDescent="0.25">
      <c r="A13" s="92"/>
      <c r="B13" s="1000" t="s">
        <v>162</v>
      </c>
      <c r="C13" s="1000"/>
      <c r="D13" s="1000"/>
      <c r="E13" s="1000"/>
      <c r="F13" s="1000"/>
      <c r="G13" s="1000"/>
      <c r="H13" s="1000"/>
      <c r="I13" s="1000"/>
      <c r="J13" s="1000"/>
    </row>
    <row r="14" spans="1:11" ht="15.75" x14ac:dyDescent="0.25">
      <c r="A14" s="92" t="s">
        <v>159</v>
      </c>
      <c r="B14" s="995" t="s">
        <v>158</v>
      </c>
      <c r="C14" s="995"/>
      <c r="D14" s="995"/>
      <c r="E14" s="995"/>
      <c r="F14" s="995"/>
      <c r="G14" s="995"/>
      <c r="H14" s="90" t="s">
        <v>157</v>
      </c>
      <c r="I14" s="85" t="s">
        <v>161</v>
      </c>
      <c r="J14" s="85"/>
    </row>
    <row r="15" spans="1:11" ht="15.75" x14ac:dyDescent="0.25">
      <c r="A15" s="88" t="s">
        <v>155</v>
      </c>
      <c r="B15" s="5">
        <v>4</v>
      </c>
      <c r="C15" s="5">
        <v>9</v>
      </c>
      <c r="D15" s="5">
        <v>5</v>
      </c>
      <c r="E15" s="5">
        <v>44</v>
      </c>
      <c r="F15" s="85">
        <v>45</v>
      </c>
      <c r="G15" s="85">
        <v>22</v>
      </c>
      <c r="H15" s="87" t="s">
        <v>154</v>
      </c>
      <c r="I15" s="90">
        <v>10</v>
      </c>
      <c r="J15" s="93"/>
    </row>
    <row r="16" spans="1:11" ht="15.75" x14ac:dyDescent="0.25">
      <c r="A16" s="88" t="s">
        <v>152</v>
      </c>
      <c r="B16" s="5">
        <v>19</v>
      </c>
      <c r="C16" s="5">
        <v>23</v>
      </c>
      <c r="D16" s="5">
        <v>28</v>
      </c>
      <c r="E16" s="5">
        <v>34</v>
      </c>
      <c r="F16" s="85">
        <v>2</v>
      </c>
      <c r="G16" s="85">
        <v>13</v>
      </c>
      <c r="H16" s="87" t="s">
        <v>151</v>
      </c>
      <c r="I16" s="90">
        <v>20</v>
      </c>
      <c r="J16" s="93"/>
    </row>
    <row r="17" spans="1:11" ht="15.75" x14ac:dyDescent="0.25">
      <c r="A17" s="88" t="s">
        <v>150</v>
      </c>
      <c r="B17" s="5">
        <v>39</v>
      </c>
      <c r="C17" s="5">
        <v>22</v>
      </c>
      <c r="D17" s="5">
        <v>36</v>
      </c>
      <c r="E17" s="5">
        <v>23</v>
      </c>
      <c r="F17" s="85">
        <v>5</v>
      </c>
      <c r="G17" s="85">
        <v>21</v>
      </c>
      <c r="H17" s="87" t="s">
        <v>149</v>
      </c>
      <c r="I17" s="90">
        <v>30</v>
      </c>
      <c r="J17" s="93"/>
    </row>
    <row r="18" spans="1:11" ht="15.75" x14ac:dyDescent="0.25">
      <c r="A18" s="88" t="s">
        <v>148</v>
      </c>
      <c r="B18" s="5">
        <v>26</v>
      </c>
      <c r="C18" s="5">
        <v>31</v>
      </c>
      <c r="D18" s="5">
        <v>12</v>
      </c>
      <c r="E18" s="5">
        <v>9</v>
      </c>
      <c r="F18" s="85">
        <v>27</v>
      </c>
      <c r="G18" s="85">
        <v>9</v>
      </c>
      <c r="H18" s="87" t="s">
        <v>147</v>
      </c>
      <c r="I18" s="90">
        <v>40</v>
      </c>
      <c r="J18" s="93"/>
    </row>
    <row r="19" spans="1:11" ht="15.75" x14ac:dyDescent="0.25">
      <c r="A19" s="88" t="s">
        <v>146</v>
      </c>
      <c r="B19" s="5">
        <v>16</v>
      </c>
      <c r="C19" s="5">
        <v>2</v>
      </c>
      <c r="D19" s="5">
        <v>19</v>
      </c>
      <c r="E19" s="5">
        <v>17</v>
      </c>
      <c r="F19" s="85">
        <v>41</v>
      </c>
      <c r="G19" s="85">
        <v>49</v>
      </c>
      <c r="H19" s="87" t="s">
        <v>145</v>
      </c>
      <c r="I19" s="90">
        <v>50</v>
      </c>
      <c r="J19" s="93"/>
    </row>
    <row r="20" spans="1:11" ht="15.75" x14ac:dyDescent="0.25">
      <c r="A20" s="88" t="s">
        <v>144</v>
      </c>
      <c r="B20" s="5">
        <v>15</v>
      </c>
      <c r="C20" s="5">
        <v>33</v>
      </c>
      <c r="D20" s="5">
        <v>24</v>
      </c>
      <c r="E20" s="5">
        <v>33</v>
      </c>
      <c r="F20" s="85">
        <v>39</v>
      </c>
      <c r="G20" s="85">
        <v>11</v>
      </c>
      <c r="H20" s="85"/>
      <c r="I20" s="90"/>
      <c r="J20" s="85"/>
    </row>
    <row r="21" spans="1:11" ht="15.75" x14ac:dyDescent="0.25">
      <c r="A21" s="85"/>
      <c r="B21" s="85"/>
      <c r="C21" s="85"/>
      <c r="D21" s="85"/>
      <c r="E21" s="85"/>
      <c r="F21" s="85"/>
      <c r="G21" s="85"/>
      <c r="H21" s="91"/>
      <c r="I21" s="90"/>
      <c r="J21" s="85"/>
    </row>
    <row r="22" spans="1:11" s="85" customFormat="1" ht="15.75" x14ac:dyDescent="0.25">
      <c r="A22" s="91"/>
      <c r="B22" s="1001" t="s">
        <v>160</v>
      </c>
      <c r="C22" s="1001"/>
      <c r="D22" s="1001"/>
      <c r="E22" s="1001"/>
      <c r="F22" s="1001"/>
      <c r="G22" s="1001"/>
      <c r="H22" s="1001"/>
      <c r="I22" s="1001"/>
      <c r="J22" s="1001"/>
    </row>
    <row r="23" spans="1:11" ht="15.75" x14ac:dyDescent="0.25">
      <c r="A23" s="92" t="s">
        <v>159</v>
      </c>
      <c r="B23" s="995" t="s">
        <v>158</v>
      </c>
      <c r="C23" s="995"/>
      <c r="D23" s="995"/>
      <c r="E23" s="995"/>
      <c r="F23" s="995"/>
      <c r="G23" s="995"/>
      <c r="H23" s="91" t="s">
        <v>157</v>
      </c>
      <c r="I23" s="85"/>
      <c r="J23" s="91" t="s">
        <v>156</v>
      </c>
    </row>
    <row r="24" spans="1:11" ht="15.75" x14ac:dyDescent="0.25">
      <c r="A24" s="88" t="s">
        <v>155</v>
      </c>
      <c r="B24" s="5">
        <v>4</v>
      </c>
      <c r="C24" s="5">
        <v>9</v>
      </c>
      <c r="D24" s="5">
        <v>5</v>
      </c>
      <c r="E24" s="5">
        <v>44</v>
      </c>
      <c r="F24" s="85">
        <v>45</v>
      </c>
      <c r="G24" s="85">
        <v>22</v>
      </c>
      <c r="H24" s="87" t="s">
        <v>154</v>
      </c>
      <c r="I24" s="90">
        <v>10</v>
      </c>
      <c r="J24" s="89">
        <f t="array" ref="J24:J28">FREQUENCY(B24:G29,I24:I28)</f>
        <v>8</v>
      </c>
      <c r="K24" s="996" t="s">
        <v>153</v>
      </c>
    </row>
    <row r="25" spans="1:11" ht="15.75" x14ac:dyDescent="0.25">
      <c r="A25" s="88" t="s">
        <v>152</v>
      </c>
      <c r="B25" s="5">
        <v>19</v>
      </c>
      <c r="C25" s="5">
        <v>23</v>
      </c>
      <c r="D25" s="5">
        <v>28</v>
      </c>
      <c r="E25" s="5">
        <v>34</v>
      </c>
      <c r="F25" s="85">
        <v>2</v>
      </c>
      <c r="G25" s="85">
        <v>13</v>
      </c>
      <c r="H25" s="87" t="s">
        <v>151</v>
      </c>
      <c r="I25" s="90">
        <v>20</v>
      </c>
      <c r="J25" s="89">
        <v>8</v>
      </c>
      <c r="K25" s="996"/>
    </row>
    <row r="26" spans="1:11" ht="15.75" x14ac:dyDescent="0.25">
      <c r="A26" s="88" t="s">
        <v>150</v>
      </c>
      <c r="B26" s="5">
        <v>39</v>
      </c>
      <c r="C26" s="5">
        <v>22</v>
      </c>
      <c r="D26" s="5">
        <v>36</v>
      </c>
      <c r="E26" s="5">
        <v>23</v>
      </c>
      <c r="F26" s="85">
        <v>5</v>
      </c>
      <c r="G26" s="85">
        <v>21</v>
      </c>
      <c r="H26" s="87" t="s">
        <v>149</v>
      </c>
      <c r="I26" s="90">
        <v>30</v>
      </c>
      <c r="J26" s="89">
        <v>9</v>
      </c>
      <c r="K26" s="996"/>
    </row>
    <row r="27" spans="1:11" ht="15.75" x14ac:dyDescent="0.25">
      <c r="A27" s="88" t="s">
        <v>148</v>
      </c>
      <c r="B27" s="5">
        <v>26</v>
      </c>
      <c r="C27" s="5">
        <v>31</v>
      </c>
      <c r="D27" s="5">
        <v>12</v>
      </c>
      <c r="E27" s="5">
        <v>9</v>
      </c>
      <c r="F27" s="85">
        <v>27</v>
      </c>
      <c r="G27" s="85">
        <v>9</v>
      </c>
      <c r="H27" s="87" t="s">
        <v>147</v>
      </c>
      <c r="I27" s="90">
        <v>40</v>
      </c>
      <c r="J27" s="89">
        <v>7</v>
      </c>
      <c r="K27" s="996"/>
    </row>
    <row r="28" spans="1:11" ht="15.75" x14ac:dyDescent="0.25">
      <c r="A28" s="88" t="s">
        <v>146</v>
      </c>
      <c r="B28" s="5">
        <v>16</v>
      </c>
      <c r="C28" s="5">
        <v>2</v>
      </c>
      <c r="D28" s="5">
        <v>19</v>
      </c>
      <c r="E28" s="5">
        <v>17</v>
      </c>
      <c r="F28" s="85">
        <v>41</v>
      </c>
      <c r="G28" s="85">
        <v>49</v>
      </c>
      <c r="H28" s="87" t="s">
        <v>145</v>
      </c>
      <c r="I28" s="90">
        <v>45</v>
      </c>
      <c r="J28" s="89">
        <v>3</v>
      </c>
      <c r="K28" s="996"/>
    </row>
    <row r="29" spans="1:11" ht="15.75" x14ac:dyDescent="0.25">
      <c r="A29" s="88" t="s">
        <v>144</v>
      </c>
      <c r="B29" s="5">
        <v>15</v>
      </c>
      <c r="C29" s="5">
        <v>33</v>
      </c>
      <c r="D29" s="5">
        <v>24</v>
      </c>
      <c r="E29" s="5">
        <v>33</v>
      </c>
      <c r="F29" s="85">
        <v>39</v>
      </c>
      <c r="G29" s="85">
        <v>11</v>
      </c>
      <c r="H29" s="87"/>
      <c r="I29" s="86"/>
      <c r="J29" s="85"/>
      <c r="K29" s="996"/>
    </row>
    <row r="30" spans="1:11" ht="7.15" customHeight="1" x14ac:dyDescent="0.25"/>
  </sheetData>
  <mergeCells count="8">
    <mergeCell ref="B23:G23"/>
    <mergeCell ref="K24:K29"/>
    <mergeCell ref="A1:K1"/>
    <mergeCell ref="A2:K2"/>
    <mergeCell ref="A3:K3"/>
    <mergeCell ref="B13:J13"/>
    <mergeCell ref="B14:G14"/>
    <mergeCell ref="B22:J22"/>
  </mergeCells>
  <printOptions horizontalCentered="1"/>
  <pageMargins left="0.19685039370078741" right="0.19685039370078741" top="0.98425196850393704" bottom="0.19685039370078741" header="0.51181102362204722" footer="0.51181102362204722"/>
  <pageSetup paperSize="9" scale="99" orientation="portrait" blackAndWhite="1" horizontalDpi="4294967293" verticalDpi="4294967293" r:id="rId1"/>
  <headerFooter scaleWithDoc="0">
    <oddHeader>&amp;C&amp;20Formules &amp; Functies gevorderd&amp;R&amp;G</oddHeader>
    <oddFooter>&amp;L® computraining&amp;R&amp;D</oddFooter>
    <firstHeader>&amp;L&amp;P&amp;C&amp;24Basiscursus Excel 2010</firstHeader>
    <firstFooter>&amp;L® computraining&amp;R&amp;D</first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EFEF5-FB92-4CDF-B27E-2CC8D5DEBBFC}">
  <dimension ref="A1:P36"/>
  <sheetViews>
    <sheetView showGridLines="0" zoomScaleNormal="100" zoomScaleSheetLayoutView="100" workbookViewId="0">
      <selection activeCell="Q17" sqref="Q17"/>
    </sheetView>
  </sheetViews>
  <sheetFormatPr defaultColWidth="9.28515625" defaultRowHeight="15" x14ac:dyDescent="0.25"/>
  <cols>
    <col min="1" max="1" width="8.5703125" style="102" customWidth="1"/>
    <col min="2" max="10" width="9.5703125" style="184" customWidth="1"/>
    <col min="11" max="11" width="9.5703125" style="101" customWidth="1"/>
    <col min="12" max="12" width="16.7109375" style="101" customWidth="1"/>
    <col min="13" max="16384" width="9.28515625" style="101"/>
  </cols>
  <sheetData>
    <row r="1" spans="1:16" s="55" customFormat="1" ht="50.25" customHeight="1" thickBot="1" x14ac:dyDescent="0.3">
      <c r="A1" s="1002" t="s">
        <v>59</v>
      </c>
      <c r="B1" s="1002"/>
      <c r="C1" s="1002"/>
      <c r="D1" s="1002"/>
      <c r="E1" s="1002"/>
      <c r="F1" s="1002"/>
      <c r="G1" s="1002"/>
      <c r="H1" s="1002"/>
      <c r="I1" s="1002"/>
      <c r="J1" s="1002"/>
      <c r="K1" s="1002"/>
      <c r="L1" s="1002"/>
    </row>
    <row r="2" spans="1:16" s="97" customFormat="1" ht="30.75" customHeight="1" thickTop="1" x14ac:dyDescent="0.25">
      <c r="A2" s="978" t="s">
        <v>232</v>
      </c>
      <c r="B2" s="978"/>
      <c r="C2" s="978"/>
      <c r="D2" s="978"/>
      <c r="E2" s="978"/>
      <c r="F2" s="978"/>
      <c r="G2" s="978"/>
      <c r="H2" s="978"/>
      <c r="I2" s="978"/>
      <c r="J2" s="978"/>
      <c r="K2" s="978"/>
      <c r="L2" s="978"/>
    </row>
    <row r="3" spans="1:16" s="98" customFormat="1" ht="18.75" x14ac:dyDescent="0.3">
      <c r="A3" s="24" t="s">
        <v>233</v>
      </c>
      <c r="B3" s="154"/>
      <c r="C3" s="154"/>
      <c r="D3" s="154"/>
      <c r="E3" s="154"/>
      <c r="F3" s="154"/>
      <c r="G3" s="155"/>
      <c r="H3" s="155"/>
      <c r="I3" s="155"/>
      <c r="J3" s="155"/>
      <c r="K3" s="156"/>
      <c r="L3" s="156"/>
      <c r="N3"/>
      <c r="O3"/>
      <c r="P3"/>
    </row>
    <row r="4" spans="1:16" s="22" customFormat="1" ht="15.75" x14ac:dyDescent="0.25">
      <c r="A4" s="43"/>
      <c r="B4" s="157" t="s">
        <v>234</v>
      </c>
      <c r="C4" s="47"/>
      <c r="D4" s="47"/>
      <c r="E4" s="47"/>
      <c r="F4" s="47"/>
      <c r="G4" s="47"/>
      <c r="H4" s="47"/>
      <c r="I4" s="47"/>
      <c r="J4" s="47"/>
      <c r="N4"/>
      <c r="O4"/>
      <c r="P4"/>
    </row>
    <row r="5" spans="1:16" s="22" customFormat="1" ht="15.75" x14ac:dyDescent="0.25">
      <c r="A5" s="43">
        <v>1</v>
      </c>
      <c r="B5" s="158" t="s">
        <v>235</v>
      </c>
      <c r="C5" s="47"/>
      <c r="D5" s="47"/>
      <c r="E5" s="47"/>
      <c r="F5" s="47"/>
      <c r="G5" s="47"/>
      <c r="H5" s="47"/>
      <c r="I5" s="47"/>
      <c r="J5" s="47"/>
      <c r="N5"/>
      <c r="O5"/>
      <c r="P5"/>
    </row>
    <row r="6" spans="1:16" s="22" customFormat="1" ht="15.75" x14ac:dyDescent="0.25">
      <c r="A6" s="43">
        <v>2</v>
      </c>
      <c r="B6" s="158" t="s">
        <v>236</v>
      </c>
      <c r="C6" s="47"/>
      <c r="D6" s="47"/>
      <c r="E6" s="47"/>
      <c r="F6" s="47"/>
      <c r="G6" s="47"/>
      <c r="H6" s="47"/>
      <c r="I6" s="47"/>
      <c r="J6" s="47"/>
      <c r="N6"/>
      <c r="O6"/>
      <c r="P6"/>
    </row>
    <row r="7" spans="1:16" s="22" customFormat="1" ht="15.75" x14ac:dyDescent="0.25">
      <c r="A7" s="43">
        <v>3</v>
      </c>
      <c r="B7" s="158" t="s">
        <v>237</v>
      </c>
      <c r="C7" s="47"/>
      <c r="D7" s="47"/>
      <c r="E7" s="47"/>
      <c r="F7" s="47"/>
      <c r="G7" s="47"/>
      <c r="H7" s="47"/>
      <c r="I7" s="47"/>
      <c r="J7" s="47"/>
    </row>
    <row r="8" spans="1:16" s="22" customFormat="1" ht="15.75" x14ac:dyDescent="0.25">
      <c r="A8" s="43">
        <v>4</v>
      </c>
      <c r="B8" s="158" t="s">
        <v>238</v>
      </c>
      <c r="C8" s="47"/>
      <c r="D8" s="47"/>
      <c r="E8" s="47"/>
      <c r="F8" s="47"/>
      <c r="G8" s="47"/>
      <c r="H8" s="47"/>
      <c r="I8" s="47"/>
      <c r="J8" s="47"/>
    </row>
    <row r="9" spans="1:16" s="22" customFormat="1" ht="18" x14ac:dyDescent="0.35">
      <c r="A9" s="43"/>
      <c r="B9" s="47"/>
      <c r="C9" s="47"/>
      <c r="D9" s="47"/>
      <c r="E9" s="47"/>
      <c r="F9" s="47"/>
      <c r="G9" s="47"/>
      <c r="H9" s="47"/>
      <c r="I9" s="159" t="s">
        <v>239</v>
      </c>
      <c r="J9" s="160">
        <f>MODE(B16:J36)</f>
        <v>7.2</v>
      </c>
      <c r="K9" s="161" t="s">
        <v>240</v>
      </c>
    </row>
    <row r="10" spans="1:16" ht="18" x14ac:dyDescent="0.35">
      <c r="A10" s="22"/>
      <c r="B10" s="47"/>
      <c r="C10" s="47"/>
      <c r="D10" s="47"/>
      <c r="E10" s="47"/>
      <c r="F10" s="47"/>
      <c r="G10" s="47"/>
      <c r="H10" s="47"/>
      <c r="I10" s="159" t="s">
        <v>241</v>
      </c>
      <c r="J10" s="162"/>
      <c r="K10" s="161" t="s">
        <v>240</v>
      </c>
      <c r="L10" s="22"/>
      <c r="M10" s="22"/>
    </row>
    <row r="12" spans="1:16" ht="23.25" x14ac:dyDescent="0.35">
      <c r="A12" s="163"/>
      <c r="B12" s="164" t="s">
        <v>242</v>
      </c>
      <c r="C12" s="165"/>
      <c r="D12" s="165"/>
      <c r="E12" s="165"/>
      <c r="F12" s="165"/>
      <c r="G12" s="165"/>
      <c r="H12" s="166"/>
      <c r="I12" s="166"/>
      <c r="J12" s="166"/>
      <c r="K12" s="163"/>
      <c r="L12" s="163"/>
    </row>
    <row r="13" spans="1:16" ht="15.75" x14ac:dyDescent="0.3">
      <c r="A13" s="163"/>
      <c r="B13" s="166"/>
      <c r="C13" s="166"/>
      <c r="D13" s="166"/>
      <c r="E13" s="166"/>
      <c r="F13" s="166"/>
      <c r="G13" s="166"/>
      <c r="H13" s="166"/>
      <c r="I13" s="166"/>
      <c r="J13" s="166"/>
      <c r="K13" s="163"/>
      <c r="L13" s="163"/>
    </row>
    <row r="14" spans="1:16" ht="15.75" x14ac:dyDescent="0.25">
      <c r="A14" s="167"/>
      <c r="B14" s="1003" t="s">
        <v>243</v>
      </c>
      <c r="C14" s="1004"/>
      <c r="D14" s="1005"/>
      <c r="E14" s="1003" t="s">
        <v>244</v>
      </c>
      <c r="F14" s="1004"/>
      <c r="G14" s="1005"/>
      <c r="H14" s="1003" t="s">
        <v>245</v>
      </c>
      <c r="I14" s="1004"/>
      <c r="J14" s="1005"/>
      <c r="K14" s="168"/>
      <c r="L14" s="169"/>
    </row>
    <row r="15" spans="1:16" ht="16.5" thickBot="1" x14ac:dyDescent="0.3">
      <c r="A15" s="170" t="s">
        <v>246</v>
      </c>
      <c r="B15" s="171" t="s">
        <v>247</v>
      </c>
      <c r="C15" s="172" t="s">
        <v>248</v>
      </c>
      <c r="D15" s="173" t="s">
        <v>249</v>
      </c>
      <c r="E15" s="171" t="s">
        <v>250</v>
      </c>
      <c r="F15" s="172" t="s">
        <v>251</v>
      </c>
      <c r="G15" s="173" t="s">
        <v>252</v>
      </c>
      <c r="H15" s="171" t="s">
        <v>253</v>
      </c>
      <c r="I15" s="172" t="s">
        <v>254</v>
      </c>
      <c r="J15" s="173" t="s">
        <v>255</v>
      </c>
      <c r="K15" s="174" t="s">
        <v>83</v>
      </c>
      <c r="L15" s="175" t="s">
        <v>256</v>
      </c>
    </row>
    <row r="16" spans="1:16" ht="15.75" x14ac:dyDescent="0.25">
      <c r="A16" s="176" t="s">
        <v>257</v>
      </c>
      <c r="B16" s="177">
        <v>9.8000000000000007</v>
      </c>
      <c r="C16" s="178">
        <v>8.6</v>
      </c>
      <c r="D16" s="179">
        <v>7.2</v>
      </c>
      <c r="E16" s="177">
        <v>8.8000000000000007</v>
      </c>
      <c r="F16" s="178">
        <v>9.4</v>
      </c>
      <c r="G16" s="179">
        <v>9.3000000000000007</v>
      </c>
      <c r="H16" s="177">
        <v>8.6999999999999993</v>
      </c>
      <c r="I16" s="178">
        <v>9.6</v>
      </c>
      <c r="J16" s="179">
        <v>7.2</v>
      </c>
      <c r="K16" s="177">
        <f t="shared" ref="K16:K36" si="0">SUM(B16:J16)</f>
        <v>78.599999999999994</v>
      </c>
      <c r="L16" s="179">
        <f t="shared" ref="L16:L36" si="1">AVERAGE(B16:J16)</f>
        <v>8.7333333333333325</v>
      </c>
    </row>
    <row r="17" spans="1:12" ht="15.75" x14ac:dyDescent="0.25">
      <c r="A17" s="176" t="s">
        <v>258</v>
      </c>
      <c r="B17" s="177">
        <v>8.1</v>
      </c>
      <c r="C17" s="178">
        <v>8.9</v>
      </c>
      <c r="D17" s="179">
        <v>8.1999999999999993</v>
      </c>
      <c r="E17" s="177">
        <v>9.6</v>
      </c>
      <c r="F17" s="178">
        <v>8.8000000000000007</v>
      </c>
      <c r="G17" s="179">
        <v>8</v>
      </c>
      <c r="H17" s="177">
        <v>8.4</v>
      </c>
      <c r="I17" s="178">
        <v>9.1999999999999993</v>
      </c>
      <c r="J17" s="179">
        <v>9.3000000000000007</v>
      </c>
      <c r="K17" s="177">
        <f t="shared" si="0"/>
        <v>78.499999999999986</v>
      </c>
      <c r="L17" s="179">
        <f t="shared" si="1"/>
        <v>8.7222222222222214</v>
      </c>
    </row>
    <row r="18" spans="1:12" ht="15.75" x14ac:dyDescent="0.25">
      <c r="A18" s="176" t="s">
        <v>259</v>
      </c>
      <c r="B18" s="177">
        <v>7.1</v>
      </c>
      <c r="C18" s="178">
        <v>8.3000000000000007</v>
      </c>
      <c r="D18" s="179">
        <v>8.3000000000000007</v>
      </c>
      <c r="E18" s="177">
        <v>8.1</v>
      </c>
      <c r="F18" s="178">
        <v>8.9</v>
      </c>
      <c r="G18" s="179">
        <v>9.3000000000000007</v>
      </c>
      <c r="H18" s="177">
        <v>9.4</v>
      </c>
      <c r="I18" s="178">
        <v>10</v>
      </c>
      <c r="J18" s="179">
        <v>7.1</v>
      </c>
      <c r="K18" s="177">
        <f t="shared" si="0"/>
        <v>76.5</v>
      </c>
      <c r="L18" s="179">
        <f t="shared" si="1"/>
        <v>8.5</v>
      </c>
    </row>
    <row r="19" spans="1:12" ht="15.75" x14ac:dyDescent="0.25">
      <c r="A19" s="176" t="s">
        <v>260</v>
      </c>
      <c r="B19" s="177">
        <v>9.6999999999999993</v>
      </c>
      <c r="C19" s="178">
        <v>9.4</v>
      </c>
      <c r="D19" s="179">
        <v>3.2</v>
      </c>
      <c r="E19" s="177">
        <v>6.9</v>
      </c>
      <c r="F19" s="178">
        <v>9.9</v>
      </c>
      <c r="G19" s="179">
        <v>8.6</v>
      </c>
      <c r="H19" s="177">
        <v>5.7</v>
      </c>
      <c r="I19" s="178">
        <v>8.8000000000000007</v>
      </c>
      <c r="J19" s="179">
        <v>6.2</v>
      </c>
      <c r="K19" s="177">
        <f t="shared" si="0"/>
        <v>68.400000000000006</v>
      </c>
      <c r="L19" s="179">
        <f t="shared" si="1"/>
        <v>7.6000000000000005</v>
      </c>
    </row>
    <row r="20" spans="1:12" ht="15.75" x14ac:dyDescent="0.25">
      <c r="A20" s="176" t="s">
        <v>261</v>
      </c>
      <c r="B20" s="177">
        <v>8.6</v>
      </c>
      <c r="C20" s="178">
        <v>9.4</v>
      </c>
      <c r="D20" s="179">
        <v>7.7</v>
      </c>
      <c r="E20" s="177">
        <v>7.2</v>
      </c>
      <c r="F20" s="178">
        <v>7.3</v>
      </c>
      <c r="G20" s="179">
        <v>5.2</v>
      </c>
      <c r="H20" s="177">
        <v>6.7</v>
      </c>
      <c r="I20" s="178">
        <v>7.2</v>
      </c>
      <c r="J20" s="179">
        <v>6.9</v>
      </c>
      <c r="K20" s="177">
        <f t="shared" si="0"/>
        <v>66.2</v>
      </c>
      <c r="L20" s="179">
        <f t="shared" si="1"/>
        <v>7.3555555555555561</v>
      </c>
    </row>
    <row r="21" spans="1:12" ht="15.75" x14ac:dyDescent="0.25">
      <c r="A21" s="176" t="s">
        <v>262</v>
      </c>
      <c r="B21" s="177">
        <v>5.6</v>
      </c>
      <c r="C21" s="178">
        <v>7.2</v>
      </c>
      <c r="D21" s="179">
        <v>6.4</v>
      </c>
      <c r="E21" s="177">
        <v>9.8000000000000007</v>
      </c>
      <c r="F21" s="178">
        <v>9.6999999999999993</v>
      </c>
      <c r="G21" s="179">
        <v>5</v>
      </c>
      <c r="H21" s="177">
        <v>4</v>
      </c>
      <c r="I21" s="178">
        <v>8.1</v>
      </c>
      <c r="J21" s="179">
        <v>8.9</v>
      </c>
      <c r="K21" s="177">
        <f t="shared" si="0"/>
        <v>64.7</v>
      </c>
      <c r="L21" s="179">
        <f t="shared" si="1"/>
        <v>7.1888888888888891</v>
      </c>
    </row>
    <row r="22" spans="1:12" ht="15.75" x14ac:dyDescent="0.25">
      <c r="A22" s="176" t="s">
        <v>263</v>
      </c>
      <c r="B22" s="177">
        <v>9.6999999999999993</v>
      </c>
      <c r="C22" s="178">
        <v>4.0999999999999996</v>
      </c>
      <c r="D22" s="179">
        <v>9.6</v>
      </c>
      <c r="E22" s="177">
        <v>9.6999999999999993</v>
      </c>
      <c r="F22" s="178">
        <v>9.6999999999999993</v>
      </c>
      <c r="G22" s="179">
        <v>7.9</v>
      </c>
      <c r="H22" s="177">
        <v>7.5</v>
      </c>
      <c r="I22" s="178">
        <v>4.5</v>
      </c>
      <c r="J22" s="179">
        <v>5.6</v>
      </c>
      <c r="K22" s="177">
        <f t="shared" si="0"/>
        <v>68.3</v>
      </c>
      <c r="L22" s="179">
        <f t="shared" si="1"/>
        <v>7.5888888888888886</v>
      </c>
    </row>
    <row r="23" spans="1:12" ht="15.75" x14ac:dyDescent="0.25">
      <c r="A23" s="176" t="s">
        <v>264</v>
      </c>
      <c r="B23" s="177">
        <v>5.3</v>
      </c>
      <c r="C23" s="178">
        <v>9.9</v>
      </c>
      <c r="D23" s="179">
        <v>4.5999999999999996</v>
      </c>
      <c r="E23" s="177">
        <v>2.7</v>
      </c>
      <c r="F23" s="178">
        <v>7.5</v>
      </c>
      <c r="G23" s="179">
        <v>7.5</v>
      </c>
      <c r="H23" s="177">
        <v>9.9</v>
      </c>
      <c r="I23" s="178">
        <v>9.1999999999999993</v>
      </c>
      <c r="J23" s="179">
        <v>7.7</v>
      </c>
      <c r="K23" s="177">
        <f t="shared" si="0"/>
        <v>64.3</v>
      </c>
      <c r="L23" s="179">
        <f t="shared" si="1"/>
        <v>7.1444444444444439</v>
      </c>
    </row>
    <row r="24" spans="1:12" ht="15.75" x14ac:dyDescent="0.25">
      <c r="A24" s="176" t="s">
        <v>265</v>
      </c>
      <c r="B24" s="177">
        <v>6.6</v>
      </c>
      <c r="C24" s="178">
        <v>5.5</v>
      </c>
      <c r="D24" s="179">
        <v>7.2</v>
      </c>
      <c r="E24" s="177">
        <v>5.8</v>
      </c>
      <c r="F24" s="178">
        <v>4.0999999999999996</v>
      </c>
      <c r="G24" s="179">
        <v>7.2</v>
      </c>
      <c r="H24" s="177">
        <v>9.1999999999999993</v>
      </c>
      <c r="I24" s="178">
        <v>9.9</v>
      </c>
      <c r="J24" s="179">
        <v>5.9</v>
      </c>
      <c r="K24" s="177">
        <f t="shared" si="0"/>
        <v>61.400000000000006</v>
      </c>
      <c r="L24" s="179">
        <f t="shared" si="1"/>
        <v>6.8222222222222229</v>
      </c>
    </row>
    <row r="25" spans="1:12" ht="15.75" x14ac:dyDescent="0.25">
      <c r="A25" s="176" t="s">
        <v>266</v>
      </c>
      <c r="B25" s="177">
        <v>7.5</v>
      </c>
      <c r="C25" s="178">
        <v>5.8</v>
      </c>
      <c r="D25" s="179">
        <v>9.3000000000000007</v>
      </c>
      <c r="E25" s="177">
        <v>2.9</v>
      </c>
      <c r="F25" s="178">
        <v>9.6</v>
      </c>
      <c r="G25" s="179">
        <v>9</v>
      </c>
      <c r="H25" s="177">
        <v>9.3000000000000007</v>
      </c>
      <c r="I25" s="178">
        <v>9.5</v>
      </c>
      <c r="J25" s="179">
        <v>4.5</v>
      </c>
      <c r="K25" s="177">
        <f t="shared" si="0"/>
        <v>67.400000000000006</v>
      </c>
      <c r="L25" s="179">
        <f t="shared" si="1"/>
        <v>7.4888888888888898</v>
      </c>
    </row>
    <row r="26" spans="1:12" ht="15.75" x14ac:dyDescent="0.25">
      <c r="A26" s="176" t="s">
        <v>267</v>
      </c>
      <c r="B26" s="177">
        <v>9.6</v>
      </c>
      <c r="C26" s="178">
        <v>7</v>
      </c>
      <c r="D26" s="179">
        <v>2.9</v>
      </c>
      <c r="E26" s="177">
        <v>9.1999999999999993</v>
      </c>
      <c r="F26" s="178">
        <v>5.4</v>
      </c>
      <c r="G26" s="179">
        <v>9.8000000000000007</v>
      </c>
      <c r="H26" s="177">
        <v>7.7</v>
      </c>
      <c r="I26" s="178">
        <v>5.3</v>
      </c>
      <c r="J26" s="179">
        <v>8.1999999999999993</v>
      </c>
      <c r="K26" s="177">
        <f t="shared" si="0"/>
        <v>65.100000000000009</v>
      </c>
      <c r="L26" s="179">
        <f t="shared" si="1"/>
        <v>7.2333333333333343</v>
      </c>
    </row>
    <row r="27" spans="1:12" ht="15.75" x14ac:dyDescent="0.25">
      <c r="A27" s="176" t="s">
        <v>268</v>
      </c>
      <c r="B27" s="177">
        <v>3.1</v>
      </c>
      <c r="C27" s="178">
        <v>2.8</v>
      </c>
      <c r="D27" s="179">
        <v>3.5</v>
      </c>
      <c r="E27" s="177">
        <v>8.4</v>
      </c>
      <c r="F27" s="178">
        <v>9.5</v>
      </c>
      <c r="G27" s="179">
        <v>6.1</v>
      </c>
      <c r="H27" s="177">
        <v>8.6</v>
      </c>
      <c r="I27" s="178">
        <v>7.4</v>
      </c>
      <c r="J27" s="179">
        <v>7.2</v>
      </c>
      <c r="K27" s="177">
        <f t="shared" si="0"/>
        <v>56.6</v>
      </c>
      <c r="L27" s="179">
        <f t="shared" si="1"/>
        <v>6.2888888888888888</v>
      </c>
    </row>
    <row r="28" spans="1:12" ht="15.75" x14ac:dyDescent="0.25">
      <c r="A28" s="176" t="s">
        <v>269</v>
      </c>
      <c r="B28" s="177">
        <v>3.2</v>
      </c>
      <c r="C28" s="178">
        <v>4.4000000000000004</v>
      </c>
      <c r="D28" s="179">
        <v>10</v>
      </c>
      <c r="E28" s="177">
        <v>5.6</v>
      </c>
      <c r="F28" s="178">
        <v>6.8</v>
      </c>
      <c r="G28" s="179">
        <v>9.6</v>
      </c>
      <c r="H28" s="177">
        <v>8.1</v>
      </c>
      <c r="I28" s="178">
        <v>7.2</v>
      </c>
      <c r="J28" s="179">
        <v>3.5</v>
      </c>
      <c r="K28" s="177">
        <f t="shared" si="0"/>
        <v>58.400000000000006</v>
      </c>
      <c r="L28" s="179">
        <f t="shared" si="1"/>
        <v>6.4888888888888898</v>
      </c>
    </row>
    <row r="29" spans="1:12" ht="15.75" x14ac:dyDescent="0.25">
      <c r="A29" s="176" t="s">
        <v>270</v>
      </c>
      <c r="B29" s="177">
        <v>9.6</v>
      </c>
      <c r="C29" s="178">
        <v>4.4000000000000004</v>
      </c>
      <c r="D29" s="179">
        <v>8.3000000000000007</v>
      </c>
      <c r="E29" s="177">
        <v>7.2</v>
      </c>
      <c r="F29" s="178">
        <v>9.6</v>
      </c>
      <c r="G29" s="179">
        <v>5.5</v>
      </c>
      <c r="H29" s="177">
        <v>3.6</v>
      </c>
      <c r="I29" s="178">
        <v>8.6999999999999993</v>
      </c>
      <c r="J29" s="179">
        <v>6</v>
      </c>
      <c r="K29" s="177">
        <f t="shared" si="0"/>
        <v>62.900000000000006</v>
      </c>
      <c r="L29" s="179">
        <f t="shared" si="1"/>
        <v>6.9888888888888898</v>
      </c>
    </row>
    <row r="30" spans="1:12" ht="15.75" x14ac:dyDescent="0.25">
      <c r="A30" s="176" t="s">
        <v>271</v>
      </c>
      <c r="B30" s="177">
        <v>2.5</v>
      </c>
      <c r="C30" s="178">
        <v>3.6</v>
      </c>
      <c r="D30" s="179">
        <v>7.2</v>
      </c>
      <c r="E30" s="177">
        <v>4.3</v>
      </c>
      <c r="F30" s="178">
        <v>5.8</v>
      </c>
      <c r="G30" s="179">
        <v>5</v>
      </c>
      <c r="H30" s="177">
        <v>6.8</v>
      </c>
      <c r="I30" s="178">
        <v>7.2</v>
      </c>
      <c r="J30" s="179">
        <v>9.6999999999999993</v>
      </c>
      <c r="K30" s="177">
        <f t="shared" si="0"/>
        <v>52.100000000000009</v>
      </c>
      <c r="L30" s="179">
        <f t="shared" si="1"/>
        <v>5.7888888888888896</v>
      </c>
    </row>
    <row r="31" spans="1:12" ht="15.75" x14ac:dyDescent="0.25">
      <c r="A31" s="176" t="s">
        <v>272</v>
      </c>
      <c r="B31" s="177">
        <v>6.7</v>
      </c>
      <c r="C31" s="178">
        <v>3.7</v>
      </c>
      <c r="D31" s="179">
        <v>9.4</v>
      </c>
      <c r="E31" s="177">
        <v>6.1</v>
      </c>
      <c r="F31" s="178">
        <v>2.8</v>
      </c>
      <c r="G31" s="179">
        <v>9.8000000000000007</v>
      </c>
      <c r="H31" s="177">
        <v>8.3000000000000007</v>
      </c>
      <c r="I31" s="178">
        <v>7.8</v>
      </c>
      <c r="J31" s="179">
        <v>2.6</v>
      </c>
      <c r="K31" s="177">
        <f t="shared" si="0"/>
        <v>57.199999999999996</v>
      </c>
      <c r="L31" s="179">
        <f t="shared" si="1"/>
        <v>6.3555555555555552</v>
      </c>
    </row>
    <row r="32" spans="1:12" ht="15.75" x14ac:dyDescent="0.25">
      <c r="A32" s="176" t="s">
        <v>273</v>
      </c>
      <c r="B32" s="177">
        <v>3.7</v>
      </c>
      <c r="C32" s="178">
        <v>9.1</v>
      </c>
      <c r="D32" s="179">
        <v>5.8</v>
      </c>
      <c r="E32" s="177">
        <v>10</v>
      </c>
      <c r="F32" s="178">
        <v>4.4000000000000004</v>
      </c>
      <c r="G32" s="179">
        <v>4.9000000000000004</v>
      </c>
      <c r="H32" s="177">
        <v>7.2</v>
      </c>
      <c r="I32" s="178">
        <v>6.1</v>
      </c>
      <c r="J32" s="179">
        <v>5.6</v>
      </c>
      <c r="K32" s="177">
        <f t="shared" si="0"/>
        <v>56.800000000000004</v>
      </c>
      <c r="L32" s="179">
        <f t="shared" si="1"/>
        <v>6.3111111111111118</v>
      </c>
    </row>
    <row r="33" spans="1:12" ht="15.75" x14ac:dyDescent="0.25">
      <c r="A33" s="176" t="s">
        <v>274</v>
      </c>
      <c r="B33" s="177">
        <v>9.4</v>
      </c>
      <c r="C33" s="178">
        <v>5.0999999999999996</v>
      </c>
      <c r="D33" s="179">
        <v>9.1999999999999993</v>
      </c>
      <c r="E33" s="177">
        <v>2.9</v>
      </c>
      <c r="F33" s="178">
        <v>10</v>
      </c>
      <c r="G33" s="179">
        <v>7.9</v>
      </c>
      <c r="H33" s="177">
        <v>4.8</v>
      </c>
      <c r="I33" s="178">
        <v>7.9</v>
      </c>
      <c r="J33" s="179">
        <v>2.7</v>
      </c>
      <c r="K33" s="177">
        <f t="shared" si="0"/>
        <v>59.899999999999991</v>
      </c>
      <c r="L33" s="179">
        <f t="shared" si="1"/>
        <v>6.655555555555555</v>
      </c>
    </row>
    <row r="34" spans="1:12" ht="15.75" x14ac:dyDescent="0.25">
      <c r="A34" s="176" t="s">
        <v>275</v>
      </c>
      <c r="B34" s="177">
        <v>7.3</v>
      </c>
      <c r="C34" s="178">
        <v>6.6</v>
      </c>
      <c r="D34" s="179">
        <v>6</v>
      </c>
      <c r="E34" s="177">
        <v>9.9</v>
      </c>
      <c r="F34" s="178">
        <v>7.7</v>
      </c>
      <c r="G34" s="179">
        <v>4.3</v>
      </c>
      <c r="H34" s="177">
        <v>10</v>
      </c>
      <c r="I34" s="178">
        <v>3</v>
      </c>
      <c r="J34" s="179">
        <v>3.8</v>
      </c>
      <c r="K34" s="177">
        <f t="shared" si="0"/>
        <v>58.599999999999994</v>
      </c>
      <c r="L34" s="179">
        <f t="shared" si="1"/>
        <v>6.5111111111111102</v>
      </c>
    </row>
    <row r="35" spans="1:12" ht="15.75" x14ac:dyDescent="0.25">
      <c r="A35" s="176" t="s">
        <v>276</v>
      </c>
      <c r="B35" s="177">
        <v>6.7</v>
      </c>
      <c r="C35" s="178">
        <v>4.2</v>
      </c>
      <c r="D35" s="179">
        <v>8.3000000000000007</v>
      </c>
      <c r="E35" s="177">
        <v>7.4</v>
      </c>
      <c r="F35" s="178">
        <v>8.8000000000000007</v>
      </c>
      <c r="G35" s="179">
        <v>5.9</v>
      </c>
      <c r="H35" s="177">
        <v>4.4000000000000004</v>
      </c>
      <c r="I35" s="178">
        <v>5.3</v>
      </c>
      <c r="J35" s="179">
        <v>8.6999999999999993</v>
      </c>
      <c r="K35" s="177">
        <f t="shared" si="0"/>
        <v>59.7</v>
      </c>
      <c r="L35" s="179">
        <f t="shared" si="1"/>
        <v>6.6333333333333337</v>
      </c>
    </row>
    <row r="36" spans="1:12" ht="15.75" x14ac:dyDescent="0.25">
      <c r="A36" s="180" t="s">
        <v>277</v>
      </c>
      <c r="B36" s="181">
        <v>2.8</v>
      </c>
      <c r="C36" s="182">
        <v>2.9</v>
      </c>
      <c r="D36" s="183">
        <v>8.1999999999999993</v>
      </c>
      <c r="E36" s="181">
        <v>8.5</v>
      </c>
      <c r="F36" s="182">
        <v>9.3000000000000007</v>
      </c>
      <c r="G36" s="183">
        <v>4</v>
      </c>
      <c r="H36" s="181">
        <v>7.1</v>
      </c>
      <c r="I36" s="182">
        <v>7.4</v>
      </c>
      <c r="J36" s="183">
        <v>8.5</v>
      </c>
      <c r="K36" s="181">
        <f t="shared" si="0"/>
        <v>58.7</v>
      </c>
      <c r="L36" s="183">
        <f t="shared" si="1"/>
        <v>6.5222222222222221</v>
      </c>
    </row>
  </sheetData>
  <mergeCells count="5">
    <mergeCell ref="A1:L1"/>
    <mergeCell ref="A2:L2"/>
    <mergeCell ref="B14:D14"/>
    <mergeCell ref="E14:G14"/>
    <mergeCell ref="H14:J14"/>
  </mergeCells>
  <printOptions horizontalCentered="1" verticalCentered="1"/>
  <pageMargins left="0.19685039370078741" right="0.19685039370078741" top="0.78740157480314965" bottom="0.19685039370078741" header="0.51181102362204722" footer="0.51181102362204722"/>
  <pageSetup paperSize="9" scale="80" orientation="landscape" blackAndWhite="1" horizontalDpi="4294967293" verticalDpi="4294967293" r:id="rId1"/>
  <headerFooter scaleWithDoc="0">
    <oddHeader>&amp;C&amp;20Formules en Functies gevorderd&amp;R&amp;G</oddHeader>
    <oddFooter>&amp;L® computraining&amp;R&amp;D</oddFooter>
    <firstHeader>&amp;L&amp;P&amp;C&amp;24Basiscursus Excel 2010</firstHeader>
    <firstFooter>&amp;L® computraining&amp;R&amp;D</first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3CB6E-F7A8-4C69-BC59-6C7814C0B12E}">
  <dimension ref="A1:I24"/>
  <sheetViews>
    <sheetView showGridLines="0" zoomScaleNormal="100" zoomScaleSheetLayoutView="100" workbookViewId="0">
      <selection activeCell="J1" sqref="J1"/>
    </sheetView>
  </sheetViews>
  <sheetFormatPr defaultColWidth="9.28515625" defaultRowHeight="15" x14ac:dyDescent="0.25"/>
  <cols>
    <col min="1" max="1" width="4" style="102" customWidth="1"/>
    <col min="2" max="2" width="13.28515625" style="101" customWidth="1"/>
    <col min="3" max="5" width="11.28515625" style="101" customWidth="1"/>
    <col min="6" max="6" width="11.42578125" style="101" customWidth="1"/>
    <col min="7" max="7" width="10.28515625" style="101" customWidth="1"/>
    <col min="8" max="8" width="11.28515625" style="101" customWidth="1"/>
    <col min="9" max="9" width="9.5703125" style="101" customWidth="1"/>
    <col min="10" max="16384" width="9.28515625" style="101"/>
  </cols>
  <sheetData>
    <row r="1" spans="1:9" s="55" customFormat="1" ht="50.25" customHeight="1" thickBot="1" x14ac:dyDescent="0.3">
      <c r="A1" s="1002" t="s">
        <v>59</v>
      </c>
      <c r="B1" s="1002"/>
      <c r="C1" s="1002"/>
      <c r="D1" s="1002"/>
      <c r="E1" s="1002"/>
      <c r="F1" s="1002"/>
      <c r="G1" s="1002"/>
      <c r="H1" s="1002"/>
      <c r="I1" s="1002"/>
    </row>
    <row r="2" spans="1:9" s="97" customFormat="1" ht="30" customHeight="1" thickTop="1" x14ac:dyDescent="0.25">
      <c r="A2" s="978" t="s">
        <v>173</v>
      </c>
      <c r="B2" s="978"/>
      <c r="C2" s="978"/>
      <c r="D2" s="978"/>
      <c r="E2" s="978"/>
      <c r="F2" s="978"/>
      <c r="G2" s="978"/>
      <c r="H2" s="978"/>
      <c r="I2" s="978"/>
    </row>
    <row r="3" spans="1:9" s="98" customFormat="1" ht="21" customHeight="1" x14ac:dyDescent="0.3">
      <c r="A3" s="1006" t="s">
        <v>174</v>
      </c>
      <c r="B3" s="1006"/>
      <c r="C3" s="1006"/>
      <c r="D3" s="1006"/>
      <c r="E3" s="1006"/>
      <c r="F3" s="1006"/>
      <c r="G3" s="1006"/>
      <c r="H3" s="1006"/>
      <c r="I3" s="1006"/>
    </row>
    <row r="4" spans="1:9" s="22" customFormat="1" ht="15.75" x14ac:dyDescent="0.25">
      <c r="A4" s="43"/>
      <c r="B4" s="48" t="s">
        <v>175</v>
      </c>
    </row>
    <row r="5" spans="1:9" s="22" customFormat="1" ht="15.75" x14ac:dyDescent="0.25">
      <c r="A5" s="43" t="s">
        <v>81</v>
      </c>
      <c r="B5" s="99" t="s">
        <v>176</v>
      </c>
    </row>
    <row r="6" spans="1:9" s="22" customFormat="1" ht="15.75" x14ac:dyDescent="0.25">
      <c r="A6" s="43" t="s">
        <v>79</v>
      </c>
      <c r="B6" s="22" t="s">
        <v>177</v>
      </c>
    </row>
    <row r="7" spans="1:9" s="22" customFormat="1" ht="15.75" x14ac:dyDescent="0.25">
      <c r="A7" s="43" t="s">
        <v>77</v>
      </c>
      <c r="B7" s="22" t="s">
        <v>178</v>
      </c>
    </row>
    <row r="8" spans="1:9" s="22" customFormat="1" ht="15.75" x14ac:dyDescent="0.25">
      <c r="A8" s="43" t="s">
        <v>75</v>
      </c>
      <c r="B8" s="22" t="s">
        <v>179</v>
      </c>
    </row>
    <row r="9" spans="1:9" s="22" customFormat="1" ht="15.75" x14ac:dyDescent="0.25">
      <c r="A9" s="43" t="s">
        <v>73</v>
      </c>
      <c r="B9" s="22" t="s">
        <v>180</v>
      </c>
    </row>
    <row r="10" spans="1:9" s="22" customFormat="1" ht="15.75" x14ac:dyDescent="0.25">
      <c r="A10" s="43" t="s">
        <v>71</v>
      </c>
      <c r="B10" s="22" t="s">
        <v>181</v>
      </c>
    </row>
    <row r="11" spans="1:9" s="22" customFormat="1" ht="15.75" x14ac:dyDescent="0.25">
      <c r="B11" s="48" t="s">
        <v>182</v>
      </c>
    </row>
    <row r="12" spans="1:9" x14ac:dyDescent="0.25">
      <c r="A12" s="100" t="s">
        <v>69</v>
      </c>
      <c r="B12" s="101" t="s">
        <v>183</v>
      </c>
    </row>
    <row r="13" spans="1:9" x14ac:dyDescent="0.25">
      <c r="A13" s="101"/>
    </row>
    <row r="14" spans="1:9" s="103" customFormat="1" ht="27" customHeight="1" x14ac:dyDescent="0.25">
      <c r="A14" s="102"/>
      <c r="B14" s="1007" t="s">
        <v>162</v>
      </c>
      <c r="C14" s="1008"/>
      <c r="D14" s="1009"/>
      <c r="E14" s="22"/>
      <c r="F14" s="1010" t="s">
        <v>160</v>
      </c>
      <c r="G14" s="1011"/>
      <c r="H14" s="1012"/>
    </row>
    <row r="15" spans="1:9" ht="15.75" x14ac:dyDescent="0.25">
      <c r="B15" s="104" t="s">
        <v>184</v>
      </c>
      <c r="C15" s="105" t="s">
        <v>185</v>
      </c>
      <c r="D15" s="106" t="s">
        <v>186</v>
      </c>
      <c r="E15" s="22"/>
      <c r="F15" s="107" t="s">
        <v>184</v>
      </c>
      <c r="G15" s="108" t="s">
        <v>185</v>
      </c>
      <c r="H15" s="109" t="s">
        <v>186</v>
      </c>
    </row>
    <row r="16" spans="1:9" ht="15.75" x14ac:dyDescent="0.25">
      <c r="B16" s="110" t="s">
        <v>187</v>
      </c>
      <c r="C16" s="7">
        <v>15</v>
      </c>
      <c r="D16" s="111"/>
      <c r="E16" s="22"/>
      <c r="F16" s="110" t="s">
        <v>187</v>
      </c>
      <c r="G16" s="7">
        <v>15</v>
      </c>
      <c r="H16" s="112">
        <f>RANK(G16,$G$16:$G$24,0)</f>
        <v>7</v>
      </c>
    </row>
    <row r="17" spans="2:8" ht="15.75" x14ac:dyDescent="0.25">
      <c r="B17" s="110" t="s">
        <v>188</v>
      </c>
      <c r="C17" s="7">
        <v>1</v>
      </c>
      <c r="D17" s="111"/>
      <c r="E17" s="22"/>
      <c r="F17" s="110" t="s">
        <v>188</v>
      </c>
      <c r="G17" s="7">
        <v>1</v>
      </c>
      <c r="H17" s="112">
        <f t="shared" ref="H17:H24" si="0">RANK(G17,$G$16:$G$24,0)</f>
        <v>9</v>
      </c>
    </row>
    <row r="18" spans="2:8" ht="15.75" x14ac:dyDescent="0.25">
      <c r="B18" s="110" t="s">
        <v>189</v>
      </c>
      <c r="C18" s="7">
        <v>54</v>
      </c>
      <c r="D18" s="111"/>
      <c r="E18" s="22"/>
      <c r="F18" s="110" t="s">
        <v>189</v>
      </c>
      <c r="G18" s="7">
        <v>54</v>
      </c>
      <c r="H18" s="112">
        <f t="shared" si="0"/>
        <v>3</v>
      </c>
    </row>
    <row r="19" spans="2:8" ht="15.75" x14ac:dyDescent="0.25">
      <c r="B19" s="110" t="s">
        <v>190</v>
      </c>
      <c r="C19" s="7">
        <v>23</v>
      </c>
      <c r="D19" s="111"/>
      <c r="E19" s="22"/>
      <c r="F19" s="110" t="s">
        <v>190</v>
      </c>
      <c r="G19" s="7">
        <v>23</v>
      </c>
      <c r="H19" s="112">
        <f t="shared" si="0"/>
        <v>6</v>
      </c>
    </row>
    <row r="20" spans="2:8" ht="15.75" x14ac:dyDescent="0.25">
      <c r="B20" s="110" t="s">
        <v>191</v>
      </c>
      <c r="C20" s="7">
        <v>83</v>
      </c>
      <c r="D20" s="111"/>
      <c r="E20" s="22"/>
      <c r="F20" s="110" t="s">
        <v>191</v>
      </c>
      <c r="G20" s="7">
        <v>83</v>
      </c>
      <c r="H20" s="112">
        <f t="shared" si="0"/>
        <v>1</v>
      </c>
    </row>
    <row r="21" spans="2:8" ht="15.75" x14ac:dyDescent="0.25">
      <c r="B21" s="110" t="s">
        <v>192</v>
      </c>
      <c r="C21" s="7">
        <v>77</v>
      </c>
      <c r="D21" s="111"/>
      <c r="E21" s="22"/>
      <c r="F21" s="110" t="s">
        <v>192</v>
      </c>
      <c r="G21" s="7">
        <v>77</v>
      </c>
      <c r="H21" s="112">
        <f t="shared" si="0"/>
        <v>2</v>
      </c>
    </row>
    <row r="22" spans="2:8" ht="15.75" x14ac:dyDescent="0.25">
      <c r="B22" s="110" t="s">
        <v>193</v>
      </c>
      <c r="C22" s="7">
        <v>32</v>
      </c>
      <c r="D22" s="111"/>
      <c r="E22" s="22"/>
      <c r="F22" s="110" t="s">
        <v>193</v>
      </c>
      <c r="G22" s="7">
        <v>32</v>
      </c>
      <c r="H22" s="112">
        <f t="shared" si="0"/>
        <v>5</v>
      </c>
    </row>
    <row r="23" spans="2:8" ht="15.75" x14ac:dyDescent="0.25">
      <c r="B23" s="110" t="s">
        <v>194</v>
      </c>
      <c r="C23" s="7">
        <v>8</v>
      </c>
      <c r="D23" s="111"/>
      <c r="E23" s="22"/>
      <c r="F23" s="110" t="s">
        <v>194</v>
      </c>
      <c r="G23" s="7">
        <v>8</v>
      </c>
      <c r="H23" s="112">
        <f t="shared" si="0"/>
        <v>8</v>
      </c>
    </row>
    <row r="24" spans="2:8" ht="15.75" x14ac:dyDescent="0.25">
      <c r="B24" s="113" t="s">
        <v>195</v>
      </c>
      <c r="C24" s="114">
        <v>44</v>
      </c>
      <c r="D24" s="115"/>
      <c r="E24" s="22"/>
      <c r="F24" s="113" t="s">
        <v>195</v>
      </c>
      <c r="G24" s="114">
        <v>44</v>
      </c>
      <c r="H24" s="112">
        <f t="shared" si="0"/>
        <v>4</v>
      </c>
    </row>
  </sheetData>
  <mergeCells count="5">
    <mergeCell ref="A1:I1"/>
    <mergeCell ref="A2:I2"/>
    <mergeCell ref="A3:I3"/>
    <mergeCell ref="B14:D14"/>
    <mergeCell ref="F14:H14"/>
  </mergeCells>
  <conditionalFormatting sqref="H16:H24">
    <cfRule type="cellIs" dxfId="31" priority="1" operator="equal">
      <formula>3</formula>
    </cfRule>
    <cfRule type="cellIs" dxfId="30" priority="2" operator="equal">
      <formula>2</formula>
    </cfRule>
    <cfRule type="cellIs" dxfId="29" priority="3" operator="equal">
      <formula>1</formula>
    </cfRule>
  </conditionalFormatting>
  <printOptions horizontalCentered="1"/>
  <pageMargins left="0.19685039370078741" right="0.19685039370078741" top="0.98425196850393704" bottom="0.59055118110236227" header="0.51181102362204722" footer="0.51181102362204722"/>
  <pageSetup paperSize="9" scale="99" orientation="portrait" blackAndWhite="1" horizontalDpi="4294967293" verticalDpi="4294967293" r:id="rId1"/>
  <headerFooter scaleWithDoc="0">
    <firstHeader>&amp;L&amp;P&amp;C&amp;24Basiscursus Excel 2010</firstHeader>
    <firstFooter>&amp;L® computraining&amp;R&amp;D</first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A17D1-8CC2-4C73-AF7B-50A36FAF85B0}">
  <dimension ref="A1:P45"/>
  <sheetViews>
    <sheetView showGridLines="0" zoomScaleNormal="100" workbookViewId="0">
      <selection activeCell="K1" sqref="K1"/>
    </sheetView>
  </sheetViews>
  <sheetFormatPr defaultColWidth="9.28515625" defaultRowHeight="15" x14ac:dyDescent="0.25"/>
  <cols>
    <col min="1" max="1" width="11.28515625" style="12" customWidth="1"/>
    <col min="2" max="2" width="9.28515625" style="12"/>
    <col min="3" max="3" width="6.28515625" style="12" bestFit="1" customWidth="1"/>
    <col min="4" max="4" width="4.42578125" style="12" customWidth="1"/>
    <col min="5" max="5" width="11" style="12" bestFit="1" customWidth="1"/>
    <col min="6" max="6" width="9.28515625" style="12"/>
    <col min="7" max="7" width="10.7109375" style="12" customWidth="1"/>
    <col min="8" max="9" width="9.28515625" style="12"/>
    <col min="10" max="10" width="38.28515625" style="12" customWidth="1"/>
    <col min="11" max="16384" width="9.28515625" style="12"/>
  </cols>
  <sheetData>
    <row r="1" spans="1:10" s="116" customFormat="1" ht="49.5" customHeight="1" thickBot="1" x14ac:dyDescent="0.3">
      <c r="A1" s="1013" t="s">
        <v>59</v>
      </c>
      <c r="B1" s="1013"/>
      <c r="C1" s="1013"/>
      <c r="D1" s="1013"/>
      <c r="E1" s="1013"/>
      <c r="F1" s="1013"/>
      <c r="G1" s="1013"/>
      <c r="H1" s="1013"/>
      <c r="I1" s="1013"/>
      <c r="J1" s="1013"/>
    </row>
    <row r="2" spans="1:10" ht="30.75" customHeight="1" thickTop="1" x14ac:dyDescent="0.25">
      <c r="A2" s="1014" t="s">
        <v>196</v>
      </c>
      <c r="B2" s="1014"/>
      <c r="C2" s="1014"/>
      <c r="D2" s="1014"/>
      <c r="E2" s="1014"/>
      <c r="F2" s="1014"/>
      <c r="G2" s="1014"/>
      <c r="H2" s="1014"/>
      <c r="I2" s="1014"/>
      <c r="J2" s="1014"/>
    </row>
    <row r="3" spans="1:10" ht="19.5" customHeight="1" x14ac:dyDescent="0.25">
      <c r="A3" s="117" t="s">
        <v>197</v>
      </c>
      <c r="B3" s="118"/>
      <c r="C3" s="118"/>
      <c r="D3" s="118"/>
      <c r="E3" s="118"/>
      <c r="F3" s="118"/>
      <c r="G3" s="118"/>
      <c r="H3" s="118"/>
      <c r="I3" s="118"/>
      <c r="J3" s="118"/>
    </row>
    <row r="4" spans="1:10" ht="16.5" customHeight="1" x14ac:dyDescent="0.25">
      <c r="A4" s="119" t="s">
        <v>198</v>
      </c>
      <c r="B4" s="5"/>
      <c r="C4" s="5"/>
      <c r="D4" s="5"/>
      <c r="E4" s="5"/>
      <c r="F4" s="5"/>
      <c r="G4" s="5"/>
    </row>
    <row r="5" spans="1:10" ht="16.5" customHeight="1" x14ac:dyDescent="0.25">
      <c r="A5" s="119" t="s">
        <v>199</v>
      </c>
      <c r="B5" s="5"/>
      <c r="C5" s="5"/>
      <c r="D5" s="5"/>
      <c r="E5" s="5"/>
      <c r="F5" s="5"/>
      <c r="G5" s="5"/>
    </row>
    <row r="6" spans="1:10" ht="16.5" customHeight="1" x14ac:dyDescent="0.25">
      <c r="A6" s="119" t="s">
        <v>200</v>
      </c>
      <c r="B6" s="5"/>
      <c r="C6" s="5"/>
      <c r="D6" s="5"/>
      <c r="E6" s="5"/>
      <c r="F6" s="5"/>
      <c r="G6" s="5"/>
    </row>
    <row r="7" spans="1:10" ht="7.5" customHeight="1" x14ac:dyDescent="0.25"/>
    <row r="8" spans="1:10" ht="16.5" customHeight="1" x14ac:dyDescent="0.25">
      <c r="A8" s="120" t="s">
        <v>201</v>
      </c>
    </row>
    <row r="9" spans="1:10" ht="16.5" customHeight="1" x14ac:dyDescent="0.25">
      <c r="A9" s="120" t="s">
        <v>202</v>
      </c>
    </row>
    <row r="10" spans="1:10" ht="16.5" customHeight="1" x14ac:dyDescent="0.25">
      <c r="A10" s="120" t="s">
        <v>203</v>
      </c>
    </row>
    <row r="11" spans="1:10" ht="14.25" customHeight="1" x14ac:dyDescent="0.25"/>
    <row r="12" spans="1:10" ht="15.75" x14ac:dyDescent="0.25">
      <c r="A12" s="5" t="s">
        <v>204</v>
      </c>
    </row>
    <row r="13" spans="1:10" ht="15.75" x14ac:dyDescent="0.25">
      <c r="A13" s="5" t="s">
        <v>205</v>
      </c>
    </row>
    <row r="14" spans="1:10" ht="15.75" x14ac:dyDescent="0.25">
      <c r="A14" s="5" t="s">
        <v>206</v>
      </c>
    </row>
    <row r="15" spans="1:10" ht="15.75" x14ac:dyDescent="0.25">
      <c r="A15" s="5" t="s">
        <v>207</v>
      </c>
    </row>
    <row r="16" spans="1:10" ht="18.75" x14ac:dyDescent="0.3">
      <c r="A16" s="121" t="s">
        <v>160</v>
      </c>
      <c r="B16" s="122"/>
      <c r="C16" s="123"/>
      <c r="D16" s="124" t="s">
        <v>208</v>
      </c>
      <c r="E16" s="122"/>
      <c r="F16" s="122"/>
      <c r="G16" s="125" t="s">
        <v>162</v>
      </c>
    </row>
    <row r="17" spans="1:16" ht="15.75" x14ac:dyDescent="0.25">
      <c r="A17" s="1015" t="s">
        <v>209</v>
      </c>
      <c r="B17" s="1016"/>
      <c r="C17" s="1016"/>
      <c r="D17" s="126"/>
      <c r="E17" s="1016" t="s">
        <v>210</v>
      </c>
      <c r="F17" s="1016"/>
      <c r="G17" s="1017"/>
    </row>
    <row r="18" spans="1:16" ht="15.75" x14ac:dyDescent="0.25">
      <c r="A18" s="127" t="s">
        <v>184</v>
      </c>
      <c r="B18" s="128" t="s">
        <v>211</v>
      </c>
      <c r="C18" s="128" t="s">
        <v>212</v>
      </c>
      <c r="D18" s="126"/>
      <c r="E18" s="129" t="s">
        <v>184</v>
      </c>
      <c r="F18" s="130" t="s">
        <v>211</v>
      </c>
      <c r="G18" s="131" t="s">
        <v>212</v>
      </c>
    </row>
    <row r="19" spans="1:16" ht="15.75" x14ac:dyDescent="0.25">
      <c r="A19" s="132" t="s">
        <v>213</v>
      </c>
      <c r="B19" s="133">
        <v>4.7291666666666669E-2</v>
      </c>
      <c r="C19" s="134">
        <f>_xlfn.RANK.EQ(B19,$B$19:$B$27,1)</f>
        <v>4</v>
      </c>
      <c r="D19" s="135"/>
      <c r="E19" s="5" t="s">
        <v>213</v>
      </c>
      <c r="F19" s="133">
        <v>4.7291666666666669E-2</v>
      </c>
      <c r="G19" s="153"/>
    </row>
    <row r="20" spans="1:16" ht="15.75" x14ac:dyDescent="0.25">
      <c r="A20" s="132" t="s">
        <v>214</v>
      </c>
      <c r="B20" s="137">
        <v>4.6099537037037036E-2</v>
      </c>
      <c r="C20" s="7">
        <f t="shared" ref="C20:C26" si="0">_xlfn.RANK.EQ(B20,$B$19:$B$27,1)</f>
        <v>2</v>
      </c>
      <c r="D20" s="135"/>
      <c r="E20" s="5" t="s">
        <v>214</v>
      </c>
      <c r="F20" s="137">
        <v>4.6099537037037036E-2</v>
      </c>
      <c r="G20" s="136"/>
      <c r="P20" s="138"/>
    </row>
    <row r="21" spans="1:16" ht="15.75" x14ac:dyDescent="0.25">
      <c r="A21" s="132" t="s">
        <v>215</v>
      </c>
      <c r="B21" s="137">
        <v>4.8078703703703707E-2</v>
      </c>
      <c r="C21" s="7">
        <f t="shared" si="0"/>
        <v>7</v>
      </c>
      <c r="D21" s="135"/>
      <c r="E21" s="5" t="s">
        <v>215</v>
      </c>
      <c r="F21" s="137">
        <v>4.8078703703703707E-2</v>
      </c>
      <c r="G21" s="136"/>
    </row>
    <row r="22" spans="1:16" ht="15.75" x14ac:dyDescent="0.25">
      <c r="A22" s="132" t="s">
        <v>216</v>
      </c>
      <c r="B22" s="137">
        <v>4.4537037037037042E-2</v>
      </c>
      <c r="C22" s="7">
        <f t="shared" si="0"/>
        <v>1</v>
      </c>
      <c r="D22" s="135"/>
      <c r="E22" s="5" t="s">
        <v>216</v>
      </c>
      <c r="F22" s="137">
        <v>4.4537037037037042E-2</v>
      </c>
      <c r="G22" s="136"/>
    </row>
    <row r="23" spans="1:16" ht="15.75" x14ac:dyDescent="0.25">
      <c r="A23" s="132" t="s">
        <v>217</v>
      </c>
      <c r="B23" s="137">
        <v>4.8252314814814817E-2</v>
      </c>
      <c r="C23" s="7">
        <f t="shared" si="0"/>
        <v>8</v>
      </c>
      <c r="D23" s="135"/>
      <c r="E23" s="5" t="s">
        <v>217</v>
      </c>
      <c r="F23" s="137">
        <v>4.8252314814814817E-2</v>
      </c>
      <c r="G23" s="136"/>
    </row>
    <row r="24" spans="1:16" ht="15.75" x14ac:dyDescent="0.25">
      <c r="A24" s="132" t="s">
        <v>218</v>
      </c>
      <c r="B24" s="137">
        <v>4.7731481481481486E-2</v>
      </c>
      <c r="C24" s="7">
        <f t="shared" si="0"/>
        <v>6</v>
      </c>
      <c r="D24" s="135"/>
      <c r="E24" s="5" t="s">
        <v>218</v>
      </c>
      <c r="F24" s="137">
        <v>4.7731481481481486E-2</v>
      </c>
      <c r="G24" s="136"/>
    </row>
    <row r="25" spans="1:16" ht="15.75" x14ac:dyDescent="0.25">
      <c r="A25" s="132" t="s">
        <v>219</v>
      </c>
      <c r="B25" s="137">
        <v>4.8333333333333332E-2</v>
      </c>
      <c r="C25" s="7">
        <f t="shared" si="0"/>
        <v>9</v>
      </c>
      <c r="D25" s="135"/>
      <c r="E25" s="5" t="s">
        <v>219</v>
      </c>
      <c r="F25" s="137">
        <v>4.8333333333333332E-2</v>
      </c>
      <c r="G25" s="136"/>
    </row>
    <row r="26" spans="1:16" ht="15.75" x14ac:dyDescent="0.25">
      <c r="A26" s="132" t="s">
        <v>214</v>
      </c>
      <c r="B26" s="137">
        <v>4.6782407407407411E-2</v>
      </c>
      <c r="C26" s="7">
        <f t="shared" si="0"/>
        <v>3</v>
      </c>
      <c r="D26" s="135"/>
      <c r="E26" s="5" t="s">
        <v>214</v>
      </c>
      <c r="F26" s="137">
        <v>4.6782407407407411E-2</v>
      </c>
      <c r="G26" s="136"/>
      <c r="H26" s="12" t="s">
        <v>220</v>
      </c>
    </row>
    <row r="27" spans="1:16" ht="15.75" x14ac:dyDescent="0.25">
      <c r="A27" s="132" t="s">
        <v>221</v>
      </c>
      <c r="B27" s="137">
        <v>4.760416666666667E-2</v>
      </c>
      <c r="C27" s="7">
        <f>IFERROR(_xlfn.RANK.EQ(B27,$B$19:$B$27,1),"")</f>
        <v>5</v>
      </c>
      <c r="D27" s="5"/>
      <c r="E27" s="5" t="s">
        <v>221</v>
      </c>
      <c r="F27" s="137">
        <v>4.760416666666667E-2</v>
      </c>
      <c r="G27" s="136"/>
      <c r="H27" s="12" t="s">
        <v>222</v>
      </c>
    </row>
    <row r="28" spans="1:16" ht="15.75" x14ac:dyDescent="0.25">
      <c r="A28" s="139"/>
      <c r="B28" s="140"/>
      <c r="C28" s="141" t="str">
        <f>IFERROR(_xlfn.RANK.EQ(B28,$B$19:$B$27,1),"")</f>
        <v/>
      </c>
      <c r="D28" s="142"/>
      <c r="E28" s="142"/>
      <c r="F28" s="140"/>
      <c r="G28" s="143"/>
    </row>
    <row r="29" spans="1:16" x14ac:dyDescent="0.25">
      <c r="B29" s="144"/>
      <c r="C29" s="13"/>
      <c r="F29" s="144"/>
      <c r="G29" s="13"/>
    </row>
    <row r="30" spans="1:16" ht="15.75" x14ac:dyDescent="0.25">
      <c r="A30" s="5" t="s">
        <v>223</v>
      </c>
      <c r="B30" s="144"/>
      <c r="C30" s="13"/>
      <c r="F30" s="144"/>
      <c r="G30" s="13"/>
    </row>
    <row r="31" spans="1:16" ht="15.75" x14ac:dyDescent="0.25">
      <c r="A31" s="5" t="s">
        <v>224</v>
      </c>
      <c r="B31" s="144"/>
      <c r="C31" s="13"/>
      <c r="F31" s="144"/>
      <c r="G31" s="13"/>
    </row>
    <row r="32" spans="1:16" ht="15.75" x14ac:dyDescent="0.25">
      <c r="A32" s="5" t="s">
        <v>225</v>
      </c>
      <c r="B32" s="144"/>
      <c r="C32" s="13"/>
      <c r="F32" s="144"/>
      <c r="G32" s="13"/>
    </row>
    <row r="33" spans="1:7" ht="15.75" x14ac:dyDescent="0.25">
      <c r="A33" s="5" t="s">
        <v>226</v>
      </c>
      <c r="B33" s="144"/>
      <c r="C33" s="13"/>
      <c r="F33" s="144"/>
      <c r="G33" s="13"/>
    </row>
    <row r="34" spans="1:7" ht="15.75" x14ac:dyDescent="0.25">
      <c r="A34" s="145" t="s">
        <v>160</v>
      </c>
      <c r="B34" s="122"/>
      <c r="C34" s="122"/>
      <c r="D34" s="146" t="s">
        <v>227</v>
      </c>
      <c r="E34" s="122"/>
      <c r="F34" s="122"/>
      <c r="G34" s="147" t="s">
        <v>162</v>
      </c>
    </row>
    <row r="35" spans="1:7" ht="15.75" x14ac:dyDescent="0.25">
      <c r="A35" s="1015" t="s">
        <v>228</v>
      </c>
      <c r="B35" s="1016"/>
      <c r="C35" s="1016"/>
      <c r="D35" s="126"/>
      <c r="E35" s="1016" t="s">
        <v>229</v>
      </c>
      <c r="F35" s="1016"/>
      <c r="G35" s="1017"/>
    </row>
    <row r="36" spans="1:7" ht="15.75" x14ac:dyDescent="0.25">
      <c r="A36" s="127" t="s">
        <v>230</v>
      </c>
      <c r="B36" s="128" t="s">
        <v>231</v>
      </c>
      <c r="C36" s="128" t="s">
        <v>212</v>
      </c>
      <c r="D36" s="126"/>
      <c r="E36" s="148" t="s">
        <v>230</v>
      </c>
      <c r="F36" s="149" t="s">
        <v>231</v>
      </c>
      <c r="G36" s="150" t="s">
        <v>212</v>
      </c>
    </row>
    <row r="37" spans="1:7" ht="15.75" x14ac:dyDescent="0.25">
      <c r="A37" s="133" t="s">
        <v>213</v>
      </c>
      <c r="B37" s="134">
        <v>7.8</v>
      </c>
      <c r="C37" s="134">
        <f>_xlfn.RANK.EQ(B37,$B$37:$B$44,0)</f>
        <v>3</v>
      </c>
      <c r="D37" s="135"/>
      <c r="E37" s="133" t="s">
        <v>213</v>
      </c>
      <c r="F37" s="134">
        <v>7.8</v>
      </c>
      <c r="G37" s="151"/>
    </row>
    <row r="38" spans="1:7" ht="15.75" x14ac:dyDescent="0.25">
      <c r="A38" s="137" t="s">
        <v>214</v>
      </c>
      <c r="B38" s="7">
        <v>4.3</v>
      </c>
      <c r="C38" s="7">
        <f>IFERROR(_xlfn.RANK.EQ(B38,$B$37:$B$44,0),"")</f>
        <v>8</v>
      </c>
      <c r="D38" s="135"/>
      <c r="E38" s="137" t="s">
        <v>214</v>
      </c>
      <c r="F38" s="7">
        <v>4.3</v>
      </c>
      <c r="G38" s="151"/>
    </row>
    <row r="39" spans="1:7" ht="15.75" x14ac:dyDescent="0.25">
      <c r="A39" s="137" t="s">
        <v>215</v>
      </c>
      <c r="B39" s="7">
        <v>7</v>
      </c>
      <c r="C39" s="7">
        <f t="shared" ref="C39:C44" si="1">IFERROR(_xlfn.RANK.EQ(B39,$B$37:$B$44,0),"")</f>
        <v>6</v>
      </c>
      <c r="D39" s="135"/>
      <c r="E39" s="137" t="s">
        <v>215</v>
      </c>
      <c r="F39" s="7">
        <v>7</v>
      </c>
      <c r="G39" s="151"/>
    </row>
    <row r="40" spans="1:7" ht="15.75" x14ac:dyDescent="0.25">
      <c r="A40" s="137" t="s">
        <v>216</v>
      </c>
      <c r="B40" s="7">
        <v>7.5</v>
      </c>
      <c r="C40" s="7">
        <f t="shared" si="1"/>
        <v>5</v>
      </c>
      <c r="D40" s="135"/>
      <c r="E40" s="137" t="s">
        <v>216</v>
      </c>
      <c r="F40" s="7">
        <v>7.5</v>
      </c>
      <c r="G40" s="151"/>
    </row>
    <row r="41" spans="1:7" ht="15.75" x14ac:dyDescent="0.25">
      <c r="A41" s="137" t="s">
        <v>217</v>
      </c>
      <c r="B41" s="7">
        <v>4.8</v>
      </c>
      <c r="C41" s="7">
        <f t="shared" si="1"/>
        <v>7</v>
      </c>
      <c r="D41" s="135"/>
      <c r="E41" s="137" t="s">
        <v>217</v>
      </c>
      <c r="F41" s="7">
        <v>4.8</v>
      </c>
      <c r="G41" s="151"/>
    </row>
    <row r="42" spans="1:7" ht="15.75" x14ac:dyDescent="0.25">
      <c r="A42" s="137" t="s">
        <v>218</v>
      </c>
      <c r="B42" s="7">
        <v>9.1</v>
      </c>
      <c r="C42" s="7">
        <f t="shared" si="1"/>
        <v>1</v>
      </c>
      <c r="D42" s="135"/>
      <c r="E42" s="137" t="s">
        <v>218</v>
      </c>
      <c r="F42" s="7">
        <v>9.1</v>
      </c>
      <c r="G42" s="151"/>
    </row>
    <row r="43" spans="1:7" ht="15.75" x14ac:dyDescent="0.25">
      <c r="A43" s="137" t="s">
        <v>219</v>
      </c>
      <c r="B43" s="7">
        <v>7.6</v>
      </c>
      <c r="C43" s="7">
        <f t="shared" si="1"/>
        <v>4</v>
      </c>
      <c r="D43" s="135"/>
      <c r="E43" s="137" t="s">
        <v>219</v>
      </c>
      <c r="F43" s="7">
        <v>7.6</v>
      </c>
      <c r="G43" s="151"/>
    </row>
    <row r="44" spans="1:7" ht="15.75" x14ac:dyDescent="0.25">
      <c r="A44" s="152" t="s">
        <v>214</v>
      </c>
      <c r="B44" s="114">
        <v>8.1999999999999993</v>
      </c>
      <c r="C44" s="114">
        <f t="shared" si="1"/>
        <v>2</v>
      </c>
      <c r="D44" s="141"/>
      <c r="E44" s="152" t="s">
        <v>214</v>
      </c>
      <c r="F44" s="114">
        <v>8.1999999999999993</v>
      </c>
      <c r="G44" s="143"/>
    </row>
    <row r="45" spans="1:7" x14ac:dyDescent="0.25">
      <c r="B45" s="144"/>
      <c r="C45" s="13"/>
      <c r="E45" s="144"/>
      <c r="F45" s="13"/>
      <c r="G45" s="13"/>
    </row>
  </sheetData>
  <mergeCells count="6">
    <mergeCell ref="A1:J1"/>
    <mergeCell ref="A2:J2"/>
    <mergeCell ref="A17:C17"/>
    <mergeCell ref="E17:G17"/>
    <mergeCell ref="A35:C35"/>
    <mergeCell ref="E35:G35"/>
  </mergeCells>
  <conditionalFormatting sqref="B37:B44">
    <cfRule type="cellIs" dxfId="28" priority="7" operator="equal">
      <formula>3</formula>
    </cfRule>
    <cfRule type="cellIs" dxfId="27" priority="8" operator="equal">
      <formula>2</formula>
    </cfRule>
    <cfRule type="cellIs" dxfId="26" priority="9" operator="equal">
      <formula>1</formula>
    </cfRule>
  </conditionalFormatting>
  <conditionalFormatting sqref="C19:C27">
    <cfRule type="cellIs" dxfId="25" priority="4" operator="equal">
      <formula>3</formula>
    </cfRule>
    <cfRule type="cellIs" dxfId="24" priority="5" operator="equal">
      <formula>2</formula>
    </cfRule>
    <cfRule type="cellIs" dxfId="23" priority="6" operator="equal">
      <formula>1</formula>
    </cfRule>
  </conditionalFormatting>
  <conditionalFormatting sqref="C37:C45">
    <cfRule type="cellIs" dxfId="22" priority="13" operator="equal">
      <formula>3</formula>
    </cfRule>
    <cfRule type="cellIs" dxfId="21" priority="14" operator="equal">
      <formula>2</formula>
    </cfRule>
    <cfRule type="cellIs" dxfId="20" priority="15" operator="equal">
      <formula>1</formula>
    </cfRule>
  </conditionalFormatting>
  <conditionalFormatting sqref="F37:F45">
    <cfRule type="cellIs" dxfId="19" priority="10" operator="equal">
      <formula>3</formula>
    </cfRule>
    <cfRule type="cellIs" dxfId="18" priority="11" operator="equal">
      <formula>2</formula>
    </cfRule>
    <cfRule type="cellIs" dxfId="17" priority="12" operator="equal">
      <formula>1</formula>
    </cfRule>
  </conditionalFormatting>
  <conditionalFormatting sqref="G37:G44">
    <cfRule type="cellIs" dxfId="16" priority="1" operator="equal">
      <formula>1</formula>
    </cfRule>
    <cfRule type="cellIs" dxfId="15" priority="2" operator="equal">
      <formula>2</formula>
    </cfRule>
    <cfRule type="cellIs" dxfId="14" priority="3" operator="equal">
      <formula>3</formula>
    </cfRule>
  </conditionalFormatting>
  <printOptions horizontalCentered="1"/>
  <pageMargins left="0.23622047244094491" right="0.23622047244094491" top="0.74803149606299213" bottom="0.74803149606299213" header="0.31496062992125984" footer="0.31496062992125984"/>
  <pageSetup paperSize="9" scale="83"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C0D9F-B84F-4528-9E19-F56F2C0C0ECE}">
  <dimension ref="A1:I147"/>
  <sheetViews>
    <sheetView showGridLines="0" zoomScaleNormal="100" zoomScaleSheetLayoutView="100" workbookViewId="0">
      <selection activeCell="F6" sqref="F6"/>
    </sheetView>
  </sheetViews>
  <sheetFormatPr defaultRowHeight="15" x14ac:dyDescent="0.25"/>
  <cols>
    <col min="1" max="1" width="24.7109375" customWidth="1"/>
    <col min="2" max="2" width="15.42578125" customWidth="1"/>
    <col min="3" max="3" width="16.42578125" style="207" bestFit="1" customWidth="1"/>
    <col min="4" max="5" width="1.42578125" style="207" customWidth="1"/>
    <col min="6" max="6" width="15.7109375" customWidth="1"/>
    <col min="7" max="7" width="12.5703125" customWidth="1"/>
    <col min="8" max="8" width="22.5703125" customWidth="1"/>
  </cols>
  <sheetData>
    <row r="1" spans="1:9" s="185" customFormat="1" ht="50.65" customHeight="1" thickBot="1" x14ac:dyDescent="0.3">
      <c r="A1" s="1002" t="s">
        <v>143</v>
      </c>
      <c r="B1" s="1002"/>
      <c r="C1" s="1002"/>
      <c r="D1" s="1002"/>
      <c r="E1" s="1002"/>
      <c r="F1" s="1002"/>
      <c r="G1" s="1002"/>
      <c r="H1" s="1002"/>
      <c r="I1" s="1002"/>
    </row>
    <row r="2" spans="1:9" s="185" customFormat="1" ht="30.75" customHeight="1" thickTop="1" x14ac:dyDescent="0.25">
      <c r="A2" s="1018" t="s">
        <v>278</v>
      </c>
      <c r="B2" s="1018"/>
      <c r="C2" s="1018"/>
      <c r="D2" s="1018"/>
      <c r="E2" s="1018"/>
      <c r="F2" s="1018"/>
      <c r="G2" s="1018"/>
      <c r="H2" s="1018"/>
      <c r="I2" s="1018"/>
    </row>
    <row r="3" spans="1:9" s="188" customFormat="1" ht="21" x14ac:dyDescent="0.25">
      <c r="A3" s="186" t="s">
        <v>279</v>
      </c>
      <c r="B3" s="187"/>
      <c r="C3" s="187"/>
      <c r="D3" s="187"/>
      <c r="E3" s="187"/>
      <c r="F3" s="187"/>
      <c r="G3" s="187"/>
      <c r="H3" s="187"/>
      <c r="I3" s="187"/>
    </row>
    <row r="4" spans="1:9" s="188" customFormat="1" ht="21" x14ac:dyDescent="0.25">
      <c r="A4" s="189" t="s">
        <v>160</v>
      </c>
      <c r="B4" s="190"/>
      <c r="C4" s="191"/>
      <c r="D4" s="191"/>
      <c r="E4" s="191"/>
      <c r="F4" s="1019"/>
      <c r="G4" s="1019"/>
      <c r="H4" s="192">
        <f ca="1">TODAY()</f>
        <v>45209</v>
      </c>
      <c r="I4" s="193" t="s">
        <v>280</v>
      </c>
    </row>
    <row r="5" spans="1:9" s="2" customFormat="1" ht="15.75" customHeight="1" x14ac:dyDescent="0.25">
      <c r="A5" s="194" t="s">
        <v>281</v>
      </c>
      <c r="B5" s="195" t="s">
        <v>282</v>
      </c>
      <c r="C5" s="196" t="s">
        <v>283</v>
      </c>
      <c r="D5" s="1020"/>
      <c r="E5" s="1021"/>
      <c r="F5" s="197" t="s">
        <v>283</v>
      </c>
      <c r="G5" s="198" t="s">
        <v>282</v>
      </c>
      <c r="H5" s="199" t="s">
        <v>284</v>
      </c>
    </row>
    <row r="6" spans="1:9" ht="16.5" customHeight="1" x14ac:dyDescent="0.25">
      <c r="A6" s="200">
        <f ca="1">H4</f>
        <v>45209</v>
      </c>
      <c r="B6" s="201" t="s">
        <v>285</v>
      </c>
      <c r="C6" s="202" t="str">
        <f t="shared" ref="C6:C11" ca="1" si="0">IF(A6=TODAY(),"ja",IF(A6&gt;TODAY()+10,"",IF(A6&lt;TODAY(),"","Vervanger nodig")))</f>
        <v>ja</v>
      </c>
      <c r="D6" s="1022"/>
      <c r="E6" s="1023"/>
      <c r="F6" s="203"/>
      <c r="G6" s="201" t="s">
        <v>285</v>
      </c>
      <c r="H6" s="200">
        <f ca="1">H4</f>
        <v>45209</v>
      </c>
    </row>
    <row r="7" spans="1:9" ht="16.5" customHeight="1" x14ac:dyDescent="0.25">
      <c r="A7" s="200">
        <f ca="1">H4+3</f>
        <v>45212</v>
      </c>
      <c r="B7" s="201" t="s">
        <v>286</v>
      </c>
      <c r="C7" s="202" t="str">
        <f t="shared" ca="1" si="0"/>
        <v>Vervanger nodig</v>
      </c>
      <c r="D7" s="1022"/>
      <c r="E7" s="1023"/>
      <c r="F7" s="203"/>
      <c r="G7" s="201" t="s">
        <v>286</v>
      </c>
      <c r="H7" s="200">
        <f ca="1">H4+3</f>
        <v>45212</v>
      </c>
      <c r="I7" s="204"/>
    </row>
    <row r="8" spans="1:9" ht="16.5" customHeight="1" x14ac:dyDescent="0.25">
      <c r="A8" s="200">
        <f ca="1">H4+110</f>
        <v>45319</v>
      </c>
      <c r="B8" s="201" t="s">
        <v>287</v>
      </c>
      <c r="C8" s="202" t="str">
        <f t="shared" ca="1" si="0"/>
        <v/>
      </c>
      <c r="D8" s="1022"/>
      <c r="E8" s="1023"/>
      <c r="F8" s="203"/>
      <c r="G8" s="201" t="s">
        <v>287</v>
      </c>
      <c r="H8" s="200">
        <f ca="1">H4+110</f>
        <v>45319</v>
      </c>
    </row>
    <row r="9" spans="1:9" ht="16.5" customHeight="1" x14ac:dyDescent="0.25">
      <c r="A9" s="200">
        <f ca="1">H4+113</f>
        <v>45322</v>
      </c>
      <c r="B9" s="201" t="s">
        <v>288</v>
      </c>
      <c r="C9" s="202" t="str">
        <f t="shared" ca="1" si="0"/>
        <v/>
      </c>
      <c r="D9" s="1022"/>
      <c r="E9" s="1023"/>
      <c r="F9" s="203"/>
      <c r="G9" s="201" t="s">
        <v>288</v>
      </c>
      <c r="H9" s="200">
        <f ca="1">H4+113</f>
        <v>45322</v>
      </c>
    </row>
    <row r="10" spans="1:9" ht="16.5" customHeight="1" x14ac:dyDescent="0.25">
      <c r="A10" s="200">
        <f ca="1">H4</f>
        <v>45209</v>
      </c>
      <c r="B10" s="201" t="s">
        <v>289</v>
      </c>
      <c r="C10" s="202" t="str">
        <f t="shared" ca="1" si="0"/>
        <v>ja</v>
      </c>
      <c r="D10" s="1022"/>
      <c r="E10" s="1023"/>
      <c r="F10" s="203"/>
      <c r="G10" s="201" t="s">
        <v>289</v>
      </c>
      <c r="H10" s="200">
        <f ca="1">H4</f>
        <v>45209</v>
      </c>
    </row>
    <row r="11" spans="1:9" ht="16.5" customHeight="1" x14ac:dyDescent="0.25">
      <c r="A11" s="200">
        <f ca="1">H4+9</f>
        <v>45218</v>
      </c>
      <c r="B11" s="201" t="s">
        <v>290</v>
      </c>
      <c r="C11" s="202" t="str">
        <f t="shared" ca="1" si="0"/>
        <v>Vervanger nodig</v>
      </c>
      <c r="D11" s="1024"/>
      <c r="E11" s="1025"/>
      <c r="F11" s="203"/>
      <c r="G11" s="201" t="s">
        <v>290</v>
      </c>
      <c r="H11" s="200">
        <f ca="1">H4+6</f>
        <v>45215</v>
      </c>
      <c r="I11" s="205" t="s">
        <v>291</v>
      </c>
    </row>
    <row r="12" spans="1:9" x14ac:dyDescent="0.25">
      <c r="A12" s="206"/>
      <c r="F12" s="208"/>
      <c r="G12" s="208"/>
      <c r="H12" s="209"/>
    </row>
    <row r="13" spans="1:9" ht="15" customHeight="1" x14ac:dyDescent="0.25">
      <c r="A13" s="210" t="s">
        <v>292</v>
      </c>
      <c r="F13" s="208"/>
      <c r="G13" s="208"/>
      <c r="H13" s="208"/>
    </row>
    <row r="14" spans="1:9" ht="15.75" x14ac:dyDescent="0.25">
      <c r="A14" s="211" t="s">
        <v>293</v>
      </c>
    </row>
    <row r="15" spans="1:9" ht="15.75" x14ac:dyDescent="0.25">
      <c r="A15" s="211" t="s">
        <v>294</v>
      </c>
    </row>
    <row r="16" spans="1:9" ht="15.75" x14ac:dyDescent="0.25">
      <c r="A16" s="211" t="s">
        <v>295</v>
      </c>
    </row>
    <row r="17" spans="1:9" ht="15.75" x14ac:dyDescent="0.25">
      <c r="A17" s="211" t="s">
        <v>296</v>
      </c>
    </row>
    <row r="18" spans="1:9" ht="15.75" x14ac:dyDescent="0.25">
      <c r="A18" s="2" t="s">
        <v>297</v>
      </c>
    </row>
    <row r="19" spans="1:9" ht="15.75" x14ac:dyDescent="0.25">
      <c r="A19" s="5" t="s">
        <v>298</v>
      </c>
    </row>
    <row r="20" spans="1:9" ht="15.75" x14ac:dyDescent="0.25">
      <c r="A20" s="5" t="s">
        <v>299</v>
      </c>
    </row>
    <row r="21" spans="1:9" ht="15.75" x14ac:dyDescent="0.25">
      <c r="A21" s="5" t="s">
        <v>300</v>
      </c>
    </row>
    <row r="22" spans="1:9" ht="15.75" x14ac:dyDescent="0.25">
      <c r="A22" s="5" t="s">
        <v>301</v>
      </c>
    </row>
    <row r="24" spans="1:9" ht="15.75" x14ac:dyDescent="0.25">
      <c r="A24" s="212" t="s">
        <v>302</v>
      </c>
    </row>
    <row r="25" spans="1:9" ht="15.75" x14ac:dyDescent="0.25">
      <c r="A25" s="213" t="s">
        <v>303</v>
      </c>
    </row>
    <row r="26" spans="1:9" s="188" customFormat="1" ht="21" x14ac:dyDescent="0.25">
      <c r="A26" s="214" t="s">
        <v>304</v>
      </c>
      <c r="B26" s="187"/>
      <c r="C26" s="187"/>
      <c r="D26" s="187"/>
      <c r="E26" s="187"/>
      <c r="F26" s="187"/>
      <c r="G26" s="187"/>
      <c r="H26" s="187"/>
      <c r="I26" s="187"/>
    </row>
    <row r="27" spans="1:9" ht="15.75" x14ac:dyDescent="0.25">
      <c r="A27" s="120" t="s">
        <v>305</v>
      </c>
    </row>
    <row r="28" spans="1:9" ht="15.75" x14ac:dyDescent="0.25">
      <c r="A28" s="5" t="s">
        <v>306</v>
      </c>
    </row>
    <row r="29" spans="1:9" ht="15.75" x14ac:dyDescent="0.25">
      <c r="A29" s="5" t="s">
        <v>307</v>
      </c>
    </row>
    <row r="30" spans="1:9" ht="15.75" x14ac:dyDescent="0.25">
      <c r="A30" s="5" t="s">
        <v>308</v>
      </c>
    </row>
    <row r="31" spans="1:9" ht="15.75" x14ac:dyDescent="0.25">
      <c r="A31" s="5" t="s">
        <v>309</v>
      </c>
    </row>
    <row r="32" spans="1:9" ht="15.75" x14ac:dyDescent="0.25">
      <c r="A32" s="5" t="s">
        <v>310</v>
      </c>
    </row>
    <row r="103" ht="61.9" customHeight="1" x14ac:dyDescent="0.25"/>
    <row r="116" ht="49.5" customHeight="1" x14ac:dyDescent="0.25"/>
    <row r="147" ht="54" customHeight="1" x14ac:dyDescent="0.25"/>
  </sheetData>
  <mergeCells count="4">
    <mergeCell ref="A1:I1"/>
    <mergeCell ref="A2:I2"/>
    <mergeCell ref="F4:G4"/>
    <mergeCell ref="D5:E11"/>
  </mergeCells>
  <conditionalFormatting sqref="C6:C11">
    <cfRule type="expression" dxfId="13" priority="3">
      <formula>C6="ja"</formula>
    </cfRule>
  </conditionalFormatting>
  <conditionalFormatting sqref="A6:A11">
    <cfRule type="cellIs" dxfId="12" priority="1" operator="between">
      <formula>$H$4</formula>
      <formula>$H$4+10</formula>
    </cfRule>
  </conditionalFormatting>
  <conditionalFormatting sqref="H4">
    <cfRule type="expression" dxfId="11" priority="4">
      <formula>AND(H7&gt;=TODAY(),H7&lt;=TODAY()+10)</formula>
    </cfRule>
  </conditionalFormatting>
  <conditionalFormatting sqref="A11">
    <cfRule type="timePeriod" dxfId="10" priority="2" timePeriod="nextWeek">
      <formula>AND(ROUNDDOWN(A11,0)-TODAY()&gt;(7-WEEKDAY(TODAY())),ROUNDDOWN(A11,0)-TODAY()&lt;(15-WEEKDAY(TODAY())))</formula>
    </cfRule>
  </conditionalFormatting>
  <printOptions horizontalCentered="1"/>
  <pageMargins left="0.11811023622047245" right="0.11811023622047245" top="0.55118110236220474" bottom="0.74803149606299213" header="0.31496062992125984" footer="0.31496062992125984"/>
  <pageSetup paperSize="9" scale="80" orientation="portrait" r:id="rId1"/>
  <colBreaks count="1" manualBreakCount="1">
    <brk id="9" max="1048575" man="1"/>
  </colBreaks>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4FF3B-64E6-405F-94A2-040F30AFA445}">
  <dimension ref="A1:Q46"/>
  <sheetViews>
    <sheetView showGridLines="0" showZeros="0" zoomScaleNormal="100" workbookViewId="0">
      <selection activeCell="H1" sqref="H1"/>
    </sheetView>
  </sheetViews>
  <sheetFormatPr defaultColWidth="9.28515625" defaultRowHeight="15" x14ac:dyDescent="0.25"/>
  <cols>
    <col min="1" max="1" width="12.7109375" style="97" customWidth="1"/>
    <col min="2" max="2" width="9.7109375" style="97" customWidth="1"/>
    <col min="3" max="3" width="12.7109375" style="271" customWidth="1"/>
    <col min="4" max="4" width="12.5703125" style="272" customWidth="1"/>
    <col min="5" max="5" width="12.42578125" style="272" customWidth="1"/>
    <col min="6" max="6" width="11.7109375" style="275" customWidth="1"/>
    <col min="7" max="7" width="30.42578125" style="257" customWidth="1"/>
    <col min="8" max="16384" width="9.28515625" style="97"/>
  </cols>
  <sheetData>
    <row r="1" spans="1:11" s="215" customFormat="1" ht="51.6" customHeight="1" thickBot="1" x14ac:dyDescent="0.3">
      <c r="A1" s="1002" t="s">
        <v>59</v>
      </c>
      <c r="B1" s="1002"/>
      <c r="C1" s="1002"/>
      <c r="D1" s="1002"/>
      <c r="E1" s="1002"/>
      <c r="F1" s="1002"/>
      <c r="G1" s="1002"/>
      <c r="H1"/>
      <c r="I1"/>
    </row>
    <row r="2" spans="1:11" s="185" customFormat="1" ht="30.6" customHeight="1" thickTop="1" x14ac:dyDescent="0.25">
      <c r="A2" s="1026" t="s">
        <v>311</v>
      </c>
      <c r="B2" s="1026"/>
      <c r="C2" s="1026"/>
      <c r="D2" s="1026"/>
      <c r="E2" s="1026"/>
      <c r="F2" s="1026"/>
      <c r="G2" s="1026"/>
      <c r="H2"/>
      <c r="I2"/>
    </row>
    <row r="3" spans="1:11" s="185" customFormat="1" ht="1.5" customHeight="1" x14ac:dyDescent="0.25">
      <c r="A3" s="216"/>
      <c r="B3" s="217"/>
      <c r="C3" s="218"/>
      <c r="D3" s="216"/>
      <c r="E3" s="216"/>
      <c r="H3"/>
      <c r="I3"/>
    </row>
    <row r="4" spans="1:11" s="185" customFormat="1" ht="18.75" hidden="1" x14ac:dyDescent="0.25">
      <c r="A4" s="219"/>
      <c r="B4" s="220"/>
      <c r="C4" s="221"/>
      <c r="D4" s="222"/>
      <c r="E4" s="222"/>
      <c r="H4"/>
      <c r="I4"/>
    </row>
    <row r="5" spans="1:11" s="188" customFormat="1" ht="21" x14ac:dyDescent="0.25">
      <c r="A5" s="223" t="s">
        <v>312</v>
      </c>
      <c r="B5" s="224"/>
      <c r="C5" s="225"/>
      <c r="D5" s="226"/>
      <c r="E5" s="226"/>
      <c r="F5" s="227"/>
      <c r="G5" s="227"/>
      <c r="H5"/>
      <c r="I5"/>
    </row>
    <row r="6" spans="1:11" s="231" customFormat="1" ht="15.75" x14ac:dyDescent="0.25">
      <c r="A6" s="228" t="s">
        <v>313</v>
      </c>
      <c r="B6" s="229"/>
      <c r="C6" s="230"/>
      <c r="D6" s="191"/>
      <c r="E6" s="191"/>
    </row>
    <row r="7" spans="1:11" s="231" customFormat="1" ht="15.75" x14ac:dyDescent="0.25">
      <c r="A7" s="232" t="s">
        <v>314</v>
      </c>
      <c r="B7" s="229"/>
      <c r="C7" s="230"/>
      <c r="D7" s="191"/>
      <c r="E7" s="191"/>
    </row>
    <row r="8" spans="1:11" s="185" customFormat="1" ht="15.75" x14ac:dyDescent="0.25">
      <c r="A8" s="191" t="s">
        <v>315</v>
      </c>
      <c r="B8" s="233"/>
      <c r="C8" s="230"/>
      <c r="D8" s="191"/>
      <c r="E8" s="191"/>
    </row>
    <row r="9" spans="1:11" s="191" customFormat="1" ht="18" customHeight="1" x14ac:dyDescent="0.25">
      <c r="A9" s="234" t="s">
        <v>316</v>
      </c>
      <c r="B9" s="235"/>
      <c r="C9" s="236"/>
      <c r="D9" s="234"/>
      <c r="E9" s="237"/>
      <c r="K9" s="191" t="s">
        <v>317</v>
      </c>
    </row>
    <row r="10" spans="1:11" s="231" customFormat="1" ht="21" x14ac:dyDescent="0.25">
      <c r="A10" s="238"/>
      <c r="B10" s="237"/>
      <c r="C10" s="230"/>
      <c r="D10" s="1027" t="s">
        <v>162</v>
      </c>
      <c r="E10" s="1027"/>
    </row>
    <row r="11" spans="1:11" ht="15.75" x14ac:dyDescent="0.25">
      <c r="A11" s="238"/>
      <c r="B11" s="239" t="s">
        <v>318</v>
      </c>
      <c r="C11" s="240" t="s">
        <v>318</v>
      </c>
      <c r="D11" s="241" t="s">
        <v>318</v>
      </c>
      <c r="E11" s="241" t="s">
        <v>319</v>
      </c>
      <c r="F11" s="242" t="s">
        <v>320</v>
      </c>
      <c r="G11" s="243" t="s">
        <v>321</v>
      </c>
    </row>
    <row r="12" spans="1:11" ht="16.5" thickBot="1" x14ac:dyDescent="0.3">
      <c r="B12" s="239" t="s">
        <v>322</v>
      </c>
      <c r="C12" s="240" t="s">
        <v>323</v>
      </c>
      <c r="D12" s="241" t="s">
        <v>324</v>
      </c>
      <c r="E12" s="241" t="s">
        <v>325</v>
      </c>
      <c r="F12" s="242" t="s">
        <v>326</v>
      </c>
      <c r="G12" s="244" t="s">
        <v>241</v>
      </c>
    </row>
    <row r="13" spans="1:11" ht="16.5" thickTop="1" x14ac:dyDescent="0.25">
      <c r="A13" s="245" t="s">
        <v>327</v>
      </c>
      <c r="B13" s="246">
        <v>11002</v>
      </c>
      <c r="C13" s="247">
        <f ca="1">TODAY()-60</f>
        <v>45149</v>
      </c>
      <c r="D13" s="248">
        <v>2380</v>
      </c>
      <c r="E13" s="248">
        <v>2380</v>
      </c>
      <c r="F13" s="249">
        <f>D13-E13</f>
        <v>0</v>
      </c>
      <c r="G13" s="250"/>
    </row>
    <row r="14" spans="1:11" ht="15.75" x14ac:dyDescent="0.25">
      <c r="A14" s="245" t="s">
        <v>328</v>
      </c>
      <c r="B14" s="251">
        <v>11003</v>
      </c>
      <c r="C14" s="247">
        <f t="shared" ref="C14:C25" ca="1" si="0">C13+7</f>
        <v>45156</v>
      </c>
      <c r="D14" s="252">
        <v>163.63</v>
      </c>
      <c r="E14" s="252"/>
      <c r="F14" s="253">
        <f t="shared" ref="F14:F25" si="1">D14-E14</f>
        <v>163.63</v>
      </c>
      <c r="G14" s="1098"/>
    </row>
    <row r="15" spans="1:11" ht="15.75" x14ac:dyDescent="0.25">
      <c r="A15" s="245" t="s">
        <v>329</v>
      </c>
      <c r="B15" s="251">
        <v>11004</v>
      </c>
      <c r="C15" s="247">
        <f t="shared" ca="1" si="0"/>
        <v>45163</v>
      </c>
      <c r="D15" s="252">
        <v>41.65</v>
      </c>
      <c r="E15" s="252">
        <v>41.65</v>
      </c>
      <c r="F15" s="253">
        <f t="shared" si="1"/>
        <v>0</v>
      </c>
      <c r="G15" s="1098"/>
    </row>
    <row r="16" spans="1:11" ht="15.75" x14ac:dyDescent="0.25">
      <c r="A16" s="245" t="s">
        <v>330</v>
      </c>
      <c r="B16" s="251">
        <v>11005</v>
      </c>
      <c r="C16" s="247">
        <f t="shared" ca="1" si="0"/>
        <v>45170</v>
      </c>
      <c r="D16" s="252">
        <v>89.25</v>
      </c>
      <c r="E16" s="252">
        <v>80</v>
      </c>
      <c r="F16" s="253">
        <f t="shared" si="1"/>
        <v>9.25</v>
      </c>
      <c r="G16" s="1098"/>
    </row>
    <row r="17" spans="1:12" ht="15.75" x14ac:dyDescent="0.25">
      <c r="A17" s="245" t="s">
        <v>331</v>
      </c>
      <c r="B17" s="251">
        <v>11006</v>
      </c>
      <c r="C17" s="247">
        <f t="shared" ca="1" si="0"/>
        <v>45177</v>
      </c>
      <c r="D17" s="252">
        <v>59.5</v>
      </c>
      <c r="E17" s="252"/>
      <c r="F17" s="253">
        <f t="shared" si="1"/>
        <v>59.5</v>
      </c>
      <c r="G17" s="1098"/>
    </row>
    <row r="18" spans="1:12" ht="15.75" x14ac:dyDescent="0.25">
      <c r="A18" s="245" t="s">
        <v>327</v>
      </c>
      <c r="B18" s="251">
        <v>11007</v>
      </c>
      <c r="C18" s="247">
        <f t="shared" ca="1" si="0"/>
        <v>45184</v>
      </c>
      <c r="D18" s="252">
        <v>178.5</v>
      </c>
      <c r="E18" s="252">
        <v>178.5</v>
      </c>
      <c r="F18" s="253">
        <f t="shared" si="1"/>
        <v>0</v>
      </c>
      <c r="G18" s="1098"/>
    </row>
    <row r="19" spans="1:12" ht="15.75" x14ac:dyDescent="0.25">
      <c r="A19" s="245" t="s">
        <v>328</v>
      </c>
      <c r="B19" s="251">
        <v>11008</v>
      </c>
      <c r="C19" s="247">
        <f t="shared" ca="1" si="0"/>
        <v>45191</v>
      </c>
      <c r="D19" s="252">
        <v>720.9</v>
      </c>
      <c r="E19" s="252"/>
      <c r="F19" s="253">
        <f t="shared" si="1"/>
        <v>720.9</v>
      </c>
      <c r="G19" s="1098"/>
    </row>
    <row r="20" spans="1:12" ht="15.75" x14ac:dyDescent="0.25">
      <c r="A20" s="245" t="s">
        <v>329</v>
      </c>
      <c r="B20" s="251">
        <v>11009</v>
      </c>
      <c r="C20" s="247">
        <f t="shared" ca="1" si="0"/>
        <v>45198</v>
      </c>
      <c r="D20" s="252">
        <v>720.9</v>
      </c>
      <c r="E20" s="252">
        <v>720.9</v>
      </c>
      <c r="F20" s="253">
        <f t="shared" si="1"/>
        <v>0</v>
      </c>
      <c r="G20" s="1098"/>
    </row>
    <row r="21" spans="1:12" ht="15.75" x14ac:dyDescent="0.25">
      <c r="A21" s="245" t="s">
        <v>332</v>
      </c>
      <c r="B21" s="251">
        <v>11010</v>
      </c>
      <c r="C21" s="247">
        <f t="shared" ca="1" si="0"/>
        <v>45205</v>
      </c>
      <c r="D21" s="252">
        <v>906.78</v>
      </c>
      <c r="E21" s="252"/>
      <c r="F21" s="253">
        <f t="shared" si="1"/>
        <v>906.78</v>
      </c>
      <c r="G21" s="1098"/>
    </row>
    <row r="22" spans="1:12" ht="15.75" x14ac:dyDescent="0.25">
      <c r="A22" s="245" t="s">
        <v>327</v>
      </c>
      <c r="B22" s="251">
        <v>11011</v>
      </c>
      <c r="C22" s="247">
        <f ca="1">C14+7</f>
        <v>45163</v>
      </c>
      <c r="D22" s="252">
        <v>110</v>
      </c>
      <c r="E22" s="252">
        <v>110</v>
      </c>
      <c r="F22" s="253">
        <f t="shared" si="1"/>
        <v>0</v>
      </c>
      <c r="G22" s="1098"/>
    </row>
    <row r="23" spans="1:12" ht="15.75" x14ac:dyDescent="0.25">
      <c r="A23" s="245" t="s">
        <v>328</v>
      </c>
      <c r="B23" s="251">
        <v>11012</v>
      </c>
      <c r="C23" s="247">
        <f t="shared" ca="1" si="0"/>
        <v>45170</v>
      </c>
      <c r="D23" s="252">
        <v>327.25</v>
      </c>
      <c r="E23" s="252"/>
      <c r="F23" s="253">
        <f t="shared" si="1"/>
        <v>327.25</v>
      </c>
      <c r="G23" s="1098"/>
    </row>
    <row r="24" spans="1:12" ht="15.75" x14ac:dyDescent="0.25">
      <c r="A24" s="245" t="s">
        <v>329</v>
      </c>
      <c r="B24" s="251">
        <v>11013</v>
      </c>
      <c r="C24" s="247">
        <f t="shared" ca="1" si="0"/>
        <v>45177</v>
      </c>
      <c r="D24" s="252">
        <v>41.65</v>
      </c>
      <c r="E24" s="252">
        <v>20</v>
      </c>
      <c r="F24" s="253">
        <f t="shared" si="1"/>
        <v>21.65</v>
      </c>
      <c r="G24" s="1098"/>
    </row>
    <row r="25" spans="1:12" ht="15.75" x14ac:dyDescent="0.25">
      <c r="A25" s="245" t="s">
        <v>333</v>
      </c>
      <c r="B25" s="254">
        <v>11014</v>
      </c>
      <c r="C25" s="247">
        <f t="shared" ca="1" si="0"/>
        <v>45184</v>
      </c>
      <c r="D25" s="255">
        <v>1987.3</v>
      </c>
      <c r="E25" s="255">
        <v>1000</v>
      </c>
      <c r="F25" s="256">
        <f t="shared" si="1"/>
        <v>987.3</v>
      </c>
      <c r="G25" s="1098"/>
    </row>
    <row r="26" spans="1:12" ht="15.75" x14ac:dyDescent="0.25">
      <c r="A26" s="1028" t="s">
        <v>334</v>
      </c>
      <c r="B26" s="1028"/>
      <c r="C26" s="1028"/>
      <c r="D26" s="1028"/>
      <c r="E26" s="1028"/>
      <c r="F26" s="1028"/>
      <c r="G26" s="1028"/>
    </row>
    <row r="27" spans="1:12" ht="18.75" x14ac:dyDescent="0.25">
      <c r="A27" s="238"/>
      <c r="B27" s="1029" t="s">
        <v>160</v>
      </c>
      <c r="C27" s="1029"/>
      <c r="D27" s="1029"/>
      <c r="E27" s="1029"/>
      <c r="F27" s="1029"/>
    </row>
    <row r="28" spans="1:12" ht="15.75" x14ac:dyDescent="0.25">
      <c r="A28" s="238"/>
      <c r="B28" s="239" t="s">
        <v>318</v>
      </c>
      <c r="C28" s="240" t="s">
        <v>318</v>
      </c>
      <c r="D28" s="241" t="s">
        <v>318</v>
      </c>
      <c r="E28" s="241" t="s">
        <v>319</v>
      </c>
      <c r="F28" s="242" t="s">
        <v>320</v>
      </c>
      <c r="G28" s="243" t="s">
        <v>321</v>
      </c>
    </row>
    <row r="29" spans="1:12" ht="15.75" x14ac:dyDescent="0.25">
      <c r="A29" s="238"/>
      <c r="B29" s="258" t="s">
        <v>322</v>
      </c>
      <c r="C29" s="240" t="s">
        <v>323</v>
      </c>
      <c r="D29" s="259" t="s">
        <v>324</v>
      </c>
      <c r="E29" s="259" t="s">
        <v>325</v>
      </c>
      <c r="F29" s="260" t="s">
        <v>326</v>
      </c>
      <c r="G29" s="261" t="s">
        <v>324</v>
      </c>
    </row>
    <row r="30" spans="1:12" ht="15.75" x14ac:dyDescent="0.25">
      <c r="A30" s="262" t="s">
        <v>327</v>
      </c>
      <c r="B30" s="263">
        <v>11002</v>
      </c>
      <c r="C30" s="247">
        <f ca="1">TODAY()-60</f>
        <v>45149</v>
      </c>
      <c r="D30" s="248">
        <v>2380</v>
      </c>
      <c r="E30" s="248">
        <v>2380</v>
      </c>
      <c r="F30" s="249">
        <f>D30-E30</f>
        <v>0</v>
      </c>
      <c r="G30" s="264" t="str">
        <f ca="1">IF(AND(F30&gt;0,C30&lt;=TODAY()-30),"ACTIE","")</f>
        <v/>
      </c>
      <c r="H30" s="265"/>
      <c r="I30" s="265"/>
      <c r="J30" s="265"/>
      <c r="K30" s="265"/>
      <c r="L30" s="265"/>
    </row>
    <row r="31" spans="1:12" ht="15.75" x14ac:dyDescent="0.25">
      <c r="A31" s="266" t="s">
        <v>328</v>
      </c>
      <c r="B31" s="251">
        <v>11003</v>
      </c>
      <c r="C31" s="247">
        <f t="shared" ref="C31:C42" ca="1" si="2">C30+7</f>
        <v>45156</v>
      </c>
      <c r="D31" s="252">
        <v>163.63</v>
      </c>
      <c r="E31" s="252"/>
      <c r="F31" s="253">
        <f t="shared" ref="F31:F42" si="3">D31-E31</f>
        <v>163.63</v>
      </c>
      <c r="G31" s="264" t="str">
        <f t="shared" ref="G31:G42" ca="1" si="4">IF(AND(F31&gt;0,C31&lt;=TODAY()-30),"ACTIE","")</f>
        <v>ACTIE</v>
      </c>
      <c r="H31" s="265"/>
      <c r="I31" s="265"/>
      <c r="J31" s="265"/>
      <c r="K31" s="265"/>
      <c r="L31" s="265"/>
    </row>
    <row r="32" spans="1:12" ht="15.75" x14ac:dyDescent="0.25">
      <c r="A32" s="266" t="s">
        <v>329</v>
      </c>
      <c r="B32" s="251">
        <v>11004</v>
      </c>
      <c r="C32" s="247">
        <f t="shared" ca="1" si="2"/>
        <v>45163</v>
      </c>
      <c r="D32" s="252">
        <v>41.65</v>
      </c>
      <c r="E32" s="252">
        <v>41.65</v>
      </c>
      <c r="F32" s="253">
        <f t="shared" si="3"/>
        <v>0</v>
      </c>
      <c r="G32" s="264" t="str">
        <f t="shared" ca="1" si="4"/>
        <v/>
      </c>
      <c r="H32" s="265"/>
      <c r="I32" s="265"/>
      <c r="J32" s="265"/>
      <c r="K32" s="265"/>
      <c r="L32" s="265"/>
    </row>
    <row r="33" spans="1:17" ht="15.75" x14ac:dyDescent="0.25">
      <c r="A33" s="266" t="s">
        <v>330</v>
      </c>
      <c r="B33" s="251">
        <v>11005</v>
      </c>
      <c r="C33" s="247">
        <f t="shared" ca="1" si="2"/>
        <v>45170</v>
      </c>
      <c r="D33" s="252">
        <v>89.25</v>
      </c>
      <c r="E33" s="252">
        <v>80</v>
      </c>
      <c r="F33" s="253">
        <f t="shared" si="3"/>
        <v>9.25</v>
      </c>
      <c r="G33" s="264" t="str">
        <f t="shared" ca="1" si="4"/>
        <v>ACTIE</v>
      </c>
      <c r="H33" s="265"/>
      <c r="I33" s="265"/>
      <c r="J33" s="265"/>
      <c r="K33" s="265"/>
      <c r="L33" s="265"/>
      <c r="Q33" s="97" t="s">
        <v>1</v>
      </c>
    </row>
    <row r="34" spans="1:17" ht="15.75" x14ac:dyDescent="0.25">
      <c r="A34" s="266" t="s">
        <v>331</v>
      </c>
      <c r="B34" s="251">
        <v>11006</v>
      </c>
      <c r="C34" s="247">
        <f t="shared" ca="1" si="2"/>
        <v>45177</v>
      </c>
      <c r="D34" s="252">
        <v>59.5</v>
      </c>
      <c r="E34" s="252"/>
      <c r="F34" s="253">
        <f t="shared" si="3"/>
        <v>59.5</v>
      </c>
      <c r="G34" s="264" t="str">
        <f t="shared" ca="1" si="4"/>
        <v>ACTIE</v>
      </c>
      <c r="H34" s="265"/>
      <c r="I34" s="265"/>
      <c r="J34" s="265"/>
      <c r="K34" s="265"/>
      <c r="L34" s="265"/>
    </row>
    <row r="35" spans="1:17" ht="15.75" x14ac:dyDescent="0.25">
      <c r="A35" s="266" t="s">
        <v>327</v>
      </c>
      <c r="B35" s="251">
        <v>11007</v>
      </c>
      <c r="C35" s="247">
        <f t="shared" ca="1" si="2"/>
        <v>45184</v>
      </c>
      <c r="D35" s="252">
        <v>178.5</v>
      </c>
      <c r="E35" s="252">
        <v>178.5</v>
      </c>
      <c r="F35" s="253">
        <f t="shared" si="3"/>
        <v>0</v>
      </c>
      <c r="G35" s="264" t="str">
        <f t="shared" ca="1" si="4"/>
        <v/>
      </c>
      <c r="H35" s="265"/>
      <c r="I35" s="265"/>
      <c r="J35" s="265"/>
      <c r="K35" s="265"/>
      <c r="L35" s="265"/>
    </row>
    <row r="36" spans="1:17" ht="15.75" x14ac:dyDescent="0.25">
      <c r="A36" s="266" t="s">
        <v>328</v>
      </c>
      <c r="B36" s="251">
        <v>11008</v>
      </c>
      <c r="C36" s="247">
        <f t="shared" ca="1" si="2"/>
        <v>45191</v>
      </c>
      <c r="D36" s="252">
        <v>720.9</v>
      </c>
      <c r="E36" s="252"/>
      <c r="F36" s="253">
        <f t="shared" si="3"/>
        <v>720.9</v>
      </c>
      <c r="G36" s="264" t="str">
        <f t="shared" ca="1" si="4"/>
        <v/>
      </c>
      <c r="H36" s="265"/>
      <c r="I36" s="265"/>
      <c r="J36" s="265"/>
      <c r="K36" s="265"/>
      <c r="L36" s="265"/>
    </row>
    <row r="37" spans="1:17" ht="15.75" x14ac:dyDescent="0.25">
      <c r="A37" s="266" t="s">
        <v>329</v>
      </c>
      <c r="B37" s="251">
        <v>11009</v>
      </c>
      <c r="C37" s="247">
        <f t="shared" ca="1" si="2"/>
        <v>45198</v>
      </c>
      <c r="D37" s="252">
        <v>720.9</v>
      </c>
      <c r="E37" s="252">
        <v>720.9</v>
      </c>
      <c r="F37" s="253">
        <f t="shared" si="3"/>
        <v>0</v>
      </c>
      <c r="G37" s="264" t="str">
        <f t="shared" ca="1" si="4"/>
        <v/>
      </c>
      <c r="H37" s="265"/>
      <c r="I37" s="265"/>
      <c r="J37" s="265"/>
      <c r="K37" s="265"/>
      <c r="L37" s="265"/>
    </row>
    <row r="38" spans="1:17" ht="15.75" x14ac:dyDescent="0.25">
      <c r="A38" s="266" t="s">
        <v>332</v>
      </c>
      <c r="B38" s="251">
        <v>11010</v>
      </c>
      <c r="C38" s="247">
        <f t="shared" ca="1" si="2"/>
        <v>45205</v>
      </c>
      <c r="D38" s="252">
        <v>906.78</v>
      </c>
      <c r="E38" s="252"/>
      <c r="F38" s="253">
        <f t="shared" si="3"/>
        <v>906.78</v>
      </c>
      <c r="G38" s="264" t="str">
        <f t="shared" ca="1" si="4"/>
        <v/>
      </c>
      <c r="H38" s="265"/>
      <c r="I38" s="265"/>
      <c r="J38" s="265"/>
      <c r="K38" s="265"/>
      <c r="L38" s="265"/>
    </row>
    <row r="39" spans="1:17" ht="15.75" x14ac:dyDescent="0.25">
      <c r="A39" s="266" t="s">
        <v>327</v>
      </c>
      <c r="B39" s="251">
        <v>11011</v>
      </c>
      <c r="C39" s="247">
        <f ca="1">C31+7</f>
        <v>45163</v>
      </c>
      <c r="D39" s="252">
        <v>110</v>
      </c>
      <c r="E39" s="252">
        <v>110</v>
      </c>
      <c r="F39" s="253">
        <f t="shared" si="3"/>
        <v>0</v>
      </c>
      <c r="G39" s="264" t="str">
        <f t="shared" ca="1" si="4"/>
        <v/>
      </c>
      <c r="H39" s="265"/>
      <c r="I39" s="265"/>
      <c r="J39" s="265"/>
      <c r="K39" s="265"/>
      <c r="L39" s="265"/>
    </row>
    <row r="40" spans="1:17" ht="15.75" x14ac:dyDescent="0.25">
      <c r="A40" s="266" t="s">
        <v>328</v>
      </c>
      <c r="B40" s="251">
        <v>11012</v>
      </c>
      <c r="C40" s="247">
        <f t="shared" ca="1" si="2"/>
        <v>45170</v>
      </c>
      <c r="D40" s="252">
        <v>327.25</v>
      </c>
      <c r="E40" s="252"/>
      <c r="F40" s="253">
        <f t="shared" si="3"/>
        <v>327.25</v>
      </c>
      <c r="G40" s="264" t="str">
        <f t="shared" ca="1" si="4"/>
        <v>ACTIE</v>
      </c>
      <c r="H40" s="265"/>
      <c r="I40" s="265"/>
      <c r="J40" s="265"/>
      <c r="K40" s="265"/>
      <c r="L40" s="265"/>
    </row>
    <row r="41" spans="1:17" ht="15.75" x14ac:dyDescent="0.25">
      <c r="A41" s="266" t="s">
        <v>329</v>
      </c>
      <c r="B41" s="251">
        <v>11013</v>
      </c>
      <c r="C41" s="247">
        <f t="shared" ca="1" si="2"/>
        <v>45177</v>
      </c>
      <c r="D41" s="252">
        <v>41.65</v>
      </c>
      <c r="E41" s="252">
        <v>20</v>
      </c>
      <c r="F41" s="253">
        <f t="shared" si="3"/>
        <v>21.65</v>
      </c>
      <c r="G41" s="264" t="str">
        <f t="shared" ca="1" si="4"/>
        <v>ACTIE</v>
      </c>
      <c r="H41" s="265"/>
      <c r="I41" s="265"/>
      <c r="J41" s="265"/>
      <c r="K41" s="265"/>
      <c r="L41" s="265"/>
    </row>
    <row r="42" spans="1:17" ht="15.75" x14ac:dyDescent="0.25">
      <c r="A42" s="267" t="s">
        <v>333</v>
      </c>
      <c r="B42" s="254">
        <v>11014</v>
      </c>
      <c r="C42" s="247">
        <f t="shared" ca="1" si="2"/>
        <v>45184</v>
      </c>
      <c r="D42" s="255">
        <v>1987.3</v>
      </c>
      <c r="E42" s="255">
        <v>1000</v>
      </c>
      <c r="F42" s="256">
        <f t="shared" si="3"/>
        <v>987.3</v>
      </c>
      <c r="G42" s="264" t="str">
        <f t="shared" ca="1" si="4"/>
        <v/>
      </c>
      <c r="H42" s="268" t="s">
        <v>335</v>
      </c>
      <c r="I42" s="265"/>
      <c r="J42" s="265"/>
      <c r="K42" s="265"/>
      <c r="L42" s="265"/>
    </row>
    <row r="43" spans="1:17" x14ac:dyDescent="0.25">
      <c r="B43" s="269"/>
      <c r="C43" s="269"/>
      <c r="D43" s="269"/>
      <c r="E43" s="269"/>
      <c r="F43" s="269"/>
      <c r="G43" s="269"/>
      <c r="H43" s="270"/>
    </row>
    <row r="44" spans="1:17" x14ac:dyDescent="0.25">
      <c r="B44" s="269"/>
      <c r="F44" s="273"/>
      <c r="G44" s="274"/>
    </row>
    <row r="45" spans="1:17" x14ac:dyDescent="0.25">
      <c r="B45" s="269"/>
      <c r="F45" s="273"/>
    </row>
    <row r="46" spans="1:17" x14ac:dyDescent="0.25">
      <c r="B46" s="269"/>
      <c r="F46" s="273"/>
    </row>
  </sheetData>
  <mergeCells count="5">
    <mergeCell ref="A1:G1"/>
    <mergeCell ref="A2:G2"/>
    <mergeCell ref="D10:E10"/>
    <mergeCell ref="A26:G26"/>
    <mergeCell ref="B27:F27"/>
  </mergeCells>
  <conditionalFormatting sqref="C30:C42">
    <cfRule type="expression" dxfId="9" priority="3">
      <formula>AND(C30&gt;=TODAY(),C30&lt;=TODAY()+30)</formula>
    </cfRule>
  </conditionalFormatting>
  <conditionalFormatting sqref="G30:G42">
    <cfRule type="cellIs" dxfId="8" priority="2" operator="equal">
      <formula>"ACTIE"</formula>
    </cfRule>
  </conditionalFormatting>
  <conditionalFormatting sqref="C13:C25">
    <cfRule type="expression" dxfId="7" priority="1">
      <formula>AND(C13&gt;=TODAY(),C13&lt;=TODAY()+30)</formula>
    </cfRule>
  </conditionalFormatting>
  <printOptions horizontalCentered="1"/>
  <pageMargins left="0.11811023622047245" right="0.11811023622047245" top="0.74803149606299213" bottom="0.15748031496062992" header="0.31496062992125984" footer="0.31496062992125984"/>
  <pageSetup paperSize="9" scale="81" orientation="portrait" horizontalDpi="4294967293" verticalDpi="4294967293" r:id="rId1"/>
  <drawing r:id="rId2"/>
  <legacyDrawing r:id="rId3"/>
  <oleObjects>
    <mc:AlternateContent xmlns:mc="http://schemas.openxmlformats.org/markup-compatibility/2006">
      <mc:Choice Requires="x14">
        <oleObject progId="PBrush" shapeId="10241" r:id="rId4">
          <objectPr defaultSize="0" autoPict="0" r:id="rId5">
            <anchor moveWithCells="1" sizeWithCells="1">
              <from>
                <xdr:col>3</xdr:col>
                <xdr:colOff>552450</xdr:colOff>
                <xdr:row>2</xdr:row>
                <xdr:rowOff>247650</xdr:rowOff>
              </from>
              <to>
                <xdr:col>3</xdr:col>
                <xdr:colOff>552450</xdr:colOff>
                <xdr:row>2</xdr:row>
                <xdr:rowOff>247650</xdr:rowOff>
              </to>
            </anchor>
          </objectPr>
        </oleObject>
      </mc:Choice>
      <mc:Fallback>
        <oleObject progId="PBrush" shapeId="10241" r:id="rId4"/>
      </mc:Fallback>
    </mc:AlternateContent>
    <mc:AlternateContent xmlns:mc="http://schemas.openxmlformats.org/markup-compatibility/2006">
      <mc:Choice Requires="x14">
        <oleObject progId="PBrush" shapeId="10242" r:id="rId6">
          <objectPr defaultSize="0" autoPict="0" r:id="rId5">
            <anchor moveWithCells="1" sizeWithCells="1">
              <from>
                <xdr:col>3</xdr:col>
                <xdr:colOff>552450</xdr:colOff>
                <xdr:row>2</xdr:row>
                <xdr:rowOff>247650</xdr:rowOff>
              </from>
              <to>
                <xdr:col>3</xdr:col>
                <xdr:colOff>552450</xdr:colOff>
                <xdr:row>2</xdr:row>
                <xdr:rowOff>247650</xdr:rowOff>
              </to>
            </anchor>
          </objectPr>
        </oleObject>
      </mc:Choice>
      <mc:Fallback>
        <oleObject progId="PBrush" shapeId="10242" r:id="rId6"/>
      </mc:Fallback>
    </mc:AlternateContent>
    <mc:AlternateContent xmlns:mc="http://schemas.openxmlformats.org/markup-compatibility/2006">
      <mc:Choice Requires="x14">
        <oleObject progId="PBrush" shapeId="10243" r:id="rId7">
          <objectPr defaultSize="0" autoPict="0" r:id="rId5">
            <anchor moveWithCells="1" sizeWithCells="1">
              <from>
                <xdr:col>3</xdr:col>
                <xdr:colOff>561975</xdr:colOff>
                <xdr:row>4</xdr:row>
                <xdr:rowOff>257175</xdr:rowOff>
              </from>
              <to>
                <xdr:col>3</xdr:col>
                <xdr:colOff>561975</xdr:colOff>
                <xdr:row>4</xdr:row>
                <xdr:rowOff>257175</xdr:rowOff>
              </to>
            </anchor>
          </objectPr>
        </oleObject>
      </mc:Choice>
      <mc:Fallback>
        <oleObject progId="PBrush" shapeId="10243" r:id="rId7"/>
      </mc:Fallback>
    </mc:AlternateContent>
    <mc:AlternateContent xmlns:mc="http://schemas.openxmlformats.org/markup-compatibility/2006">
      <mc:Choice Requires="x14">
        <oleObject progId="PBrush" shapeId="10244" r:id="rId8">
          <objectPr defaultSize="0" autoPict="0" r:id="rId5">
            <anchor moveWithCells="1" sizeWithCells="1">
              <from>
                <xdr:col>3</xdr:col>
                <xdr:colOff>561975</xdr:colOff>
                <xdr:row>4</xdr:row>
                <xdr:rowOff>257175</xdr:rowOff>
              </from>
              <to>
                <xdr:col>3</xdr:col>
                <xdr:colOff>561975</xdr:colOff>
                <xdr:row>4</xdr:row>
                <xdr:rowOff>257175</xdr:rowOff>
              </to>
            </anchor>
          </objectPr>
        </oleObject>
      </mc:Choice>
      <mc:Fallback>
        <oleObject progId="PBrush" shapeId="10244" r:id="rId8"/>
      </mc:Fallback>
    </mc:AlternateContent>
  </oleObjec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98E48-2777-4197-86E9-3119F5C413CE}">
  <dimension ref="A1:P38"/>
  <sheetViews>
    <sheetView showGridLines="0" showZeros="0" zoomScaleNormal="100" zoomScaleSheetLayoutView="100" workbookViewId="0">
      <selection activeCell="D22" sqref="D22"/>
    </sheetView>
  </sheetViews>
  <sheetFormatPr defaultColWidth="9" defaultRowHeight="12.75" x14ac:dyDescent="0.25"/>
  <cols>
    <col min="1" max="1" width="19" style="276" customWidth="1"/>
    <col min="2" max="3" width="8.42578125" style="282" customWidth="1"/>
    <col min="4" max="4" width="10" style="283" bestFit="1" customWidth="1"/>
    <col min="5" max="6" width="8.42578125" style="281" customWidth="1"/>
    <col min="7" max="7" width="10.7109375" style="283" customWidth="1"/>
    <col min="8" max="8" width="3.42578125" style="283" customWidth="1"/>
    <col min="9" max="9" width="12.7109375" style="283" customWidth="1"/>
    <col min="10" max="10" width="12" style="283" bestFit="1" customWidth="1"/>
    <col min="11" max="11" width="6" style="283" customWidth="1"/>
    <col min="12" max="16384" width="9" style="283"/>
  </cols>
  <sheetData>
    <row r="1" spans="1:13" s="276" customFormat="1" ht="50.25" customHeight="1" thickBot="1" x14ac:dyDescent="0.3">
      <c r="A1" s="1030" t="s">
        <v>59</v>
      </c>
      <c r="B1" s="1030"/>
      <c r="C1" s="1030"/>
      <c r="D1" s="1030"/>
      <c r="E1" s="1030"/>
      <c r="F1" s="1030"/>
      <c r="G1" s="1030"/>
      <c r="H1" s="1030"/>
      <c r="I1" s="1030"/>
      <c r="J1" s="1030"/>
      <c r="K1" s="1030"/>
      <c r="L1" s="1030"/>
      <c r="M1" s="1030"/>
    </row>
    <row r="2" spans="1:13" s="55" customFormat="1" ht="29.25" customHeight="1" thickTop="1" x14ac:dyDescent="0.25">
      <c r="A2" s="1031" t="s">
        <v>336</v>
      </c>
      <c r="B2" s="1031"/>
      <c r="C2" s="1031"/>
      <c r="D2" s="1031"/>
      <c r="E2" s="1031"/>
      <c r="F2" s="1031"/>
      <c r="G2" s="1031"/>
      <c r="H2" s="1031"/>
      <c r="I2" s="1031"/>
      <c r="J2" s="1031"/>
      <c r="K2" s="1031"/>
      <c r="L2" s="1031"/>
      <c r="M2" s="1031"/>
    </row>
    <row r="3" spans="1:13" s="188" customFormat="1" ht="21" x14ac:dyDescent="0.25">
      <c r="A3" s="186" t="s">
        <v>337</v>
      </c>
      <c r="B3" s="277"/>
      <c r="C3" s="187"/>
      <c r="D3" s="187"/>
      <c r="E3" s="187"/>
      <c r="F3" s="187"/>
      <c r="G3" s="187"/>
      <c r="H3" s="187"/>
      <c r="I3" s="187"/>
      <c r="J3" s="187"/>
      <c r="K3" s="187"/>
      <c r="L3" s="187"/>
      <c r="M3" s="187"/>
    </row>
    <row r="4" spans="1:13" s="280" customFormat="1" ht="15" customHeight="1" x14ac:dyDescent="0.25">
      <c r="A4" s="278" t="s">
        <v>338</v>
      </c>
      <c r="B4" s="279"/>
      <c r="C4" s="279"/>
      <c r="D4" s="279"/>
      <c r="E4" s="279"/>
      <c r="F4" s="279"/>
      <c r="G4" s="279"/>
      <c r="H4" s="279"/>
      <c r="I4" s="279"/>
      <c r="J4" s="279"/>
      <c r="K4" s="279"/>
      <c r="L4" s="279"/>
      <c r="M4" s="279"/>
    </row>
    <row r="5" spans="1:13" s="280" customFormat="1" ht="15" customHeight="1" x14ac:dyDescent="0.25">
      <c r="A5" s="235" t="s">
        <v>339</v>
      </c>
      <c r="B5" s="279"/>
      <c r="C5" s="279"/>
      <c r="D5" s="279"/>
      <c r="E5" s="279"/>
      <c r="F5" s="279"/>
      <c r="G5" s="279"/>
      <c r="H5" s="279"/>
      <c r="I5" s="279"/>
      <c r="J5" s="279"/>
      <c r="K5" s="279"/>
      <c r="L5" s="279"/>
      <c r="M5" s="279"/>
    </row>
    <row r="6" spans="1:13" s="280" customFormat="1" ht="15" customHeight="1" x14ac:dyDescent="0.25">
      <c r="A6" s="238" t="s">
        <v>340</v>
      </c>
      <c r="B6" s="279"/>
      <c r="C6" s="279"/>
      <c r="D6" s="279"/>
      <c r="E6" s="279"/>
      <c r="F6" s="279"/>
      <c r="G6" s="279"/>
      <c r="H6" s="279"/>
      <c r="I6" s="279"/>
      <c r="J6" s="279"/>
      <c r="K6" s="279"/>
      <c r="L6" s="279"/>
      <c r="M6" s="279"/>
    </row>
    <row r="7" spans="1:13" s="280" customFormat="1" ht="15" customHeight="1" x14ac:dyDescent="0.25">
      <c r="A7" s="278" t="s">
        <v>341</v>
      </c>
      <c r="B7" s="279"/>
      <c r="C7" s="279"/>
      <c r="D7" s="279"/>
      <c r="E7" s="279"/>
      <c r="F7" s="279"/>
      <c r="G7" s="279"/>
      <c r="H7" s="279"/>
      <c r="I7" s="279"/>
      <c r="J7" s="279"/>
      <c r="K7" s="279"/>
      <c r="L7" s="279"/>
      <c r="M7" s="279"/>
    </row>
    <row r="8" spans="1:13" s="280" customFormat="1" ht="15" customHeight="1" x14ac:dyDescent="0.25">
      <c r="A8" s="278" t="s">
        <v>342</v>
      </c>
      <c r="B8" s="279"/>
      <c r="C8" s="279"/>
      <c r="D8" s="279"/>
      <c r="E8" s="279"/>
      <c r="F8" s="279"/>
      <c r="G8" s="279"/>
      <c r="H8" s="279"/>
      <c r="I8" s="279"/>
      <c r="J8" s="279"/>
      <c r="K8" s="279"/>
      <c r="L8" s="279"/>
      <c r="M8" s="279"/>
    </row>
    <row r="9" spans="1:13" s="280" customFormat="1" ht="15" customHeight="1" x14ac:dyDescent="0.25">
      <c r="A9" s="235" t="s">
        <v>343</v>
      </c>
      <c r="B9" s="279"/>
      <c r="C9" s="279"/>
      <c r="D9" s="279"/>
      <c r="E9" s="279"/>
      <c r="F9" s="279"/>
      <c r="G9" s="279"/>
      <c r="H9" s="279"/>
      <c r="I9" s="279"/>
      <c r="J9" s="279"/>
      <c r="K9" s="279"/>
      <c r="L9" s="279"/>
      <c r="M9" s="279"/>
    </row>
    <row r="10" spans="1:13" s="280" customFormat="1" ht="15" customHeight="1" x14ac:dyDescent="0.25">
      <c r="A10" s="281" t="s">
        <v>344</v>
      </c>
      <c r="B10" s="279"/>
      <c r="C10" s="279"/>
      <c r="D10" s="279"/>
      <c r="E10" s="279"/>
      <c r="F10" s="279"/>
      <c r="G10" s="279"/>
      <c r="H10" s="279"/>
      <c r="I10" s="279"/>
      <c r="J10" s="279"/>
      <c r="K10" s="279"/>
      <c r="L10" s="279"/>
      <c r="M10" s="279"/>
    </row>
    <row r="11" spans="1:13" s="280" customFormat="1" ht="15" customHeight="1" x14ac:dyDescent="0.25">
      <c r="A11" s="158" t="s">
        <v>345</v>
      </c>
      <c r="B11" s="279"/>
      <c r="C11" s="279"/>
      <c r="D11" s="279"/>
      <c r="E11" s="279"/>
      <c r="F11" s="279"/>
      <c r="G11" s="279"/>
      <c r="H11" s="279"/>
      <c r="I11" s="279"/>
      <c r="J11" s="279"/>
      <c r="K11" s="279"/>
      <c r="L11" s="279"/>
      <c r="M11" s="279"/>
    </row>
    <row r="12" spans="1:13" ht="15.75" x14ac:dyDescent="0.25">
      <c r="A12" s="158" t="s">
        <v>2816</v>
      </c>
    </row>
    <row r="13" spans="1:13" x14ac:dyDescent="0.25">
      <c r="C13" s="284"/>
      <c r="D13" s="284"/>
      <c r="E13" s="284"/>
      <c r="F13" s="284"/>
      <c r="G13" s="284"/>
      <c r="H13" s="284"/>
    </row>
    <row r="14" spans="1:13" ht="15" x14ac:dyDescent="0.25">
      <c r="B14" s="285" t="s">
        <v>346</v>
      </c>
    </row>
    <row r="15" spans="1:13" ht="15.75" x14ac:dyDescent="0.25">
      <c r="B15" s="286" t="s">
        <v>347</v>
      </c>
    </row>
    <row r="16" spans="1:13" ht="17.25" customHeight="1" x14ac:dyDescent="0.25">
      <c r="B16" s="287" t="s">
        <v>348</v>
      </c>
    </row>
    <row r="17" spans="1:14" ht="18.75" x14ac:dyDescent="0.25">
      <c r="A17" s="1032" t="s">
        <v>349</v>
      </c>
      <c r="B17" s="1033"/>
      <c r="C17" s="1033"/>
      <c r="D17" s="1033"/>
      <c r="E17" s="1033"/>
      <c r="F17" s="1033"/>
      <c r="G17" s="1033"/>
      <c r="H17" s="276"/>
      <c r="J17" s="288"/>
      <c r="K17" s="288"/>
      <c r="L17" s="287"/>
      <c r="M17" s="287"/>
    </row>
    <row r="18" spans="1:14" ht="16.5" thickBot="1" x14ac:dyDescent="0.3">
      <c r="A18" s="288"/>
      <c r="B18" s="289" t="s">
        <v>162</v>
      </c>
      <c r="C18" s="290"/>
      <c r="D18" s="289"/>
      <c r="E18" s="290"/>
      <c r="F18" s="290"/>
      <c r="G18" s="290"/>
      <c r="H18" s="276"/>
      <c r="I18" s="288" t="s">
        <v>350</v>
      </c>
      <c r="J18" s="288"/>
      <c r="K18" s="288"/>
      <c r="L18" s="287"/>
      <c r="M18" s="287"/>
    </row>
    <row r="19" spans="1:14" ht="15.75" x14ac:dyDescent="0.25">
      <c r="A19" s="291"/>
      <c r="B19" s="1034" t="s">
        <v>351</v>
      </c>
      <c r="C19" s="1035"/>
      <c r="D19" s="292" t="s">
        <v>241</v>
      </c>
      <c r="E19" s="1038" t="s">
        <v>352</v>
      </c>
      <c r="F19" s="1035"/>
      <c r="G19" s="292" t="s">
        <v>241</v>
      </c>
      <c r="H19" s="293"/>
      <c r="I19" s="1040" t="s">
        <v>353</v>
      </c>
      <c r="J19" s="287"/>
      <c r="K19" s="288"/>
      <c r="L19" s="287"/>
      <c r="M19" s="287"/>
    </row>
    <row r="20" spans="1:14" ht="16.5" thickBot="1" x14ac:dyDescent="0.3">
      <c r="A20" s="294" t="s">
        <v>354</v>
      </c>
      <c r="B20" s="1036"/>
      <c r="C20" s="1037"/>
      <c r="D20" s="295">
        <v>1</v>
      </c>
      <c r="E20" s="1039"/>
      <c r="F20" s="1037"/>
      <c r="G20" s="296">
        <v>2</v>
      </c>
      <c r="H20" s="276"/>
      <c r="I20" s="1040"/>
      <c r="J20" s="288"/>
      <c r="K20" s="288"/>
      <c r="L20" s="287"/>
      <c r="M20" s="287"/>
    </row>
    <row r="21" spans="1:14" ht="15.75" x14ac:dyDescent="0.25">
      <c r="A21" s="297" t="s">
        <v>355</v>
      </c>
      <c r="B21" s="298" t="s">
        <v>356</v>
      </c>
      <c r="C21" s="299" t="s">
        <v>357</v>
      </c>
      <c r="D21" s="300" t="s">
        <v>358</v>
      </c>
      <c r="E21" s="299" t="s">
        <v>356</v>
      </c>
      <c r="F21" s="299" t="s">
        <v>357</v>
      </c>
      <c r="G21" s="300" t="s">
        <v>358</v>
      </c>
      <c r="H21" s="301"/>
      <c r="I21" s="302" t="s">
        <v>359</v>
      </c>
      <c r="J21" s="287" t="s">
        <v>360</v>
      </c>
      <c r="K21" s="288"/>
      <c r="L21" s="287"/>
      <c r="M21" s="287"/>
    </row>
    <row r="22" spans="1:14" ht="15.75" x14ac:dyDescent="0.25">
      <c r="A22" s="303" t="s">
        <v>361</v>
      </c>
      <c r="B22" s="304">
        <v>0.95833333333333337</v>
      </c>
      <c r="C22" s="305">
        <v>0.3125</v>
      </c>
      <c r="D22" s="306"/>
      <c r="E22" s="305">
        <v>0.95833333333333337</v>
      </c>
      <c r="F22" s="305">
        <v>0.27083333333333331</v>
      </c>
      <c r="G22" s="306"/>
      <c r="H22" s="307"/>
      <c r="I22" s="308"/>
      <c r="J22" s="308"/>
      <c r="K22" s="309" t="s">
        <v>362</v>
      </c>
      <c r="L22" s="287"/>
      <c r="M22" s="287"/>
    </row>
    <row r="23" spans="1:14" ht="15.75" x14ac:dyDescent="0.25">
      <c r="A23" s="310" t="s">
        <v>363</v>
      </c>
      <c r="B23" s="1041">
        <v>2.0833333333333332E-2</v>
      </c>
      <c r="C23" s="1042"/>
      <c r="D23" s="311">
        <v>2.0833333333333332E-2</v>
      </c>
      <c r="E23" s="1042">
        <v>2.0833333333333332E-2</v>
      </c>
      <c r="F23" s="1042"/>
      <c r="G23" s="311">
        <f>E23</f>
        <v>2.0833333333333332E-2</v>
      </c>
      <c r="H23" s="307"/>
      <c r="I23" s="308"/>
      <c r="J23" s="287"/>
      <c r="K23" s="287"/>
      <c r="L23" s="287"/>
      <c r="M23" s="287"/>
    </row>
    <row r="24" spans="1:14" ht="16.5" thickBot="1" x14ac:dyDescent="0.3">
      <c r="A24" s="310" t="s">
        <v>364</v>
      </c>
      <c r="B24" s="1043">
        <v>1.0416666666666666E-2</v>
      </c>
      <c r="C24" s="1044"/>
      <c r="D24" s="312">
        <v>1.0416666666666666E-2</v>
      </c>
      <c r="E24" s="1044">
        <v>1.0416666666666666E-2</v>
      </c>
      <c r="F24" s="1044"/>
      <c r="G24" s="312">
        <f>E24</f>
        <v>1.0416666666666666E-2</v>
      </c>
      <c r="H24" s="307"/>
      <c r="I24" s="302" t="s">
        <v>365</v>
      </c>
      <c r="J24" s="287"/>
      <c r="K24" s="287"/>
      <c r="L24" s="287"/>
      <c r="M24" s="287"/>
    </row>
    <row r="25" spans="1:14" ht="16.5" thickTop="1" x14ac:dyDescent="0.25">
      <c r="A25" s="310" t="s">
        <v>366</v>
      </c>
      <c r="B25" s="313"/>
      <c r="C25" s="313"/>
      <c r="D25" s="314"/>
      <c r="E25" s="313"/>
      <c r="F25" s="313"/>
      <c r="G25" s="314"/>
      <c r="H25" s="307"/>
      <c r="I25" s="287"/>
      <c r="J25" s="287"/>
      <c r="K25" s="287"/>
      <c r="L25" s="287"/>
      <c r="M25" s="287"/>
    </row>
    <row r="27" spans="1:14" s="276" customFormat="1" x14ac:dyDescent="0.25">
      <c r="B27" s="282"/>
      <c r="C27" s="282"/>
      <c r="D27" s="283"/>
      <c r="E27" s="281"/>
      <c r="F27" s="281"/>
      <c r="G27" s="283"/>
      <c r="H27" s="283"/>
      <c r="I27" s="283"/>
      <c r="J27" s="283"/>
      <c r="K27" s="283"/>
      <c r="L27" s="283"/>
      <c r="M27" s="283"/>
    </row>
    <row r="28" spans="1:14" s="276" customFormat="1" ht="18.75" x14ac:dyDescent="0.25">
      <c r="A28" s="1045" t="s">
        <v>367</v>
      </c>
      <c r="B28" s="1046"/>
      <c r="C28" s="1046"/>
      <c r="D28" s="1046"/>
      <c r="E28" s="1046"/>
      <c r="F28" s="1046"/>
      <c r="G28" s="1046"/>
    </row>
    <row r="29" spans="1:14" ht="15" customHeight="1" thickBot="1" x14ac:dyDescent="0.3">
      <c r="A29" s="288"/>
      <c r="B29" s="315" t="s">
        <v>160</v>
      </c>
      <c r="C29" s="289"/>
      <c r="D29" s="289"/>
      <c r="E29" s="288"/>
      <c r="F29" s="289"/>
      <c r="G29" s="290"/>
      <c r="H29" s="288"/>
      <c r="I29" s="288" t="s">
        <v>350</v>
      </c>
      <c r="J29" s="288"/>
      <c r="K29" s="316"/>
      <c r="L29" s="288"/>
      <c r="M29" s="288"/>
      <c r="N29" s="287"/>
    </row>
    <row r="30" spans="1:14" ht="15.75" x14ac:dyDescent="0.25">
      <c r="A30" s="291"/>
      <c r="B30" s="1047" t="s">
        <v>368</v>
      </c>
      <c r="C30" s="1048"/>
      <c r="D30" s="317" t="s">
        <v>239</v>
      </c>
      <c r="E30" s="1051" t="s">
        <v>352</v>
      </c>
      <c r="F30" s="1048"/>
      <c r="G30" s="318" t="s">
        <v>239</v>
      </c>
      <c r="H30" s="319"/>
      <c r="I30" s="1040" t="s">
        <v>353</v>
      </c>
      <c r="J30" s="287"/>
      <c r="K30" s="288"/>
      <c r="L30" s="287"/>
      <c r="M30" s="287"/>
      <c r="N30" s="287"/>
    </row>
    <row r="31" spans="1:14" ht="16.5" thickBot="1" x14ac:dyDescent="0.3">
      <c r="A31" s="294" t="s">
        <v>354</v>
      </c>
      <c r="B31" s="1049"/>
      <c r="C31" s="1050"/>
      <c r="D31" s="320">
        <v>1</v>
      </c>
      <c r="E31" s="1052"/>
      <c r="F31" s="1050"/>
      <c r="G31" s="321">
        <v>2</v>
      </c>
      <c r="H31" s="288"/>
      <c r="I31" s="1040"/>
      <c r="J31" s="288"/>
      <c r="K31" s="288"/>
      <c r="L31" s="287"/>
      <c r="M31" s="287"/>
      <c r="N31" s="287"/>
    </row>
    <row r="32" spans="1:14" ht="15.75" x14ac:dyDescent="0.25">
      <c r="A32" s="297" t="s">
        <v>355</v>
      </c>
      <c r="B32" s="322" t="s">
        <v>356</v>
      </c>
      <c r="C32" s="323" t="s">
        <v>357</v>
      </c>
      <c r="D32" s="300" t="s">
        <v>358</v>
      </c>
      <c r="E32" s="323" t="s">
        <v>356</v>
      </c>
      <c r="F32" s="323" t="s">
        <v>357</v>
      </c>
      <c r="G32" s="300" t="s">
        <v>358</v>
      </c>
      <c r="H32" s="324"/>
      <c r="I32" s="302" t="s">
        <v>369</v>
      </c>
      <c r="J32" s="287"/>
      <c r="K32" s="288"/>
      <c r="L32" s="287"/>
      <c r="M32" s="287"/>
      <c r="N32" s="287"/>
    </row>
    <row r="33" spans="1:16" ht="15.75" x14ac:dyDescent="0.25">
      <c r="A33" s="303" t="s">
        <v>361</v>
      </c>
      <c r="B33" s="304">
        <v>0.95833333333333337</v>
      </c>
      <c r="C33" s="305">
        <v>0.3125</v>
      </c>
      <c r="D33" s="325">
        <f>24-B33+C33</f>
        <v>23.354166666666668</v>
      </c>
      <c r="E33" s="305">
        <v>0.95833333333333337</v>
      </c>
      <c r="F33" s="305">
        <v>0.27083333333333331</v>
      </c>
      <c r="G33" s="325">
        <f>IF(F33="","",IF(F33&lt;E33,24-E33+F33,F33-E33))</f>
        <v>23.3125</v>
      </c>
      <c r="H33" s="313"/>
      <c r="I33" s="326">
        <f>HOUR(D36+G36)</f>
        <v>14</v>
      </c>
      <c r="J33" s="327">
        <f>D36+G36</f>
        <v>46.604166666666671</v>
      </c>
      <c r="K33" s="328" t="s">
        <v>370</v>
      </c>
      <c r="L33" s="287"/>
      <c r="M33" s="287"/>
      <c r="N33" s="287"/>
    </row>
    <row r="34" spans="1:16" ht="15.75" x14ac:dyDescent="0.25">
      <c r="A34" s="310" t="s">
        <v>363</v>
      </c>
      <c r="B34" s="1041">
        <v>2.0833333333333332E-2</v>
      </c>
      <c r="C34" s="1042"/>
      <c r="D34" s="311">
        <f>B34</f>
        <v>2.0833333333333332E-2</v>
      </c>
      <c r="E34" s="1042">
        <v>2.0833333333333332E-2</v>
      </c>
      <c r="F34" s="1042"/>
      <c r="G34" s="311">
        <f>E34</f>
        <v>2.0833333333333332E-2</v>
      </c>
      <c r="H34" s="313"/>
      <c r="I34" s="326">
        <f>MINUTE(D36+G36)</f>
        <v>30</v>
      </c>
      <c r="J34" s="329" t="s">
        <v>371</v>
      </c>
      <c r="K34" s="287"/>
      <c r="L34" s="287"/>
      <c r="M34" s="287"/>
      <c r="N34" s="287"/>
      <c r="P34" s="284"/>
    </row>
    <row r="35" spans="1:16" ht="16.5" thickBot="1" x14ac:dyDescent="0.3">
      <c r="A35" s="310" t="s">
        <v>364</v>
      </c>
      <c r="B35" s="1043">
        <v>1.0416666666666666E-2</v>
      </c>
      <c r="C35" s="1044"/>
      <c r="D35" s="312">
        <f>B35</f>
        <v>1.0416666666666666E-2</v>
      </c>
      <c r="E35" s="1044">
        <v>1.0416666666666666E-2</v>
      </c>
      <c r="F35" s="1044"/>
      <c r="G35" s="312">
        <f>E35</f>
        <v>1.0416666666666666E-2</v>
      </c>
      <c r="H35" s="313"/>
      <c r="I35" s="302" t="s">
        <v>372</v>
      </c>
      <c r="J35" s="287"/>
      <c r="K35" s="287"/>
      <c r="L35" s="287"/>
      <c r="M35" s="287"/>
      <c r="N35" s="287"/>
    </row>
    <row r="36" spans="1:16" ht="16.5" thickTop="1" x14ac:dyDescent="0.25">
      <c r="A36" s="310" t="s">
        <v>366</v>
      </c>
      <c r="B36" s="313"/>
      <c r="C36" s="313"/>
      <c r="D36" s="330">
        <f>D33-D35-D34</f>
        <v>23.322916666666668</v>
      </c>
      <c r="E36" s="313"/>
      <c r="F36" s="313"/>
      <c r="G36" s="330">
        <f>G33-G35-G34</f>
        <v>23.28125</v>
      </c>
      <c r="H36" s="313"/>
      <c r="I36" s="287"/>
      <c r="J36" s="287"/>
      <c r="K36" s="287"/>
      <c r="L36" s="287"/>
      <c r="M36" s="287"/>
      <c r="N36" s="287"/>
    </row>
    <row r="37" spans="1:16" x14ac:dyDescent="0.25">
      <c r="C37" s="331"/>
      <c r="E37" s="283"/>
      <c r="F37" s="283"/>
    </row>
    <row r="38" spans="1:16" x14ac:dyDescent="0.25">
      <c r="C38" s="332"/>
    </row>
  </sheetData>
  <mergeCells count="18">
    <mergeCell ref="I30:I31"/>
    <mergeCell ref="B34:C34"/>
    <mergeCell ref="E34:F34"/>
    <mergeCell ref="B35:C35"/>
    <mergeCell ref="E35:F35"/>
    <mergeCell ref="B30:C31"/>
    <mergeCell ref="E30:F31"/>
    <mergeCell ref="B23:C23"/>
    <mergeCell ref="E23:F23"/>
    <mergeCell ref="B24:C24"/>
    <mergeCell ref="E24:F24"/>
    <mergeCell ref="A28:G28"/>
    <mergeCell ref="A1:M1"/>
    <mergeCell ref="A2:M2"/>
    <mergeCell ref="A17:G17"/>
    <mergeCell ref="B19:C20"/>
    <mergeCell ref="E19:F20"/>
    <mergeCell ref="I19:I20"/>
  </mergeCells>
  <printOptions horizontalCentered="1"/>
  <pageMargins left="0.19685039370078741" right="0.19685039370078741" top="0.19685039370078741" bottom="0.19685039370078741" header="0.51181102362204722" footer="0.51181102362204722"/>
  <pageSetup paperSize="9" scale="90" orientation="landscape" horizontalDpi="4294967293" verticalDpi="4294967293"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F93DF-FDE4-4212-AFD1-B9B1B40B4AB1}">
  <dimension ref="A1:G37"/>
  <sheetViews>
    <sheetView showGridLines="0" zoomScaleNormal="100" zoomScaleSheetLayoutView="100" workbookViewId="0">
      <selection activeCell="D23" sqref="D23"/>
    </sheetView>
  </sheetViews>
  <sheetFormatPr defaultColWidth="9" defaultRowHeight="15" x14ac:dyDescent="0.25"/>
  <cols>
    <col min="1" max="1" width="3.42578125" style="257" customWidth="1"/>
    <col min="2" max="2" width="17.7109375" customWidth="1"/>
    <col min="3" max="3" width="11.42578125" customWidth="1"/>
    <col min="4" max="4" width="23.42578125" customWidth="1"/>
    <col min="5" max="5" width="12.7109375" customWidth="1"/>
    <col min="6" max="6" width="19.7109375" customWidth="1"/>
    <col min="7" max="7" width="13.28515625" customWidth="1"/>
    <col min="255" max="255" width="3.42578125" customWidth="1"/>
    <col min="256" max="256" width="17" customWidth="1"/>
    <col min="257" max="257" width="11.42578125" customWidth="1"/>
    <col min="258" max="258" width="23.42578125" customWidth="1"/>
    <col min="259" max="259" width="12.7109375" customWidth="1"/>
    <col min="260" max="260" width="19.7109375" customWidth="1"/>
    <col min="511" max="511" width="3.42578125" customWidth="1"/>
    <col min="512" max="512" width="17" customWidth="1"/>
    <col min="513" max="513" width="11.42578125" customWidth="1"/>
    <col min="514" max="514" width="23.42578125" customWidth="1"/>
    <col min="515" max="515" width="12.7109375" customWidth="1"/>
    <col min="516" max="516" width="19.7109375" customWidth="1"/>
    <col min="767" max="767" width="3.42578125" customWidth="1"/>
    <col min="768" max="768" width="17" customWidth="1"/>
    <col min="769" max="769" width="11.42578125" customWidth="1"/>
    <col min="770" max="770" width="23.42578125" customWidth="1"/>
    <col min="771" max="771" width="12.7109375" customWidth="1"/>
    <col min="772" max="772" width="19.7109375" customWidth="1"/>
    <col min="1023" max="1023" width="3.42578125" customWidth="1"/>
    <col min="1024" max="1024" width="17" customWidth="1"/>
    <col min="1025" max="1025" width="11.42578125" customWidth="1"/>
    <col min="1026" max="1026" width="23.42578125" customWidth="1"/>
    <col min="1027" max="1027" width="12.7109375" customWidth="1"/>
    <col min="1028" max="1028" width="19.7109375" customWidth="1"/>
    <col min="1279" max="1279" width="3.42578125" customWidth="1"/>
    <col min="1280" max="1280" width="17" customWidth="1"/>
    <col min="1281" max="1281" width="11.42578125" customWidth="1"/>
    <col min="1282" max="1282" width="23.42578125" customWidth="1"/>
    <col min="1283" max="1283" width="12.7109375" customWidth="1"/>
    <col min="1284" max="1284" width="19.7109375" customWidth="1"/>
    <col min="1535" max="1535" width="3.42578125" customWidth="1"/>
    <col min="1536" max="1536" width="17" customWidth="1"/>
    <col min="1537" max="1537" width="11.42578125" customWidth="1"/>
    <col min="1538" max="1538" width="23.42578125" customWidth="1"/>
    <col min="1539" max="1539" width="12.7109375" customWidth="1"/>
    <col min="1540" max="1540" width="19.7109375" customWidth="1"/>
    <col min="1791" max="1791" width="3.42578125" customWidth="1"/>
    <col min="1792" max="1792" width="17" customWidth="1"/>
    <col min="1793" max="1793" width="11.42578125" customWidth="1"/>
    <col min="1794" max="1794" width="23.42578125" customWidth="1"/>
    <col min="1795" max="1795" width="12.7109375" customWidth="1"/>
    <col min="1796" max="1796" width="19.7109375" customWidth="1"/>
    <col min="2047" max="2047" width="3.42578125" customWidth="1"/>
    <col min="2048" max="2048" width="17" customWidth="1"/>
    <col min="2049" max="2049" width="11.42578125" customWidth="1"/>
    <col min="2050" max="2050" width="23.42578125" customWidth="1"/>
    <col min="2051" max="2051" width="12.7109375" customWidth="1"/>
    <col min="2052" max="2052" width="19.7109375" customWidth="1"/>
    <col min="2303" max="2303" width="3.42578125" customWidth="1"/>
    <col min="2304" max="2304" width="17" customWidth="1"/>
    <col min="2305" max="2305" width="11.42578125" customWidth="1"/>
    <col min="2306" max="2306" width="23.42578125" customWidth="1"/>
    <col min="2307" max="2307" width="12.7109375" customWidth="1"/>
    <col min="2308" max="2308" width="19.7109375" customWidth="1"/>
    <col min="2559" max="2559" width="3.42578125" customWidth="1"/>
    <col min="2560" max="2560" width="17" customWidth="1"/>
    <col min="2561" max="2561" width="11.42578125" customWidth="1"/>
    <col min="2562" max="2562" width="23.42578125" customWidth="1"/>
    <col min="2563" max="2563" width="12.7109375" customWidth="1"/>
    <col min="2564" max="2564" width="19.7109375" customWidth="1"/>
    <col min="2815" max="2815" width="3.42578125" customWidth="1"/>
    <col min="2816" max="2816" width="17" customWidth="1"/>
    <col min="2817" max="2817" width="11.42578125" customWidth="1"/>
    <col min="2818" max="2818" width="23.42578125" customWidth="1"/>
    <col min="2819" max="2819" width="12.7109375" customWidth="1"/>
    <col min="2820" max="2820" width="19.7109375" customWidth="1"/>
    <col min="3071" max="3071" width="3.42578125" customWidth="1"/>
    <col min="3072" max="3072" width="17" customWidth="1"/>
    <col min="3073" max="3073" width="11.42578125" customWidth="1"/>
    <col min="3074" max="3074" width="23.42578125" customWidth="1"/>
    <col min="3075" max="3075" width="12.7109375" customWidth="1"/>
    <col min="3076" max="3076" width="19.7109375" customWidth="1"/>
    <col min="3327" max="3327" width="3.42578125" customWidth="1"/>
    <col min="3328" max="3328" width="17" customWidth="1"/>
    <col min="3329" max="3329" width="11.42578125" customWidth="1"/>
    <col min="3330" max="3330" width="23.42578125" customWidth="1"/>
    <col min="3331" max="3331" width="12.7109375" customWidth="1"/>
    <col min="3332" max="3332" width="19.7109375" customWidth="1"/>
    <col min="3583" max="3583" width="3.42578125" customWidth="1"/>
    <col min="3584" max="3584" width="17" customWidth="1"/>
    <col min="3585" max="3585" width="11.42578125" customWidth="1"/>
    <col min="3586" max="3586" width="23.42578125" customWidth="1"/>
    <col min="3587" max="3587" width="12.7109375" customWidth="1"/>
    <col min="3588" max="3588" width="19.7109375" customWidth="1"/>
    <col min="3839" max="3839" width="3.42578125" customWidth="1"/>
    <col min="3840" max="3840" width="17" customWidth="1"/>
    <col min="3841" max="3841" width="11.42578125" customWidth="1"/>
    <col min="3842" max="3842" width="23.42578125" customWidth="1"/>
    <col min="3843" max="3843" width="12.7109375" customWidth="1"/>
    <col min="3844" max="3844" width="19.7109375" customWidth="1"/>
    <col min="4095" max="4095" width="3.42578125" customWidth="1"/>
    <col min="4096" max="4096" width="17" customWidth="1"/>
    <col min="4097" max="4097" width="11.42578125" customWidth="1"/>
    <col min="4098" max="4098" width="23.42578125" customWidth="1"/>
    <col min="4099" max="4099" width="12.7109375" customWidth="1"/>
    <col min="4100" max="4100" width="19.7109375" customWidth="1"/>
    <col min="4351" max="4351" width="3.42578125" customWidth="1"/>
    <col min="4352" max="4352" width="17" customWidth="1"/>
    <col min="4353" max="4353" width="11.42578125" customWidth="1"/>
    <col min="4354" max="4354" width="23.42578125" customWidth="1"/>
    <col min="4355" max="4355" width="12.7109375" customWidth="1"/>
    <col min="4356" max="4356" width="19.7109375" customWidth="1"/>
    <col min="4607" max="4607" width="3.42578125" customWidth="1"/>
    <col min="4608" max="4608" width="17" customWidth="1"/>
    <col min="4609" max="4609" width="11.42578125" customWidth="1"/>
    <col min="4610" max="4610" width="23.42578125" customWidth="1"/>
    <col min="4611" max="4611" width="12.7109375" customWidth="1"/>
    <col min="4612" max="4612" width="19.7109375" customWidth="1"/>
    <col min="4863" max="4863" width="3.42578125" customWidth="1"/>
    <col min="4864" max="4864" width="17" customWidth="1"/>
    <col min="4865" max="4865" width="11.42578125" customWidth="1"/>
    <col min="4866" max="4866" width="23.42578125" customWidth="1"/>
    <col min="4867" max="4867" width="12.7109375" customWidth="1"/>
    <col min="4868" max="4868" width="19.7109375" customWidth="1"/>
    <col min="5119" max="5119" width="3.42578125" customWidth="1"/>
    <col min="5120" max="5120" width="17" customWidth="1"/>
    <col min="5121" max="5121" width="11.42578125" customWidth="1"/>
    <col min="5122" max="5122" width="23.42578125" customWidth="1"/>
    <col min="5123" max="5123" width="12.7109375" customWidth="1"/>
    <col min="5124" max="5124" width="19.7109375" customWidth="1"/>
    <col min="5375" max="5375" width="3.42578125" customWidth="1"/>
    <col min="5376" max="5376" width="17" customWidth="1"/>
    <col min="5377" max="5377" width="11.42578125" customWidth="1"/>
    <col min="5378" max="5378" width="23.42578125" customWidth="1"/>
    <col min="5379" max="5379" width="12.7109375" customWidth="1"/>
    <col min="5380" max="5380" width="19.7109375" customWidth="1"/>
    <col min="5631" max="5631" width="3.42578125" customWidth="1"/>
    <col min="5632" max="5632" width="17" customWidth="1"/>
    <col min="5633" max="5633" width="11.42578125" customWidth="1"/>
    <col min="5634" max="5634" width="23.42578125" customWidth="1"/>
    <col min="5635" max="5635" width="12.7109375" customWidth="1"/>
    <col min="5636" max="5636" width="19.7109375" customWidth="1"/>
    <col min="5887" max="5887" width="3.42578125" customWidth="1"/>
    <col min="5888" max="5888" width="17" customWidth="1"/>
    <col min="5889" max="5889" width="11.42578125" customWidth="1"/>
    <col min="5890" max="5890" width="23.42578125" customWidth="1"/>
    <col min="5891" max="5891" width="12.7109375" customWidth="1"/>
    <col min="5892" max="5892" width="19.7109375" customWidth="1"/>
    <col min="6143" max="6143" width="3.42578125" customWidth="1"/>
    <col min="6144" max="6144" width="17" customWidth="1"/>
    <col min="6145" max="6145" width="11.42578125" customWidth="1"/>
    <col min="6146" max="6146" width="23.42578125" customWidth="1"/>
    <col min="6147" max="6147" width="12.7109375" customWidth="1"/>
    <col min="6148" max="6148" width="19.7109375" customWidth="1"/>
    <col min="6399" max="6399" width="3.42578125" customWidth="1"/>
    <col min="6400" max="6400" width="17" customWidth="1"/>
    <col min="6401" max="6401" width="11.42578125" customWidth="1"/>
    <col min="6402" max="6402" width="23.42578125" customWidth="1"/>
    <col min="6403" max="6403" width="12.7109375" customWidth="1"/>
    <col min="6404" max="6404" width="19.7109375" customWidth="1"/>
    <col min="6655" max="6655" width="3.42578125" customWidth="1"/>
    <col min="6656" max="6656" width="17" customWidth="1"/>
    <col min="6657" max="6657" width="11.42578125" customWidth="1"/>
    <col min="6658" max="6658" width="23.42578125" customWidth="1"/>
    <col min="6659" max="6659" width="12.7109375" customWidth="1"/>
    <col min="6660" max="6660" width="19.7109375" customWidth="1"/>
    <col min="6911" max="6911" width="3.42578125" customWidth="1"/>
    <col min="6912" max="6912" width="17" customWidth="1"/>
    <col min="6913" max="6913" width="11.42578125" customWidth="1"/>
    <col min="6914" max="6914" width="23.42578125" customWidth="1"/>
    <col min="6915" max="6915" width="12.7109375" customWidth="1"/>
    <col min="6916" max="6916" width="19.7109375" customWidth="1"/>
    <col min="7167" max="7167" width="3.42578125" customWidth="1"/>
    <col min="7168" max="7168" width="17" customWidth="1"/>
    <col min="7169" max="7169" width="11.42578125" customWidth="1"/>
    <col min="7170" max="7170" width="23.42578125" customWidth="1"/>
    <col min="7171" max="7171" width="12.7109375" customWidth="1"/>
    <col min="7172" max="7172" width="19.7109375" customWidth="1"/>
    <col min="7423" max="7423" width="3.42578125" customWidth="1"/>
    <col min="7424" max="7424" width="17" customWidth="1"/>
    <col min="7425" max="7425" width="11.42578125" customWidth="1"/>
    <col min="7426" max="7426" width="23.42578125" customWidth="1"/>
    <col min="7427" max="7427" width="12.7109375" customWidth="1"/>
    <col min="7428" max="7428" width="19.7109375" customWidth="1"/>
    <col min="7679" max="7679" width="3.42578125" customWidth="1"/>
    <col min="7680" max="7680" width="17" customWidth="1"/>
    <col min="7681" max="7681" width="11.42578125" customWidth="1"/>
    <col min="7682" max="7682" width="23.42578125" customWidth="1"/>
    <col min="7683" max="7683" width="12.7109375" customWidth="1"/>
    <col min="7684" max="7684" width="19.7109375" customWidth="1"/>
    <col min="7935" max="7935" width="3.42578125" customWidth="1"/>
    <col min="7936" max="7936" width="17" customWidth="1"/>
    <col min="7937" max="7937" width="11.42578125" customWidth="1"/>
    <col min="7938" max="7938" width="23.42578125" customWidth="1"/>
    <col min="7939" max="7939" width="12.7109375" customWidth="1"/>
    <col min="7940" max="7940" width="19.7109375" customWidth="1"/>
    <col min="8191" max="8191" width="3.42578125" customWidth="1"/>
    <col min="8192" max="8192" width="17" customWidth="1"/>
    <col min="8193" max="8193" width="11.42578125" customWidth="1"/>
    <col min="8194" max="8194" width="23.42578125" customWidth="1"/>
    <col min="8195" max="8195" width="12.7109375" customWidth="1"/>
    <col min="8196" max="8196" width="19.7109375" customWidth="1"/>
    <col min="8447" max="8447" width="3.42578125" customWidth="1"/>
    <col min="8448" max="8448" width="17" customWidth="1"/>
    <col min="8449" max="8449" width="11.42578125" customWidth="1"/>
    <col min="8450" max="8450" width="23.42578125" customWidth="1"/>
    <col min="8451" max="8451" width="12.7109375" customWidth="1"/>
    <col min="8452" max="8452" width="19.7109375" customWidth="1"/>
    <col min="8703" max="8703" width="3.42578125" customWidth="1"/>
    <col min="8704" max="8704" width="17" customWidth="1"/>
    <col min="8705" max="8705" width="11.42578125" customWidth="1"/>
    <col min="8706" max="8706" width="23.42578125" customWidth="1"/>
    <col min="8707" max="8707" width="12.7109375" customWidth="1"/>
    <col min="8708" max="8708" width="19.7109375" customWidth="1"/>
    <col min="8959" max="8959" width="3.42578125" customWidth="1"/>
    <col min="8960" max="8960" width="17" customWidth="1"/>
    <col min="8961" max="8961" width="11.42578125" customWidth="1"/>
    <col min="8962" max="8962" width="23.42578125" customWidth="1"/>
    <col min="8963" max="8963" width="12.7109375" customWidth="1"/>
    <col min="8964" max="8964" width="19.7109375" customWidth="1"/>
    <col min="9215" max="9215" width="3.42578125" customWidth="1"/>
    <col min="9216" max="9216" width="17" customWidth="1"/>
    <col min="9217" max="9217" width="11.42578125" customWidth="1"/>
    <col min="9218" max="9218" width="23.42578125" customWidth="1"/>
    <col min="9219" max="9219" width="12.7109375" customWidth="1"/>
    <col min="9220" max="9220" width="19.7109375" customWidth="1"/>
    <col min="9471" max="9471" width="3.42578125" customWidth="1"/>
    <col min="9472" max="9472" width="17" customWidth="1"/>
    <col min="9473" max="9473" width="11.42578125" customWidth="1"/>
    <col min="9474" max="9474" width="23.42578125" customWidth="1"/>
    <col min="9475" max="9475" width="12.7109375" customWidth="1"/>
    <col min="9476" max="9476" width="19.7109375" customWidth="1"/>
    <col min="9727" max="9727" width="3.42578125" customWidth="1"/>
    <col min="9728" max="9728" width="17" customWidth="1"/>
    <col min="9729" max="9729" width="11.42578125" customWidth="1"/>
    <col min="9730" max="9730" width="23.42578125" customWidth="1"/>
    <col min="9731" max="9731" width="12.7109375" customWidth="1"/>
    <col min="9732" max="9732" width="19.7109375" customWidth="1"/>
    <col min="9983" max="9983" width="3.42578125" customWidth="1"/>
    <col min="9984" max="9984" width="17" customWidth="1"/>
    <col min="9985" max="9985" width="11.42578125" customWidth="1"/>
    <col min="9986" max="9986" width="23.42578125" customWidth="1"/>
    <col min="9987" max="9987" width="12.7109375" customWidth="1"/>
    <col min="9988" max="9988" width="19.7109375" customWidth="1"/>
    <col min="10239" max="10239" width="3.42578125" customWidth="1"/>
    <col min="10240" max="10240" width="17" customWidth="1"/>
    <col min="10241" max="10241" width="11.42578125" customWidth="1"/>
    <col min="10242" max="10242" width="23.42578125" customWidth="1"/>
    <col min="10243" max="10243" width="12.7109375" customWidth="1"/>
    <col min="10244" max="10244" width="19.7109375" customWidth="1"/>
    <col min="10495" max="10495" width="3.42578125" customWidth="1"/>
    <col min="10496" max="10496" width="17" customWidth="1"/>
    <col min="10497" max="10497" width="11.42578125" customWidth="1"/>
    <col min="10498" max="10498" width="23.42578125" customWidth="1"/>
    <col min="10499" max="10499" width="12.7109375" customWidth="1"/>
    <col min="10500" max="10500" width="19.7109375" customWidth="1"/>
    <col min="10751" max="10751" width="3.42578125" customWidth="1"/>
    <col min="10752" max="10752" width="17" customWidth="1"/>
    <col min="10753" max="10753" width="11.42578125" customWidth="1"/>
    <col min="10754" max="10754" width="23.42578125" customWidth="1"/>
    <col min="10755" max="10755" width="12.7109375" customWidth="1"/>
    <col min="10756" max="10756" width="19.7109375" customWidth="1"/>
    <col min="11007" max="11007" width="3.42578125" customWidth="1"/>
    <col min="11008" max="11008" width="17" customWidth="1"/>
    <col min="11009" max="11009" width="11.42578125" customWidth="1"/>
    <col min="11010" max="11010" width="23.42578125" customWidth="1"/>
    <col min="11011" max="11011" width="12.7109375" customWidth="1"/>
    <col min="11012" max="11012" width="19.7109375" customWidth="1"/>
    <col min="11263" max="11263" width="3.42578125" customWidth="1"/>
    <col min="11264" max="11264" width="17" customWidth="1"/>
    <col min="11265" max="11265" width="11.42578125" customWidth="1"/>
    <col min="11266" max="11266" width="23.42578125" customWidth="1"/>
    <col min="11267" max="11267" width="12.7109375" customWidth="1"/>
    <col min="11268" max="11268" width="19.7109375" customWidth="1"/>
    <col min="11519" max="11519" width="3.42578125" customWidth="1"/>
    <col min="11520" max="11520" width="17" customWidth="1"/>
    <col min="11521" max="11521" width="11.42578125" customWidth="1"/>
    <col min="11522" max="11522" width="23.42578125" customWidth="1"/>
    <col min="11523" max="11523" width="12.7109375" customWidth="1"/>
    <col min="11524" max="11524" width="19.7109375" customWidth="1"/>
    <col min="11775" max="11775" width="3.42578125" customWidth="1"/>
    <col min="11776" max="11776" width="17" customWidth="1"/>
    <col min="11777" max="11777" width="11.42578125" customWidth="1"/>
    <col min="11778" max="11778" width="23.42578125" customWidth="1"/>
    <col min="11779" max="11779" width="12.7109375" customWidth="1"/>
    <col min="11780" max="11780" width="19.7109375" customWidth="1"/>
    <col min="12031" max="12031" width="3.42578125" customWidth="1"/>
    <col min="12032" max="12032" width="17" customWidth="1"/>
    <col min="12033" max="12033" width="11.42578125" customWidth="1"/>
    <col min="12034" max="12034" width="23.42578125" customWidth="1"/>
    <col min="12035" max="12035" width="12.7109375" customWidth="1"/>
    <col min="12036" max="12036" width="19.7109375" customWidth="1"/>
    <col min="12287" max="12287" width="3.42578125" customWidth="1"/>
    <col min="12288" max="12288" width="17" customWidth="1"/>
    <col min="12289" max="12289" width="11.42578125" customWidth="1"/>
    <col min="12290" max="12290" width="23.42578125" customWidth="1"/>
    <col min="12291" max="12291" width="12.7109375" customWidth="1"/>
    <col min="12292" max="12292" width="19.7109375" customWidth="1"/>
    <col min="12543" max="12543" width="3.42578125" customWidth="1"/>
    <col min="12544" max="12544" width="17" customWidth="1"/>
    <col min="12545" max="12545" width="11.42578125" customWidth="1"/>
    <col min="12546" max="12546" width="23.42578125" customWidth="1"/>
    <col min="12547" max="12547" width="12.7109375" customWidth="1"/>
    <col min="12548" max="12548" width="19.7109375" customWidth="1"/>
    <col min="12799" max="12799" width="3.42578125" customWidth="1"/>
    <col min="12800" max="12800" width="17" customWidth="1"/>
    <col min="12801" max="12801" width="11.42578125" customWidth="1"/>
    <col min="12802" max="12802" width="23.42578125" customWidth="1"/>
    <col min="12803" max="12803" width="12.7109375" customWidth="1"/>
    <col min="12804" max="12804" width="19.7109375" customWidth="1"/>
    <col min="13055" max="13055" width="3.42578125" customWidth="1"/>
    <col min="13056" max="13056" width="17" customWidth="1"/>
    <col min="13057" max="13057" width="11.42578125" customWidth="1"/>
    <col min="13058" max="13058" width="23.42578125" customWidth="1"/>
    <col min="13059" max="13059" width="12.7109375" customWidth="1"/>
    <col min="13060" max="13060" width="19.7109375" customWidth="1"/>
    <col min="13311" max="13311" width="3.42578125" customWidth="1"/>
    <col min="13312" max="13312" width="17" customWidth="1"/>
    <col min="13313" max="13313" width="11.42578125" customWidth="1"/>
    <col min="13314" max="13314" width="23.42578125" customWidth="1"/>
    <col min="13315" max="13315" width="12.7109375" customWidth="1"/>
    <col min="13316" max="13316" width="19.7109375" customWidth="1"/>
    <col min="13567" max="13567" width="3.42578125" customWidth="1"/>
    <col min="13568" max="13568" width="17" customWidth="1"/>
    <col min="13569" max="13569" width="11.42578125" customWidth="1"/>
    <col min="13570" max="13570" width="23.42578125" customWidth="1"/>
    <col min="13571" max="13571" width="12.7109375" customWidth="1"/>
    <col min="13572" max="13572" width="19.7109375" customWidth="1"/>
    <col min="13823" max="13823" width="3.42578125" customWidth="1"/>
    <col min="13824" max="13824" width="17" customWidth="1"/>
    <col min="13825" max="13825" width="11.42578125" customWidth="1"/>
    <col min="13826" max="13826" width="23.42578125" customWidth="1"/>
    <col min="13827" max="13827" width="12.7109375" customWidth="1"/>
    <col min="13828" max="13828" width="19.7109375" customWidth="1"/>
    <col min="14079" max="14079" width="3.42578125" customWidth="1"/>
    <col min="14080" max="14080" width="17" customWidth="1"/>
    <col min="14081" max="14081" width="11.42578125" customWidth="1"/>
    <col min="14082" max="14082" width="23.42578125" customWidth="1"/>
    <col min="14083" max="14083" width="12.7109375" customWidth="1"/>
    <col min="14084" max="14084" width="19.7109375" customWidth="1"/>
    <col min="14335" max="14335" width="3.42578125" customWidth="1"/>
    <col min="14336" max="14336" width="17" customWidth="1"/>
    <col min="14337" max="14337" width="11.42578125" customWidth="1"/>
    <col min="14338" max="14338" width="23.42578125" customWidth="1"/>
    <col min="14339" max="14339" width="12.7109375" customWidth="1"/>
    <col min="14340" max="14340" width="19.7109375" customWidth="1"/>
    <col min="14591" max="14591" width="3.42578125" customWidth="1"/>
    <col min="14592" max="14592" width="17" customWidth="1"/>
    <col min="14593" max="14593" width="11.42578125" customWidth="1"/>
    <col min="14594" max="14594" width="23.42578125" customWidth="1"/>
    <col min="14595" max="14595" width="12.7109375" customWidth="1"/>
    <col min="14596" max="14596" width="19.7109375" customWidth="1"/>
    <col min="14847" max="14847" width="3.42578125" customWidth="1"/>
    <col min="14848" max="14848" width="17" customWidth="1"/>
    <col min="14849" max="14849" width="11.42578125" customWidth="1"/>
    <col min="14850" max="14850" width="23.42578125" customWidth="1"/>
    <col min="14851" max="14851" width="12.7109375" customWidth="1"/>
    <col min="14852" max="14852" width="19.7109375" customWidth="1"/>
    <col min="15103" max="15103" width="3.42578125" customWidth="1"/>
    <col min="15104" max="15104" width="17" customWidth="1"/>
    <col min="15105" max="15105" width="11.42578125" customWidth="1"/>
    <col min="15106" max="15106" width="23.42578125" customWidth="1"/>
    <col min="15107" max="15107" width="12.7109375" customWidth="1"/>
    <col min="15108" max="15108" width="19.7109375" customWidth="1"/>
    <col min="15359" max="15359" width="3.42578125" customWidth="1"/>
    <col min="15360" max="15360" width="17" customWidth="1"/>
    <col min="15361" max="15361" width="11.42578125" customWidth="1"/>
    <col min="15362" max="15362" width="23.42578125" customWidth="1"/>
    <col min="15363" max="15363" width="12.7109375" customWidth="1"/>
    <col min="15364" max="15364" width="19.7109375" customWidth="1"/>
    <col min="15615" max="15615" width="3.42578125" customWidth="1"/>
    <col min="15616" max="15616" width="17" customWidth="1"/>
    <col min="15617" max="15617" width="11.42578125" customWidth="1"/>
    <col min="15618" max="15618" width="23.42578125" customWidth="1"/>
    <col min="15619" max="15619" width="12.7109375" customWidth="1"/>
    <col min="15620" max="15620" width="19.7109375" customWidth="1"/>
    <col min="15871" max="15871" width="3.42578125" customWidth="1"/>
    <col min="15872" max="15872" width="17" customWidth="1"/>
    <col min="15873" max="15873" width="11.42578125" customWidth="1"/>
    <col min="15874" max="15874" width="23.42578125" customWidth="1"/>
    <col min="15875" max="15875" width="12.7109375" customWidth="1"/>
    <col min="15876" max="15876" width="19.7109375" customWidth="1"/>
    <col min="16127" max="16127" width="3.42578125" customWidth="1"/>
    <col min="16128" max="16128" width="17" customWidth="1"/>
    <col min="16129" max="16129" width="11.42578125" customWidth="1"/>
    <col min="16130" max="16130" width="23.42578125" customWidth="1"/>
    <col min="16131" max="16131" width="12.7109375" customWidth="1"/>
    <col min="16132" max="16132" width="19.7109375" customWidth="1"/>
  </cols>
  <sheetData>
    <row r="1" spans="1:7" s="185" customFormat="1" ht="50.25" customHeight="1" thickBot="1" x14ac:dyDescent="0.3">
      <c r="A1" s="1053" t="s">
        <v>143</v>
      </c>
      <c r="B1" s="1053"/>
      <c r="C1" s="1053"/>
      <c r="D1" s="1053"/>
      <c r="E1" s="1053"/>
      <c r="F1" s="1053"/>
      <c r="G1" s="1053"/>
    </row>
    <row r="2" spans="1:7" s="185" customFormat="1" ht="30" customHeight="1" thickTop="1" x14ac:dyDescent="0.25">
      <c r="A2" s="1054" t="s">
        <v>373</v>
      </c>
      <c r="B2" s="1054"/>
      <c r="C2" s="1054"/>
      <c r="D2" s="1054"/>
      <c r="E2" s="1054"/>
      <c r="F2" s="1054"/>
      <c r="G2" s="1054"/>
    </row>
    <row r="3" spans="1:7" s="335" customFormat="1" ht="19.5" customHeight="1" x14ac:dyDescent="0.3">
      <c r="A3" s="333" t="s">
        <v>374</v>
      </c>
      <c r="B3" s="334"/>
      <c r="C3" s="334"/>
      <c r="D3" s="334"/>
      <c r="E3" s="334"/>
      <c r="F3" s="334"/>
      <c r="G3" s="334"/>
    </row>
    <row r="4" spans="1:7" s="25" customFormat="1" ht="15.75" x14ac:dyDescent="0.25">
      <c r="A4" s="91"/>
      <c r="B4" s="94" t="s">
        <v>375</v>
      </c>
      <c r="C4" s="85"/>
      <c r="D4" s="85"/>
      <c r="E4" s="85"/>
      <c r="F4" s="85"/>
      <c r="G4" s="336"/>
    </row>
    <row r="5" spans="1:7" s="339" customFormat="1" ht="15.75" x14ac:dyDescent="0.25">
      <c r="A5" s="91" t="s">
        <v>81</v>
      </c>
      <c r="B5" s="85" t="s">
        <v>376</v>
      </c>
      <c r="C5" s="337"/>
      <c r="D5" s="337"/>
      <c r="E5" s="337"/>
      <c r="F5" s="337"/>
      <c r="G5" s="338"/>
    </row>
    <row r="6" spans="1:7" ht="15.75" x14ac:dyDescent="0.25">
      <c r="A6" s="91" t="s">
        <v>79</v>
      </c>
      <c r="B6" s="340" t="s">
        <v>377</v>
      </c>
      <c r="C6" s="135"/>
      <c r="D6" s="135"/>
      <c r="E6" s="135"/>
      <c r="F6" s="135"/>
      <c r="G6" s="5"/>
    </row>
    <row r="7" spans="1:7" ht="15.75" x14ac:dyDescent="0.25">
      <c r="A7" s="91" t="s">
        <v>77</v>
      </c>
      <c r="B7" s="340" t="s">
        <v>378</v>
      </c>
      <c r="C7" s="135"/>
      <c r="D7" s="135"/>
      <c r="E7" s="135"/>
      <c r="F7" s="135"/>
      <c r="G7" s="5"/>
    </row>
    <row r="8" spans="1:7" s="101" customFormat="1" ht="15.75" x14ac:dyDescent="0.25">
      <c r="A8" s="91" t="s">
        <v>75</v>
      </c>
      <c r="B8" s="340" t="s">
        <v>379</v>
      </c>
      <c r="C8" s="135"/>
      <c r="D8" s="135"/>
      <c r="E8" s="135"/>
      <c r="F8" s="135"/>
      <c r="G8" s="85"/>
    </row>
    <row r="9" spans="1:7" s="101" customFormat="1" ht="15.75" x14ac:dyDescent="0.25">
      <c r="A9" s="91" t="s">
        <v>73</v>
      </c>
      <c r="B9" s="340" t="s">
        <v>380</v>
      </c>
      <c r="C9" s="135"/>
      <c r="D9" s="135"/>
      <c r="E9" s="135"/>
      <c r="F9" s="135"/>
      <c r="G9" s="85"/>
    </row>
    <row r="10" spans="1:7" s="101" customFormat="1" ht="15.75" x14ac:dyDescent="0.25">
      <c r="A10" s="91" t="s">
        <v>71</v>
      </c>
      <c r="B10" s="340" t="s">
        <v>381</v>
      </c>
      <c r="C10" s="135"/>
      <c r="D10" s="135"/>
      <c r="E10" s="135"/>
      <c r="F10" s="135"/>
      <c r="G10" s="85"/>
    </row>
    <row r="11" spans="1:7" s="101" customFormat="1" ht="15.75" x14ac:dyDescent="0.25">
      <c r="A11" s="91" t="s">
        <v>69</v>
      </c>
      <c r="B11" s="86" t="s">
        <v>382</v>
      </c>
      <c r="C11" s="135"/>
      <c r="D11" s="135"/>
      <c r="E11" s="135"/>
      <c r="F11" s="135"/>
      <c r="G11" s="85"/>
    </row>
    <row r="12" spans="1:7" ht="15.75" x14ac:dyDescent="0.25">
      <c r="A12" s="91"/>
      <c r="B12" s="86"/>
      <c r="C12" s="135"/>
      <c r="D12" s="135"/>
      <c r="E12" s="135"/>
      <c r="F12" s="135"/>
      <c r="G12" s="85"/>
    </row>
    <row r="13" spans="1:7" ht="16.5" thickBot="1" x14ac:dyDescent="0.3">
      <c r="B13" s="341" t="s">
        <v>383</v>
      </c>
      <c r="C13" s="342" t="s">
        <v>384</v>
      </c>
      <c r="D13" s="343"/>
    </row>
    <row r="14" spans="1:7" ht="15.75" x14ac:dyDescent="0.25">
      <c r="B14" s="344" t="s">
        <v>385</v>
      </c>
      <c r="C14" s="345" t="s">
        <v>386</v>
      </c>
      <c r="D14" s="346"/>
      <c r="E14" s="347"/>
      <c r="F14" s="347"/>
      <c r="G14" s="347"/>
    </row>
    <row r="15" spans="1:7" ht="15.75" x14ac:dyDescent="0.25">
      <c r="B15" s="348">
        <v>0</v>
      </c>
      <c r="C15" s="349">
        <v>0.06</v>
      </c>
      <c r="D15" s="5"/>
    </row>
    <row r="16" spans="1:7" ht="15.75" x14ac:dyDescent="0.25">
      <c r="B16" s="348">
        <v>2000</v>
      </c>
      <c r="C16" s="349">
        <v>0.18</v>
      </c>
      <c r="D16" s="343"/>
      <c r="F16" s="350"/>
    </row>
    <row r="17" spans="2:6" ht="15.75" x14ac:dyDescent="0.25">
      <c r="B17" s="348">
        <v>5000</v>
      </c>
      <c r="C17" s="349">
        <v>0.24</v>
      </c>
      <c r="D17" s="5"/>
      <c r="F17" s="350"/>
    </row>
    <row r="18" spans="2:6" ht="15.75" x14ac:dyDescent="0.25">
      <c r="B18" s="348">
        <v>7500</v>
      </c>
      <c r="C18" s="349">
        <v>0.3</v>
      </c>
      <c r="D18" s="5"/>
    </row>
    <row r="19" spans="2:6" ht="15.75" x14ac:dyDescent="0.25">
      <c r="B19" s="348">
        <v>10000</v>
      </c>
      <c r="C19" s="349">
        <v>0.42</v>
      </c>
      <c r="D19" s="343"/>
    </row>
    <row r="20" spans="2:6" ht="16.5" thickBot="1" x14ac:dyDescent="0.3">
      <c r="B20" s="351">
        <v>20000</v>
      </c>
      <c r="C20" s="352">
        <v>0.52</v>
      </c>
      <c r="D20" s="5"/>
    </row>
    <row r="21" spans="2:6" ht="16.5" thickBot="1" x14ac:dyDescent="0.3">
      <c r="B21" s="5"/>
      <c r="C21" s="353"/>
      <c r="D21" s="353" t="s">
        <v>162</v>
      </c>
    </row>
    <row r="22" spans="2:6" ht="31.5" x14ac:dyDescent="0.25">
      <c r="B22" s="354" t="s">
        <v>246</v>
      </c>
      <c r="C22" s="355" t="s">
        <v>387</v>
      </c>
      <c r="D22" s="356" t="s">
        <v>388</v>
      </c>
    </row>
    <row r="23" spans="2:6" ht="15.75" x14ac:dyDescent="0.25">
      <c r="B23" s="357" t="s">
        <v>389</v>
      </c>
      <c r="C23" s="358">
        <v>1750</v>
      </c>
      <c r="D23" s="359"/>
    </row>
    <row r="24" spans="2:6" ht="15.75" x14ac:dyDescent="0.25">
      <c r="B24" s="357" t="s">
        <v>390</v>
      </c>
      <c r="C24" s="358">
        <v>26000</v>
      </c>
      <c r="D24" s="359"/>
    </row>
    <row r="25" spans="2:6" ht="15.75" x14ac:dyDescent="0.25">
      <c r="B25" s="357" t="s">
        <v>391</v>
      </c>
      <c r="C25" s="358">
        <v>8000</v>
      </c>
      <c r="D25" s="360"/>
    </row>
    <row r="26" spans="2:6" ht="15.75" x14ac:dyDescent="0.25">
      <c r="B26" s="357" t="s">
        <v>392</v>
      </c>
      <c r="C26" s="358">
        <v>900</v>
      </c>
      <c r="D26" s="360"/>
    </row>
    <row r="27" spans="2:6" ht="16.5" thickBot="1" x14ac:dyDescent="0.3">
      <c r="B27" s="361" t="s">
        <v>393</v>
      </c>
      <c r="C27" s="362">
        <v>5500</v>
      </c>
      <c r="D27" s="363"/>
    </row>
    <row r="28" spans="2:6" s="347" customFormat="1" ht="16.5" thickBot="1" x14ac:dyDescent="0.3">
      <c r="B28" s="1055" t="s">
        <v>160</v>
      </c>
      <c r="C28" s="1055"/>
      <c r="D28" s="1055"/>
      <c r="E28"/>
    </row>
    <row r="29" spans="2:6" s="347" customFormat="1" ht="31.5" x14ac:dyDescent="0.25">
      <c r="B29" s="364" t="s">
        <v>246</v>
      </c>
      <c r="C29" s="365" t="s">
        <v>387</v>
      </c>
      <c r="D29" s="366" t="s">
        <v>388</v>
      </c>
      <c r="E29"/>
    </row>
    <row r="30" spans="2:6" s="347" customFormat="1" ht="15.75" x14ac:dyDescent="0.25">
      <c r="B30" s="357" t="s">
        <v>389</v>
      </c>
      <c r="C30" s="358">
        <v>1750</v>
      </c>
      <c r="D30" s="367">
        <f>VLOOKUP(C30,$B$15:$C$20,2,1)</f>
        <v>0.06</v>
      </c>
      <c r="E30" s="5" t="s">
        <v>394</v>
      </c>
    </row>
    <row r="31" spans="2:6" s="347" customFormat="1" ht="15.75" x14ac:dyDescent="0.25">
      <c r="B31" s="357" t="s">
        <v>390</v>
      </c>
      <c r="C31" s="358">
        <v>26000</v>
      </c>
      <c r="D31" s="367" t="e">
        <f>VLOOKUP(C31,$B$15:$C$20,2,0)</f>
        <v>#N/A</v>
      </c>
      <c r="E31" s="5" t="s">
        <v>395</v>
      </c>
    </row>
    <row r="32" spans="2:6" s="347" customFormat="1" ht="15.75" x14ac:dyDescent="0.25">
      <c r="B32" s="357" t="s">
        <v>391</v>
      </c>
      <c r="C32" s="358">
        <v>8000</v>
      </c>
      <c r="D32" s="368">
        <f>VLOOKUP(C32,$B$15:$C$20,2,1)</f>
        <v>0.3</v>
      </c>
      <c r="E32"/>
    </row>
    <row r="33" spans="1:7" s="347" customFormat="1" ht="15.75" x14ac:dyDescent="0.25">
      <c r="B33" s="357" t="s">
        <v>392</v>
      </c>
      <c r="C33" s="358">
        <v>900</v>
      </c>
      <c r="D33" s="368">
        <f>VLOOKUP(C33,$B$15:$C$20,2,1)</f>
        <v>0.06</v>
      </c>
      <c r="E33"/>
    </row>
    <row r="34" spans="1:7" s="347" customFormat="1" ht="16.5" thickBot="1" x14ac:dyDescent="0.3">
      <c r="B34" s="361" t="s">
        <v>393</v>
      </c>
      <c r="C34" s="362">
        <v>5500</v>
      </c>
      <c r="D34" s="368">
        <f>VLOOKUP(C34,$B$15:$C$20,2,1)</f>
        <v>0.24</v>
      </c>
      <c r="E34"/>
    </row>
    <row r="35" spans="1:7" s="347" customFormat="1" x14ac:dyDescent="0.25">
      <c r="B35" s="369" t="s">
        <v>396</v>
      </c>
    </row>
    <row r="36" spans="1:7" s="347" customFormat="1" x14ac:dyDescent="0.25">
      <c r="B36" s="369" t="s">
        <v>397</v>
      </c>
    </row>
    <row r="37" spans="1:7" x14ac:dyDescent="0.25">
      <c r="A37" s="347"/>
      <c r="B37" s="347"/>
      <c r="C37" s="347"/>
      <c r="D37" s="347"/>
      <c r="E37" s="347"/>
      <c r="F37" s="347"/>
      <c r="G37" s="347"/>
    </row>
  </sheetData>
  <mergeCells count="3">
    <mergeCell ref="A1:G1"/>
    <mergeCell ref="A2:G2"/>
    <mergeCell ref="B28:D28"/>
  </mergeCells>
  <printOptions horizontalCentered="1"/>
  <pageMargins left="0" right="0" top="0" bottom="0" header="7.874015748031496E-2" footer="0.31496062992125984"/>
  <pageSetup paperSize="9" scale="99" orientation="portrait" r:id="rId1"/>
  <headerFooter alignWithMargins="0"/>
  <drawing r:id="rId2"/>
  <legacyDrawing r:id="rId3"/>
  <oleObjects>
    <mc:AlternateContent xmlns:mc="http://schemas.openxmlformats.org/markup-compatibility/2006">
      <mc:Choice Requires="x14">
        <oleObject progId="PBrush" shapeId="11265" r:id="rId4">
          <objectPr defaultSize="0" autoPict="0" r:id="rId5">
            <anchor moveWithCells="1" sizeWithCells="1">
              <from>
                <xdr:col>4</xdr:col>
                <xdr:colOff>838200</xdr:colOff>
                <xdr:row>7</xdr:row>
                <xdr:rowOff>152400</xdr:rowOff>
              </from>
              <to>
                <xdr:col>4</xdr:col>
                <xdr:colOff>838200</xdr:colOff>
                <xdr:row>7</xdr:row>
                <xdr:rowOff>152400</xdr:rowOff>
              </to>
            </anchor>
          </objectPr>
        </oleObject>
      </mc:Choice>
      <mc:Fallback>
        <oleObject progId="PBrush" shapeId="11265" r:id="rId4"/>
      </mc:Fallback>
    </mc:AlternateContent>
    <mc:AlternateContent xmlns:mc="http://schemas.openxmlformats.org/markup-compatibility/2006">
      <mc:Choice Requires="x14">
        <oleObject progId="PBrush" shapeId="11266" r:id="rId6">
          <objectPr defaultSize="0" autoPict="0" r:id="rId5">
            <anchor moveWithCells="1" sizeWithCells="1">
              <from>
                <xdr:col>4</xdr:col>
                <xdr:colOff>838200</xdr:colOff>
                <xdr:row>7</xdr:row>
                <xdr:rowOff>152400</xdr:rowOff>
              </from>
              <to>
                <xdr:col>4</xdr:col>
                <xdr:colOff>838200</xdr:colOff>
                <xdr:row>7</xdr:row>
                <xdr:rowOff>152400</xdr:rowOff>
              </to>
            </anchor>
          </objectPr>
        </oleObject>
      </mc:Choice>
      <mc:Fallback>
        <oleObject progId="PBrush" shapeId="11266" r:id="rId6"/>
      </mc:Fallback>
    </mc:AlternateContent>
  </oleObjec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07AA2-A929-40D3-A2A0-3A58BDBB54DA}">
  <sheetPr>
    <tabColor theme="3" tint="0.79998168889431442"/>
  </sheetPr>
  <dimension ref="A1:F7144"/>
  <sheetViews>
    <sheetView showGridLines="0" zoomScaleNormal="100" zoomScaleSheetLayoutView="90" workbookViewId="0">
      <selection activeCell="C19" sqref="C19"/>
    </sheetView>
  </sheetViews>
  <sheetFormatPr defaultColWidth="9" defaultRowHeight="12.75" x14ac:dyDescent="0.25"/>
  <cols>
    <col min="1" max="1" width="18.7109375" style="389" customWidth="1"/>
    <col min="2" max="2" width="13.42578125" style="390" customWidth="1"/>
    <col min="3" max="3" width="31.85546875" style="391" customWidth="1"/>
    <col min="4" max="4" width="17.7109375" style="391" customWidth="1"/>
    <col min="5" max="5" width="22.42578125" style="391" customWidth="1"/>
    <col min="6" max="16384" width="9" style="389"/>
  </cols>
  <sheetData>
    <row r="1" spans="1:6" s="185" customFormat="1" ht="50.25" customHeight="1" thickBot="1" x14ac:dyDescent="0.3">
      <c r="A1" s="1002" t="s">
        <v>143</v>
      </c>
      <c r="B1" s="1002"/>
      <c r="C1" s="1002"/>
      <c r="D1" s="1002"/>
      <c r="E1" s="1002"/>
    </row>
    <row r="2" spans="1:6" s="185" customFormat="1" ht="30" customHeight="1" thickTop="1" thickBot="1" x14ac:dyDescent="0.3">
      <c r="A2" s="1056" t="s">
        <v>398</v>
      </c>
      <c r="B2" s="1056"/>
      <c r="C2" s="1056"/>
      <c r="D2" s="1056"/>
      <c r="E2" s="1056"/>
      <c r="F2" s="1056"/>
    </row>
    <row r="3" spans="1:6" s="370" customFormat="1" ht="15.75" customHeight="1" thickTop="1" x14ac:dyDescent="0.25">
      <c r="A3" s="370" t="s">
        <v>399</v>
      </c>
    </row>
    <row r="4" spans="1:6" s="373" customFormat="1" ht="19.5" customHeight="1" x14ac:dyDescent="0.3">
      <c r="A4" s="371" t="s">
        <v>400</v>
      </c>
      <c r="B4" s="372"/>
      <c r="C4" s="372"/>
      <c r="D4" s="372"/>
      <c r="E4" s="372"/>
      <c r="F4" s="372"/>
    </row>
    <row r="5" spans="1:6" s="370" customFormat="1" ht="15.75" customHeight="1" x14ac:dyDescent="0.25">
      <c r="A5" s="374" t="s">
        <v>401</v>
      </c>
      <c r="E5" s="375"/>
      <c r="F5" s="376"/>
    </row>
    <row r="6" spans="1:6" s="370" customFormat="1" ht="15.75" customHeight="1" x14ac:dyDescent="0.25">
      <c r="A6" s="370" t="s">
        <v>402</v>
      </c>
      <c r="B6" s="377"/>
      <c r="C6" s="378"/>
      <c r="E6" s="375"/>
      <c r="F6" s="376"/>
    </row>
    <row r="7" spans="1:6" s="370" customFormat="1" ht="15.75" customHeight="1" x14ac:dyDescent="0.25">
      <c r="A7" s="370" t="s">
        <v>403</v>
      </c>
      <c r="B7" s="377"/>
      <c r="C7" s="378"/>
      <c r="E7" s="375"/>
      <c r="F7" s="376"/>
    </row>
    <row r="8" spans="1:6" s="370" customFormat="1" ht="15.75" customHeight="1" x14ac:dyDescent="0.25">
      <c r="A8" s="370" t="s">
        <v>404</v>
      </c>
      <c r="B8" s="377"/>
      <c r="C8" s="378"/>
      <c r="E8" s="375"/>
      <c r="F8" s="376"/>
    </row>
    <row r="9" spans="1:6" s="370" customFormat="1" ht="15.75" customHeight="1" x14ac:dyDescent="0.25">
      <c r="A9" s="370" t="s">
        <v>405</v>
      </c>
      <c r="B9" s="377"/>
      <c r="C9" s="378"/>
      <c r="E9" s="375"/>
      <c r="F9" s="376"/>
    </row>
    <row r="10" spans="1:6" s="370" customFormat="1" ht="15.75" customHeight="1" x14ac:dyDescent="0.25">
      <c r="A10" s="370" t="s">
        <v>406</v>
      </c>
      <c r="B10" s="377"/>
      <c r="C10" s="378"/>
      <c r="E10" s="375"/>
      <c r="F10" s="376"/>
    </row>
    <row r="11" spans="1:6" s="370" customFormat="1" ht="31.5" customHeight="1" thickBot="1" x14ac:dyDescent="0.3">
      <c r="B11" s="377"/>
      <c r="C11" s="379" t="s">
        <v>2818</v>
      </c>
      <c r="E11" s="375"/>
      <c r="F11" s="376"/>
    </row>
    <row r="12" spans="1:6" s="370" customFormat="1" ht="15.75" customHeight="1" thickBot="1" x14ac:dyDescent="0.3">
      <c r="B12" s="380" t="s">
        <v>407</v>
      </c>
      <c r="C12" s="381">
        <v>25</v>
      </c>
      <c r="D12" s="382" t="s">
        <v>408</v>
      </c>
    </row>
    <row r="13" spans="1:6" s="370" customFormat="1" ht="15.75" customHeight="1" x14ac:dyDescent="0.25">
      <c r="B13" s="377"/>
      <c r="C13" s="377" t="s">
        <v>409</v>
      </c>
    </row>
    <row r="14" spans="1:6" s="370" customFormat="1" ht="15.75" customHeight="1" x14ac:dyDescent="0.25">
      <c r="B14" s="383" t="s">
        <v>410</v>
      </c>
      <c r="C14" s="384" t="str">
        <f>VLOOKUP($C$12,Electronics!$A$1:$G$1001,3,0)</f>
        <v>MediaMarkt</v>
      </c>
    </row>
    <row r="15" spans="1:6" s="370" customFormat="1" ht="15.75" customHeight="1" x14ac:dyDescent="0.25">
      <c r="B15" s="383" t="s">
        <v>411</v>
      </c>
      <c r="C15" s="384" t="str">
        <f>VLOOKUP($C$12,Electronics!$A$1:$G$1001,7,0)</f>
        <v>Lenovo</v>
      </c>
    </row>
    <row r="16" spans="1:6" s="370" customFormat="1" ht="15.75" customHeight="1" x14ac:dyDescent="0.25">
      <c r="B16" s="383" t="s">
        <v>93</v>
      </c>
      <c r="C16" s="385">
        <f>VLOOKUP($C$12,Electronics!$A$1:$G$1001,6,0)</f>
        <v>219</v>
      </c>
    </row>
    <row r="17" spans="2:5" s="370" customFormat="1" ht="15.75" customHeight="1" x14ac:dyDescent="0.25">
      <c r="B17" s="383"/>
    </row>
    <row r="18" spans="2:5" s="370" customFormat="1" ht="15.75" customHeight="1" x14ac:dyDescent="0.25">
      <c r="B18" s="383"/>
      <c r="C18" s="379" t="s">
        <v>2818</v>
      </c>
    </row>
    <row r="19" spans="2:5" s="370" customFormat="1" ht="15.75" customHeight="1" x14ac:dyDescent="0.25">
      <c r="B19" s="380" t="s">
        <v>412</v>
      </c>
      <c r="C19" s="386"/>
      <c r="D19" s="382" t="s">
        <v>413</v>
      </c>
    </row>
    <row r="20" spans="2:5" s="370" customFormat="1" ht="15.75" customHeight="1" x14ac:dyDescent="0.25">
      <c r="B20" s="383"/>
      <c r="C20" s="387" t="s">
        <v>2</v>
      </c>
    </row>
    <row r="21" spans="2:5" s="370" customFormat="1" ht="15.75" customHeight="1" x14ac:dyDescent="0.25">
      <c r="B21" s="383" t="s">
        <v>410</v>
      </c>
      <c r="C21" s="386"/>
    </row>
    <row r="22" spans="2:5" s="370" customFormat="1" ht="15.75" customHeight="1" x14ac:dyDescent="0.25">
      <c r="B22" s="383" t="s">
        <v>411</v>
      </c>
      <c r="C22" s="386"/>
    </row>
    <row r="23" spans="2:5" s="370" customFormat="1" ht="15.75" customHeight="1" x14ac:dyDescent="0.25">
      <c r="B23" s="383" t="s">
        <v>93</v>
      </c>
      <c r="C23" s="386"/>
    </row>
    <row r="24" spans="2:5" ht="14.25" customHeight="1" x14ac:dyDescent="0.25">
      <c r="B24" s="388"/>
      <c r="C24" s="389"/>
      <c r="D24" s="389"/>
      <c r="E24" s="389"/>
    </row>
    <row r="25" spans="2:5" ht="14.25" customHeight="1" x14ac:dyDescent="0.25">
      <c r="B25" s="388"/>
      <c r="C25" s="389"/>
      <c r="D25" s="389"/>
      <c r="E25" s="389"/>
    </row>
    <row r="26" spans="2:5" ht="14.25" customHeight="1" x14ac:dyDescent="0.25">
      <c r="B26" s="388"/>
      <c r="C26" s="389"/>
      <c r="D26" s="389"/>
      <c r="E26" s="389"/>
    </row>
    <row r="27" spans="2:5" ht="14.25" customHeight="1" x14ac:dyDescent="0.25">
      <c r="B27" s="388"/>
      <c r="C27" s="389"/>
      <c r="D27" s="389"/>
      <c r="E27" s="389"/>
    </row>
    <row r="28" spans="2:5" ht="14.25" customHeight="1" x14ac:dyDescent="0.25">
      <c r="B28" s="388"/>
      <c r="C28" s="389"/>
      <c r="D28" s="389"/>
      <c r="E28" s="389"/>
    </row>
    <row r="29" spans="2:5" ht="14.25" customHeight="1" x14ac:dyDescent="0.25">
      <c r="B29" s="388"/>
      <c r="C29" s="389"/>
      <c r="D29" s="389"/>
      <c r="E29" s="389"/>
    </row>
    <row r="30" spans="2:5" ht="14.25" customHeight="1" x14ac:dyDescent="0.25">
      <c r="B30" s="388"/>
      <c r="C30" s="389"/>
      <c r="D30" s="389"/>
      <c r="E30" s="389"/>
    </row>
    <row r="31" spans="2:5" ht="14.25" customHeight="1" x14ac:dyDescent="0.25">
      <c r="B31" s="388"/>
      <c r="C31" s="389"/>
      <c r="D31" s="389"/>
      <c r="E31" s="389"/>
    </row>
    <row r="32" spans="2:5" ht="14.25" customHeight="1" x14ac:dyDescent="0.25">
      <c r="B32" s="388"/>
      <c r="C32" s="389"/>
      <c r="D32" s="389"/>
      <c r="E32" s="389"/>
    </row>
    <row r="33" spans="2:5" ht="14.25" customHeight="1" x14ac:dyDescent="0.25">
      <c r="B33" s="388"/>
      <c r="C33" s="389"/>
      <c r="D33" s="389"/>
      <c r="E33" s="389"/>
    </row>
    <row r="34" spans="2:5" ht="14.25" customHeight="1" x14ac:dyDescent="0.25">
      <c r="B34" s="388"/>
      <c r="C34" s="389"/>
      <c r="D34" s="389"/>
      <c r="E34" s="389"/>
    </row>
    <row r="35" spans="2:5" ht="14.25" customHeight="1" x14ac:dyDescent="0.25">
      <c r="B35" s="388"/>
      <c r="C35" s="389"/>
      <c r="D35" s="389"/>
      <c r="E35" s="389"/>
    </row>
    <row r="36" spans="2:5" ht="14.25" customHeight="1" x14ac:dyDescent="0.25">
      <c r="B36" s="388"/>
      <c r="C36" s="389"/>
      <c r="D36" s="389"/>
      <c r="E36" s="389"/>
    </row>
    <row r="37" spans="2:5" ht="14.25" customHeight="1" x14ac:dyDescent="0.25">
      <c r="B37" s="388"/>
      <c r="C37" s="389"/>
      <c r="D37" s="389"/>
      <c r="E37" s="389"/>
    </row>
    <row r="38" spans="2:5" ht="14.25" customHeight="1" x14ac:dyDescent="0.25">
      <c r="B38" s="388"/>
      <c r="C38" s="389"/>
      <c r="D38" s="389"/>
      <c r="E38" s="389"/>
    </row>
    <row r="39" spans="2:5" ht="14.25" customHeight="1" x14ac:dyDescent="0.25">
      <c r="B39" s="388"/>
      <c r="C39" s="389"/>
      <c r="D39" s="389"/>
      <c r="E39" s="389"/>
    </row>
    <row r="40" spans="2:5" ht="14.25" customHeight="1" x14ac:dyDescent="0.25">
      <c r="B40" s="388"/>
      <c r="C40" s="389"/>
      <c r="D40" s="389"/>
      <c r="E40" s="389"/>
    </row>
    <row r="41" spans="2:5" ht="14.25" customHeight="1" x14ac:dyDescent="0.25">
      <c r="B41" s="388"/>
      <c r="C41" s="389"/>
      <c r="D41" s="389"/>
      <c r="E41" s="389"/>
    </row>
    <row r="42" spans="2:5" ht="14.25" customHeight="1" x14ac:dyDescent="0.25">
      <c r="B42" s="388"/>
      <c r="C42" s="389"/>
      <c r="D42" s="389"/>
      <c r="E42" s="389"/>
    </row>
    <row r="43" spans="2:5" ht="14.25" customHeight="1" x14ac:dyDescent="0.25">
      <c r="B43" s="388"/>
      <c r="C43" s="389"/>
      <c r="D43" s="389"/>
      <c r="E43" s="389"/>
    </row>
    <row r="44" spans="2:5" ht="14.25" customHeight="1" x14ac:dyDescent="0.25">
      <c r="B44" s="388"/>
      <c r="C44" s="389"/>
      <c r="D44" s="389"/>
      <c r="E44" s="389"/>
    </row>
    <row r="45" spans="2:5" ht="14.25" customHeight="1" x14ac:dyDescent="0.25">
      <c r="B45" s="388"/>
      <c r="C45" s="389"/>
      <c r="D45" s="389"/>
      <c r="E45" s="389"/>
    </row>
    <row r="46" spans="2:5" ht="14.25" customHeight="1" x14ac:dyDescent="0.25">
      <c r="B46" s="388"/>
      <c r="C46" s="389"/>
      <c r="D46" s="389"/>
      <c r="E46" s="389"/>
    </row>
    <row r="47" spans="2:5" x14ac:dyDescent="0.25">
      <c r="B47" s="388"/>
      <c r="C47" s="389"/>
      <c r="D47" s="389"/>
      <c r="E47" s="389"/>
    </row>
    <row r="48" spans="2:5" x14ac:dyDescent="0.25">
      <c r="B48" s="388"/>
      <c r="C48" s="389"/>
      <c r="D48" s="389"/>
      <c r="E48" s="389"/>
    </row>
    <row r="49" spans="2:5" x14ac:dyDescent="0.25">
      <c r="B49" s="388"/>
      <c r="C49" s="389"/>
      <c r="D49" s="389"/>
      <c r="E49" s="389"/>
    </row>
    <row r="50" spans="2:5" x14ac:dyDescent="0.25">
      <c r="B50" s="388"/>
      <c r="C50" s="389"/>
      <c r="D50" s="389"/>
      <c r="E50" s="389"/>
    </row>
    <row r="51" spans="2:5" x14ac:dyDescent="0.25">
      <c r="B51" s="388"/>
      <c r="C51" s="389"/>
      <c r="D51" s="389"/>
      <c r="E51" s="389"/>
    </row>
    <row r="52" spans="2:5" x14ac:dyDescent="0.25">
      <c r="B52" s="388"/>
      <c r="C52" s="389"/>
      <c r="D52" s="389"/>
      <c r="E52" s="389"/>
    </row>
    <row r="53" spans="2:5" x14ac:dyDescent="0.25">
      <c r="B53" s="388"/>
      <c r="C53" s="389"/>
      <c r="D53" s="389"/>
      <c r="E53" s="389"/>
    </row>
    <row r="54" spans="2:5" x14ac:dyDescent="0.25">
      <c r="B54" s="388"/>
      <c r="C54" s="389"/>
      <c r="D54" s="389"/>
      <c r="E54" s="389"/>
    </row>
    <row r="55" spans="2:5" x14ac:dyDescent="0.25">
      <c r="B55" s="388"/>
      <c r="C55" s="389"/>
      <c r="D55" s="389"/>
      <c r="E55" s="389"/>
    </row>
    <row r="56" spans="2:5" x14ac:dyDescent="0.25">
      <c r="B56" s="388"/>
      <c r="C56" s="389"/>
      <c r="D56" s="389"/>
      <c r="E56" s="389"/>
    </row>
    <row r="57" spans="2:5" x14ac:dyDescent="0.25">
      <c r="B57" s="388"/>
      <c r="C57" s="389"/>
      <c r="D57" s="389"/>
      <c r="E57" s="389"/>
    </row>
    <row r="58" spans="2:5" x14ac:dyDescent="0.25">
      <c r="B58" s="388"/>
      <c r="C58" s="389"/>
      <c r="D58" s="389"/>
      <c r="E58" s="389"/>
    </row>
    <row r="59" spans="2:5" x14ac:dyDescent="0.25">
      <c r="B59" s="388"/>
      <c r="C59" s="389"/>
      <c r="D59" s="389"/>
      <c r="E59" s="389"/>
    </row>
    <row r="60" spans="2:5" x14ac:dyDescent="0.25">
      <c r="B60" s="388"/>
      <c r="C60" s="389"/>
      <c r="D60" s="389"/>
      <c r="E60" s="389"/>
    </row>
    <row r="61" spans="2:5" x14ac:dyDescent="0.25">
      <c r="B61" s="388"/>
      <c r="C61" s="389"/>
      <c r="D61" s="389"/>
      <c r="E61" s="389"/>
    </row>
    <row r="62" spans="2:5" x14ac:dyDescent="0.25">
      <c r="B62" s="388"/>
      <c r="C62" s="389"/>
      <c r="D62" s="389"/>
      <c r="E62" s="389"/>
    </row>
    <row r="63" spans="2:5" x14ac:dyDescent="0.25">
      <c r="B63" s="388"/>
      <c r="C63" s="389"/>
      <c r="D63" s="389"/>
      <c r="E63" s="389"/>
    </row>
    <row r="64" spans="2:5" x14ac:dyDescent="0.25">
      <c r="B64" s="388"/>
      <c r="C64" s="389"/>
      <c r="D64" s="389"/>
      <c r="E64" s="389"/>
    </row>
    <row r="65" spans="2:5" x14ac:dyDescent="0.25">
      <c r="B65" s="388"/>
      <c r="C65" s="389"/>
      <c r="D65" s="389"/>
      <c r="E65" s="389"/>
    </row>
    <row r="66" spans="2:5" x14ac:dyDescent="0.25">
      <c r="B66" s="388"/>
      <c r="C66" s="389"/>
      <c r="D66" s="389"/>
      <c r="E66" s="389"/>
    </row>
    <row r="67" spans="2:5" x14ac:dyDescent="0.25">
      <c r="B67" s="388"/>
      <c r="C67" s="389"/>
      <c r="D67" s="389"/>
      <c r="E67" s="389"/>
    </row>
    <row r="68" spans="2:5" x14ac:dyDescent="0.25">
      <c r="B68" s="388"/>
      <c r="C68" s="389"/>
      <c r="D68" s="389"/>
      <c r="E68" s="389"/>
    </row>
    <row r="69" spans="2:5" x14ac:dyDescent="0.25">
      <c r="B69" s="388"/>
      <c r="C69" s="389"/>
      <c r="D69" s="389"/>
      <c r="E69" s="389"/>
    </row>
    <row r="70" spans="2:5" x14ac:dyDescent="0.25">
      <c r="B70" s="388"/>
      <c r="C70" s="389"/>
      <c r="D70" s="389"/>
      <c r="E70" s="389"/>
    </row>
    <row r="71" spans="2:5" x14ac:dyDescent="0.25">
      <c r="B71" s="388"/>
      <c r="C71" s="389"/>
      <c r="D71" s="389"/>
      <c r="E71" s="389"/>
    </row>
    <row r="72" spans="2:5" x14ac:dyDescent="0.25">
      <c r="B72" s="388"/>
      <c r="C72" s="389"/>
      <c r="D72" s="389"/>
      <c r="E72" s="389"/>
    </row>
    <row r="73" spans="2:5" x14ac:dyDescent="0.25">
      <c r="B73" s="388"/>
      <c r="C73" s="389"/>
      <c r="D73" s="389"/>
      <c r="E73" s="389"/>
    </row>
    <row r="74" spans="2:5" x14ac:dyDescent="0.25">
      <c r="B74" s="388"/>
      <c r="C74" s="389"/>
      <c r="D74" s="389"/>
      <c r="E74" s="389"/>
    </row>
    <row r="75" spans="2:5" x14ac:dyDescent="0.25">
      <c r="B75" s="388"/>
      <c r="C75" s="389"/>
      <c r="D75" s="389"/>
      <c r="E75" s="389"/>
    </row>
    <row r="76" spans="2:5" x14ac:dyDescent="0.25">
      <c r="B76" s="388"/>
      <c r="C76" s="389"/>
      <c r="D76" s="389"/>
      <c r="E76" s="389"/>
    </row>
    <row r="77" spans="2:5" x14ac:dyDescent="0.25">
      <c r="B77" s="388"/>
      <c r="C77" s="389"/>
      <c r="D77" s="389"/>
      <c r="E77" s="389"/>
    </row>
    <row r="78" spans="2:5" x14ac:dyDescent="0.25">
      <c r="B78" s="388"/>
      <c r="C78" s="389"/>
      <c r="D78" s="389"/>
      <c r="E78" s="389"/>
    </row>
    <row r="79" spans="2:5" x14ac:dyDescent="0.25">
      <c r="B79" s="388"/>
      <c r="C79" s="389"/>
      <c r="D79" s="389"/>
      <c r="E79" s="389"/>
    </row>
    <row r="80" spans="2:5" x14ac:dyDescent="0.25">
      <c r="B80" s="388"/>
      <c r="C80" s="389"/>
      <c r="D80" s="389"/>
      <c r="E80" s="389"/>
    </row>
    <row r="81" spans="2:5" x14ac:dyDescent="0.25">
      <c r="B81" s="388"/>
      <c r="C81" s="389"/>
      <c r="D81" s="389"/>
      <c r="E81" s="389"/>
    </row>
    <row r="82" spans="2:5" x14ac:dyDescent="0.25">
      <c r="B82" s="388"/>
      <c r="C82" s="389"/>
      <c r="D82" s="389"/>
      <c r="E82" s="389"/>
    </row>
    <row r="83" spans="2:5" x14ac:dyDescent="0.25">
      <c r="B83" s="388"/>
      <c r="C83" s="389"/>
      <c r="D83" s="389"/>
      <c r="E83" s="389"/>
    </row>
    <row r="84" spans="2:5" x14ac:dyDescent="0.25">
      <c r="B84" s="388"/>
      <c r="C84" s="389"/>
      <c r="D84" s="389"/>
      <c r="E84" s="389"/>
    </row>
    <row r="85" spans="2:5" x14ac:dyDescent="0.25">
      <c r="B85" s="388"/>
      <c r="C85" s="389"/>
      <c r="D85" s="389"/>
      <c r="E85" s="389"/>
    </row>
    <row r="86" spans="2:5" x14ac:dyDescent="0.25">
      <c r="B86" s="388"/>
      <c r="C86" s="389"/>
      <c r="D86" s="389"/>
      <c r="E86" s="389"/>
    </row>
    <row r="87" spans="2:5" x14ac:dyDescent="0.25">
      <c r="B87" s="388"/>
      <c r="C87" s="389"/>
      <c r="D87" s="389"/>
      <c r="E87" s="389"/>
    </row>
    <row r="88" spans="2:5" x14ac:dyDescent="0.25">
      <c r="B88" s="388"/>
      <c r="C88" s="389"/>
      <c r="D88" s="389"/>
      <c r="E88" s="389"/>
    </row>
    <row r="89" spans="2:5" x14ac:dyDescent="0.25">
      <c r="B89" s="388"/>
      <c r="C89" s="389"/>
      <c r="D89" s="389"/>
      <c r="E89" s="389"/>
    </row>
    <row r="90" spans="2:5" x14ac:dyDescent="0.25">
      <c r="B90" s="388"/>
      <c r="C90" s="389"/>
      <c r="D90" s="389"/>
      <c r="E90" s="389"/>
    </row>
    <row r="91" spans="2:5" x14ac:dyDescent="0.25">
      <c r="B91" s="388"/>
      <c r="C91" s="389"/>
      <c r="D91" s="389"/>
      <c r="E91" s="389"/>
    </row>
    <row r="92" spans="2:5" x14ac:dyDescent="0.25">
      <c r="B92" s="388"/>
      <c r="C92" s="389"/>
      <c r="D92" s="389"/>
      <c r="E92" s="389"/>
    </row>
    <row r="93" spans="2:5" x14ac:dyDescent="0.25">
      <c r="B93" s="388"/>
      <c r="C93" s="389"/>
      <c r="D93" s="389"/>
      <c r="E93" s="389"/>
    </row>
    <row r="94" spans="2:5" x14ac:dyDescent="0.25">
      <c r="B94" s="388"/>
      <c r="C94" s="389"/>
      <c r="D94" s="389"/>
      <c r="E94" s="389"/>
    </row>
    <row r="95" spans="2:5" x14ac:dyDescent="0.25">
      <c r="B95" s="388"/>
      <c r="C95" s="389"/>
      <c r="D95" s="389"/>
      <c r="E95" s="389"/>
    </row>
    <row r="96" spans="2:5" x14ac:dyDescent="0.25">
      <c r="B96" s="388"/>
      <c r="C96" s="389"/>
      <c r="D96" s="389"/>
      <c r="E96" s="389"/>
    </row>
    <row r="97" spans="2:5" x14ac:dyDescent="0.25">
      <c r="B97" s="388"/>
      <c r="C97" s="389"/>
      <c r="D97" s="389"/>
      <c r="E97" s="389"/>
    </row>
    <row r="98" spans="2:5" x14ac:dyDescent="0.25">
      <c r="B98" s="388"/>
      <c r="C98" s="389"/>
      <c r="D98" s="389"/>
      <c r="E98" s="389"/>
    </row>
    <row r="99" spans="2:5" x14ac:dyDescent="0.25">
      <c r="B99" s="388"/>
      <c r="C99" s="389"/>
      <c r="D99" s="389"/>
      <c r="E99" s="389"/>
    </row>
    <row r="100" spans="2:5" x14ac:dyDescent="0.25">
      <c r="B100" s="388"/>
      <c r="C100" s="389"/>
      <c r="D100" s="389"/>
      <c r="E100" s="389"/>
    </row>
    <row r="101" spans="2:5" x14ac:dyDescent="0.25">
      <c r="B101" s="388"/>
      <c r="C101" s="389"/>
      <c r="D101" s="389"/>
      <c r="E101" s="389"/>
    </row>
    <row r="102" spans="2:5" x14ac:dyDescent="0.25">
      <c r="B102" s="388"/>
      <c r="C102" s="389"/>
      <c r="D102" s="389"/>
      <c r="E102" s="389"/>
    </row>
    <row r="103" spans="2:5" x14ac:dyDescent="0.25">
      <c r="B103" s="388"/>
      <c r="C103" s="389"/>
      <c r="D103" s="389"/>
      <c r="E103" s="389"/>
    </row>
    <row r="104" spans="2:5" x14ac:dyDescent="0.25">
      <c r="B104" s="388"/>
      <c r="C104" s="389"/>
      <c r="D104" s="389"/>
      <c r="E104" s="389"/>
    </row>
    <row r="105" spans="2:5" x14ac:dyDescent="0.25">
      <c r="B105" s="388"/>
      <c r="C105" s="389"/>
      <c r="D105" s="389"/>
      <c r="E105" s="389"/>
    </row>
    <row r="106" spans="2:5" x14ac:dyDescent="0.25">
      <c r="B106" s="388"/>
      <c r="C106" s="389"/>
      <c r="D106" s="389"/>
      <c r="E106" s="389"/>
    </row>
    <row r="107" spans="2:5" x14ac:dyDescent="0.25">
      <c r="B107" s="388"/>
      <c r="C107" s="389"/>
      <c r="D107" s="389"/>
      <c r="E107" s="389"/>
    </row>
    <row r="108" spans="2:5" x14ac:dyDescent="0.25">
      <c r="B108" s="388"/>
      <c r="C108" s="389"/>
      <c r="D108" s="389"/>
      <c r="E108" s="389"/>
    </row>
    <row r="109" spans="2:5" x14ac:dyDescent="0.25">
      <c r="B109" s="388"/>
      <c r="C109" s="389"/>
      <c r="D109" s="389"/>
      <c r="E109" s="389"/>
    </row>
    <row r="110" spans="2:5" x14ac:dyDescent="0.25">
      <c r="B110" s="388"/>
      <c r="C110" s="389"/>
      <c r="D110" s="389"/>
      <c r="E110" s="389"/>
    </row>
    <row r="111" spans="2:5" x14ac:dyDescent="0.25">
      <c r="B111" s="388"/>
      <c r="C111" s="389"/>
      <c r="D111" s="389"/>
      <c r="E111" s="389"/>
    </row>
    <row r="112" spans="2:5" x14ac:dyDescent="0.25">
      <c r="B112" s="388"/>
      <c r="C112" s="389"/>
      <c r="D112" s="389"/>
      <c r="E112" s="389"/>
    </row>
    <row r="113" spans="2:5" x14ac:dyDescent="0.25">
      <c r="B113" s="388"/>
      <c r="C113" s="389"/>
      <c r="D113" s="389"/>
      <c r="E113" s="389"/>
    </row>
    <row r="114" spans="2:5" x14ac:dyDescent="0.25">
      <c r="B114" s="388"/>
      <c r="C114" s="389"/>
      <c r="D114" s="389"/>
      <c r="E114" s="389"/>
    </row>
    <row r="115" spans="2:5" x14ac:dyDescent="0.25">
      <c r="B115" s="388"/>
      <c r="C115" s="389"/>
      <c r="D115" s="389"/>
      <c r="E115" s="389"/>
    </row>
    <row r="116" spans="2:5" x14ac:dyDescent="0.25">
      <c r="B116" s="388"/>
      <c r="C116" s="389"/>
      <c r="D116" s="389"/>
      <c r="E116" s="389"/>
    </row>
    <row r="117" spans="2:5" x14ac:dyDescent="0.25">
      <c r="B117" s="388"/>
      <c r="C117" s="389"/>
      <c r="D117" s="389"/>
      <c r="E117" s="389"/>
    </row>
    <row r="118" spans="2:5" x14ac:dyDescent="0.25">
      <c r="B118" s="388"/>
      <c r="C118" s="389"/>
      <c r="D118" s="389"/>
      <c r="E118" s="389"/>
    </row>
    <row r="119" spans="2:5" x14ac:dyDescent="0.25">
      <c r="B119" s="388"/>
      <c r="C119" s="389"/>
      <c r="D119" s="389"/>
      <c r="E119" s="389"/>
    </row>
    <row r="120" spans="2:5" x14ac:dyDescent="0.25">
      <c r="B120" s="388"/>
      <c r="C120" s="389"/>
      <c r="D120" s="389"/>
      <c r="E120" s="389"/>
    </row>
    <row r="121" spans="2:5" x14ac:dyDescent="0.25">
      <c r="B121" s="388"/>
      <c r="C121" s="389"/>
      <c r="D121" s="389"/>
      <c r="E121" s="389"/>
    </row>
    <row r="122" spans="2:5" x14ac:dyDescent="0.25">
      <c r="B122" s="388"/>
      <c r="C122" s="389"/>
      <c r="D122" s="389"/>
      <c r="E122" s="389"/>
    </row>
    <row r="123" spans="2:5" x14ac:dyDescent="0.25">
      <c r="B123" s="388"/>
      <c r="C123" s="389"/>
      <c r="D123" s="389"/>
      <c r="E123" s="389"/>
    </row>
    <row r="124" spans="2:5" x14ac:dyDescent="0.25">
      <c r="B124" s="388"/>
      <c r="C124" s="389"/>
      <c r="D124" s="389"/>
      <c r="E124" s="389"/>
    </row>
    <row r="125" spans="2:5" x14ac:dyDescent="0.25">
      <c r="B125" s="388"/>
      <c r="C125" s="389"/>
      <c r="D125" s="389"/>
      <c r="E125" s="389"/>
    </row>
    <row r="126" spans="2:5" x14ac:dyDescent="0.25">
      <c r="B126" s="388"/>
      <c r="C126" s="389"/>
      <c r="D126" s="389"/>
      <c r="E126" s="389"/>
    </row>
    <row r="127" spans="2:5" x14ac:dyDescent="0.25">
      <c r="B127" s="388"/>
      <c r="C127" s="389"/>
      <c r="D127" s="389"/>
      <c r="E127" s="389"/>
    </row>
    <row r="128" spans="2:5" x14ac:dyDescent="0.25">
      <c r="B128" s="388"/>
      <c r="C128" s="389"/>
      <c r="D128" s="389"/>
      <c r="E128" s="389"/>
    </row>
    <row r="129" spans="2:5" x14ac:dyDescent="0.25">
      <c r="B129" s="388"/>
      <c r="C129" s="389"/>
      <c r="D129" s="389"/>
      <c r="E129" s="389"/>
    </row>
    <row r="130" spans="2:5" x14ac:dyDescent="0.25">
      <c r="B130" s="388"/>
      <c r="C130" s="389"/>
      <c r="D130" s="389"/>
      <c r="E130" s="389"/>
    </row>
    <row r="131" spans="2:5" x14ac:dyDescent="0.25">
      <c r="B131" s="388"/>
      <c r="C131" s="389"/>
      <c r="D131" s="389"/>
      <c r="E131" s="389"/>
    </row>
    <row r="132" spans="2:5" x14ac:dyDescent="0.25">
      <c r="B132" s="388"/>
      <c r="C132" s="389"/>
      <c r="D132" s="389"/>
      <c r="E132" s="389"/>
    </row>
    <row r="133" spans="2:5" x14ac:dyDescent="0.25">
      <c r="B133" s="388"/>
      <c r="C133" s="389"/>
      <c r="D133" s="389"/>
      <c r="E133" s="389"/>
    </row>
    <row r="134" spans="2:5" x14ac:dyDescent="0.25">
      <c r="B134" s="388"/>
      <c r="C134" s="389"/>
      <c r="D134" s="389"/>
      <c r="E134" s="389"/>
    </row>
    <row r="135" spans="2:5" x14ac:dyDescent="0.25">
      <c r="B135" s="388"/>
      <c r="C135" s="389"/>
      <c r="D135" s="389"/>
      <c r="E135" s="389"/>
    </row>
    <row r="136" spans="2:5" x14ac:dyDescent="0.25">
      <c r="B136" s="388"/>
      <c r="C136" s="389"/>
      <c r="D136" s="389"/>
      <c r="E136" s="389"/>
    </row>
    <row r="137" spans="2:5" x14ac:dyDescent="0.25">
      <c r="B137" s="388"/>
      <c r="C137" s="389"/>
      <c r="D137" s="389"/>
      <c r="E137" s="389"/>
    </row>
    <row r="138" spans="2:5" x14ac:dyDescent="0.25">
      <c r="B138" s="388"/>
      <c r="C138" s="389"/>
      <c r="D138" s="389"/>
      <c r="E138" s="389"/>
    </row>
    <row r="139" spans="2:5" x14ac:dyDescent="0.25">
      <c r="B139" s="388"/>
      <c r="C139" s="389"/>
      <c r="D139" s="389"/>
      <c r="E139" s="389"/>
    </row>
    <row r="140" spans="2:5" x14ac:dyDescent="0.25">
      <c r="B140" s="388"/>
      <c r="C140" s="389"/>
      <c r="D140" s="389"/>
      <c r="E140" s="389"/>
    </row>
    <row r="141" spans="2:5" x14ac:dyDescent="0.25">
      <c r="B141" s="388"/>
      <c r="C141" s="389"/>
      <c r="D141" s="389"/>
      <c r="E141" s="389"/>
    </row>
    <row r="142" spans="2:5" x14ac:dyDescent="0.25">
      <c r="B142" s="388"/>
      <c r="C142" s="389"/>
      <c r="D142" s="389"/>
      <c r="E142" s="389"/>
    </row>
    <row r="143" spans="2:5" x14ac:dyDescent="0.25">
      <c r="B143" s="388"/>
      <c r="C143" s="389"/>
      <c r="D143" s="389"/>
      <c r="E143" s="389"/>
    </row>
    <row r="144" spans="2:5" x14ac:dyDescent="0.25">
      <c r="B144" s="388"/>
      <c r="C144" s="389"/>
      <c r="D144" s="389"/>
      <c r="E144" s="389"/>
    </row>
    <row r="145" spans="2:5" x14ac:dyDescent="0.25">
      <c r="B145" s="388"/>
      <c r="C145" s="389"/>
      <c r="D145" s="389"/>
      <c r="E145" s="389"/>
    </row>
    <row r="146" spans="2:5" x14ac:dyDescent="0.25">
      <c r="B146" s="388"/>
      <c r="C146" s="389"/>
      <c r="D146" s="389"/>
      <c r="E146" s="389"/>
    </row>
    <row r="147" spans="2:5" x14ac:dyDescent="0.25">
      <c r="B147" s="388"/>
      <c r="C147" s="389"/>
      <c r="D147" s="389"/>
      <c r="E147" s="389"/>
    </row>
    <row r="148" spans="2:5" x14ac:dyDescent="0.25">
      <c r="B148" s="388"/>
      <c r="C148" s="389"/>
      <c r="D148" s="389"/>
      <c r="E148" s="389"/>
    </row>
    <row r="149" spans="2:5" x14ac:dyDescent="0.25">
      <c r="B149" s="388"/>
      <c r="C149" s="389"/>
      <c r="D149" s="389"/>
      <c r="E149" s="389"/>
    </row>
    <row r="150" spans="2:5" x14ac:dyDescent="0.25">
      <c r="B150" s="388"/>
      <c r="C150" s="389"/>
      <c r="D150" s="389"/>
      <c r="E150" s="389"/>
    </row>
    <row r="151" spans="2:5" x14ac:dyDescent="0.25">
      <c r="B151" s="388"/>
      <c r="C151" s="389"/>
      <c r="D151" s="389"/>
      <c r="E151" s="389"/>
    </row>
    <row r="152" spans="2:5" x14ac:dyDescent="0.25">
      <c r="B152" s="388"/>
      <c r="C152" s="389"/>
      <c r="D152" s="389"/>
      <c r="E152" s="389"/>
    </row>
    <row r="153" spans="2:5" x14ac:dyDescent="0.25">
      <c r="B153" s="388"/>
      <c r="C153" s="389"/>
      <c r="D153" s="389"/>
      <c r="E153" s="389"/>
    </row>
    <row r="154" spans="2:5" x14ac:dyDescent="0.25">
      <c r="B154" s="388"/>
      <c r="C154" s="389"/>
      <c r="D154" s="389"/>
      <c r="E154" s="389"/>
    </row>
    <row r="155" spans="2:5" x14ac:dyDescent="0.25">
      <c r="B155" s="388"/>
      <c r="C155" s="389"/>
      <c r="D155" s="389"/>
      <c r="E155" s="389"/>
    </row>
    <row r="156" spans="2:5" x14ac:dyDescent="0.25">
      <c r="B156" s="388"/>
      <c r="C156" s="389"/>
      <c r="D156" s="389"/>
      <c r="E156" s="389"/>
    </row>
    <row r="157" spans="2:5" x14ac:dyDescent="0.25">
      <c r="B157" s="388"/>
      <c r="C157" s="389"/>
      <c r="D157" s="389"/>
      <c r="E157" s="389"/>
    </row>
    <row r="158" spans="2:5" x14ac:dyDescent="0.25">
      <c r="B158" s="388"/>
      <c r="C158" s="389"/>
      <c r="D158" s="389"/>
      <c r="E158" s="389"/>
    </row>
    <row r="159" spans="2:5" x14ac:dyDescent="0.25">
      <c r="B159" s="388"/>
      <c r="C159" s="389"/>
      <c r="D159" s="389"/>
      <c r="E159" s="389"/>
    </row>
    <row r="160" spans="2:5" x14ac:dyDescent="0.25">
      <c r="B160" s="388"/>
      <c r="C160" s="389"/>
      <c r="D160" s="389"/>
      <c r="E160" s="389"/>
    </row>
    <row r="161" spans="2:5" x14ac:dyDescent="0.25">
      <c r="B161" s="388"/>
      <c r="C161" s="389"/>
      <c r="D161" s="389"/>
      <c r="E161" s="389"/>
    </row>
    <row r="162" spans="2:5" x14ac:dyDescent="0.25">
      <c r="B162" s="388"/>
      <c r="C162" s="389"/>
      <c r="D162" s="389"/>
      <c r="E162" s="389"/>
    </row>
    <row r="163" spans="2:5" x14ac:dyDescent="0.25">
      <c r="B163" s="388"/>
      <c r="C163" s="389"/>
      <c r="D163" s="389"/>
      <c r="E163" s="389"/>
    </row>
    <row r="164" spans="2:5" x14ac:dyDescent="0.25">
      <c r="B164" s="388"/>
      <c r="C164" s="389"/>
      <c r="D164" s="389"/>
      <c r="E164" s="389"/>
    </row>
    <row r="165" spans="2:5" x14ac:dyDescent="0.25">
      <c r="B165" s="388"/>
      <c r="C165" s="389"/>
      <c r="D165" s="389"/>
      <c r="E165" s="389"/>
    </row>
    <row r="166" spans="2:5" x14ac:dyDescent="0.25">
      <c r="B166" s="388"/>
      <c r="C166" s="389"/>
      <c r="D166" s="389"/>
      <c r="E166" s="389"/>
    </row>
    <row r="167" spans="2:5" x14ac:dyDescent="0.25">
      <c r="B167" s="388"/>
      <c r="C167" s="389"/>
      <c r="D167" s="389"/>
      <c r="E167" s="389"/>
    </row>
    <row r="168" spans="2:5" x14ac:dyDescent="0.25">
      <c r="B168" s="388"/>
      <c r="C168" s="389"/>
      <c r="D168" s="389"/>
      <c r="E168" s="389"/>
    </row>
    <row r="169" spans="2:5" x14ac:dyDescent="0.25">
      <c r="B169" s="388"/>
      <c r="C169" s="389"/>
      <c r="D169" s="389"/>
      <c r="E169" s="389"/>
    </row>
    <row r="170" spans="2:5" x14ac:dyDescent="0.25">
      <c r="B170" s="388"/>
      <c r="C170" s="389"/>
      <c r="D170" s="389"/>
      <c r="E170" s="389"/>
    </row>
    <row r="171" spans="2:5" x14ac:dyDescent="0.25">
      <c r="B171" s="388"/>
      <c r="C171" s="389"/>
      <c r="D171" s="389"/>
      <c r="E171" s="389"/>
    </row>
    <row r="172" spans="2:5" x14ac:dyDescent="0.25">
      <c r="B172" s="388"/>
      <c r="C172" s="389"/>
      <c r="D172" s="389"/>
      <c r="E172" s="389"/>
    </row>
    <row r="173" spans="2:5" x14ac:dyDescent="0.25">
      <c r="B173" s="388"/>
      <c r="C173" s="389"/>
      <c r="D173" s="389"/>
      <c r="E173" s="389"/>
    </row>
    <row r="174" spans="2:5" x14ac:dyDescent="0.25">
      <c r="B174" s="388"/>
      <c r="C174" s="389"/>
      <c r="D174" s="389"/>
      <c r="E174" s="389"/>
    </row>
    <row r="175" spans="2:5" x14ac:dyDescent="0.25">
      <c r="B175" s="388"/>
      <c r="C175" s="389"/>
      <c r="D175" s="389"/>
      <c r="E175" s="389"/>
    </row>
    <row r="176" spans="2:5" x14ac:dyDescent="0.25">
      <c r="B176" s="388"/>
      <c r="C176" s="389"/>
      <c r="D176" s="389"/>
      <c r="E176" s="389"/>
    </row>
    <row r="177" spans="2:5" x14ac:dyDescent="0.25">
      <c r="B177" s="388"/>
      <c r="C177" s="389"/>
      <c r="D177" s="389"/>
      <c r="E177" s="389"/>
    </row>
    <row r="178" spans="2:5" x14ac:dyDescent="0.25">
      <c r="B178" s="388"/>
      <c r="C178" s="389"/>
      <c r="D178" s="389"/>
      <c r="E178" s="389"/>
    </row>
    <row r="179" spans="2:5" x14ac:dyDescent="0.25">
      <c r="B179" s="388"/>
      <c r="C179" s="389"/>
      <c r="D179" s="389"/>
      <c r="E179" s="389"/>
    </row>
    <row r="180" spans="2:5" x14ac:dyDescent="0.25">
      <c r="B180" s="388"/>
      <c r="C180" s="389"/>
      <c r="D180" s="389"/>
      <c r="E180" s="389"/>
    </row>
    <row r="181" spans="2:5" x14ac:dyDescent="0.25">
      <c r="B181" s="388"/>
      <c r="C181" s="389"/>
      <c r="D181" s="389"/>
      <c r="E181" s="389"/>
    </row>
    <row r="182" spans="2:5" x14ac:dyDescent="0.25">
      <c r="B182" s="388"/>
      <c r="C182" s="389"/>
      <c r="D182" s="389"/>
      <c r="E182" s="389"/>
    </row>
    <row r="183" spans="2:5" x14ac:dyDescent="0.25">
      <c r="B183" s="388"/>
      <c r="C183" s="389"/>
      <c r="D183" s="389"/>
      <c r="E183" s="389"/>
    </row>
    <row r="184" spans="2:5" x14ac:dyDescent="0.25">
      <c r="B184" s="388"/>
      <c r="C184" s="389"/>
      <c r="D184" s="389"/>
      <c r="E184" s="389"/>
    </row>
    <row r="185" spans="2:5" x14ac:dyDescent="0.25">
      <c r="B185" s="388"/>
      <c r="C185" s="389"/>
      <c r="D185" s="389"/>
      <c r="E185" s="389"/>
    </row>
    <row r="186" spans="2:5" x14ac:dyDescent="0.25">
      <c r="B186" s="388"/>
      <c r="C186" s="389"/>
      <c r="D186" s="389"/>
      <c r="E186" s="389"/>
    </row>
    <row r="187" spans="2:5" x14ac:dyDescent="0.25">
      <c r="B187" s="388"/>
      <c r="C187" s="389"/>
      <c r="D187" s="389"/>
      <c r="E187" s="389"/>
    </row>
    <row r="188" spans="2:5" x14ac:dyDescent="0.25">
      <c r="B188" s="388"/>
      <c r="C188" s="389"/>
      <c r="D188" s="389"/>
      <c r="E188" s="389"/>
    </row>
    <row r="189" spans="2:5" x14ac:dyDescent="0.25">
      <c r="B189" s="388"/>
      <c r="C189" s="389"/>
      <c r="D189" s="389"/>
      <c r="E189" s="389"/>
    </row>
    <row r="190" spans="2:5" x14ac:dyDescent="0.25">
      <c r="B190" s="388"/>
      <c r="C190" s="389"/>
      <c r="D190" s="389"/>
      <c r="E190" s="389"/>
    </row>
    <row r="191" spans="2:5" x14ac:dyDescent="0.25">
      <c r="B191" s="388"/>
      <c r="C191" s="389"/>
      <c r="D191" s="389"/>
      <c r="E191" s="389"/>
    </row>
    <row r="192" spans="2:5" x14ac:dyDescent="0.25">
      <c r="B192" s="388"/>
      <c r="C192" s="389"/>
      <c r="D192" s="389"/>
      <c r="E192" s="389"/>
    </row>
    <row r="193" spans="2:5" x14ac:dyDescent="0.25">
      <c r="B193" s="388"/>
      <c r="C193" s="389"/>
      <c r="D193" s="389"/>
      <c r="E193" s="389"/>
    </row>
    <row r="194" spans="2:5" x14ac:dyDescent="0.25">
      <c r="B194" s="388"/>
      <c r="C194" s="389"/>
      <c r="D194" s="389"/>
      <c r="E194" s="389"/>
    </row>
    <row r="195" spans="2:5" x14ac:dyDescent="0.25">
      <c r="B195" s="388"/>
      <c r="C195" s="389"/>
      <c r="D195" s="389"/>
      <c r="E195" s="389"/>
    </row>
    <row r="196" spans="2:5" x14ac:dyDescent="0.25">
      <c r="B196" s="388"/>
      <c r="C196" s="389"/>
      <c r="D196" s="389"/>
      <c r="E196" s="389"/>
    </row>
    <row r="197" spans="2:5" x14ac:dyDescent="0.25">
      <c r="B197" s="388"/>
      <c r="C197" s="389"/>
      <c r="D197" s="389"/>
      <c r="E197" s="389"/>
    </row>
    <row r="198" spans="2:5" x14ac:dyDescent="0.25">
      <c r="B198" s="388"/>
      <c r="C198" s="389"/>
      <c r="D198" s="389"/>
      <c r="E198" s="389"/>
    </row>
    <row r="199" spans="2:5" x14ac:dyDescent="0.25">
      <c r="B199" s="388"/>
      <c r="C199" s="389"/>
      <c r="D199" s="389"/>
      <c r="E199" s="389"/>
    </row>
    <row r="200" spans="2:5" x14ac:dyDescent="0.25">
      <c r="B200" s="388"/>
      <c r="C200" s="389"/>
      <c r="D200" s="389"/>
      <c r="E200" s="389"/>
    </row>
    <row r="201" spans="2:5" x14ac:dyDescent="0.25">
      <c r="B201" s="388"/>
      <c r="C201" s="389"/>
      <c r="D201" s="389"/>
      <c r="E201" s="389"/>
    </row>
    <row r="202" spans="2:5" x14ac:dyDescent="0.25">
      <c r="B202" s="388"/>
      <c r="C202" s="389"/>
      <c r="D202" s="389"/>
      <c r="E202" s="389"/>
    </row>
    <row r="203" spans="2:5" x14ac:dyDescent="0.25">
      <c r="B203" s="388"/>
      <c r="C203" s="389"/>
      <c r="D203" s="389"/>
      <c r="E203" s="389"/>
    </row>
    <row r="204" spans="2:5" x14ac:dyDescent="0.25">
      <c r="B204" s="388"/>
      <c r="C204" s="389"/>
      <c r="D204" s="389"/>
      <c r="E204" s="389"/>
    </row>
    <row r="205" spans="2:5" x14ac:dyDescent="0.25">
      <c r="B205" s="388"/>
      <c r="C205" s="389"/>
      <c r="D205" s="389"/>
      <c r="E205" s="389"/>
    </row>
    <row r="206" spans="2:5" x14ac:dyDescent="0.25">
      <c r="B206" s="388"/>
      <c r="C206" s="389"/>
      <c r="D206" s="389"/>
      <c r="E206" s="389"/>
    </row>
    <row r="207" spans="2:5" x14ac:dyDescent="0.25">
      <c r="B207" s="388"/>
      <c r="C207" s="389"/>
      <c r="D207" s="389"/>
      <c r="E207" s="389"/>
    </row>
    <row r="208" spans="2:5" x14ac:dyDescent="0.25">
      <c r="B208" s="388"/>
      <c r="C208" s="389"/>
      <c r="D208" s="389"/>
      <c r="E208" s="389"/>
    </row>
    <row r="209" spans="2:5" x14ac:dyDescent="0.25">
      <c r="B209" s="388"/>
      <c r="C209" s="389"/>
      <c r="D209" s="389"/>
      <c r="E209" s="389"/>
    </row>
    <row r="210" spans="2:5" x14ac:dyDescent="0.25">
      <c r="B210" s="388"/>
      <c r="C210" s="389"/>
      <c r="D210" s="389"/>
      <c r="E210" s="389"/>
    </row>
    <row r="211" spans="2:5" x14ac:dyDescent="0.25">
      <c r="B211" s="388"/>
      <c r="C211" s="389"/>
      <c r="D211" s="389"/>
      <c r="E211" s="389"/>
    </row>
    <row r="212" spans="2:5" x14ac:dyDescent="0.25">
      <c r="B212" s="388"/>
      <c r="C212" s="389"/>
      <c r="D212" s="389"/>
      <c r="E212" s="389"/>
    </row>
    <row r="213" spans="2:5" x14ac:dyDescent="0.25">
      <c r="B213" s="388"/>
      <c r="C213" s="389"/>
      <c r="D213" s="389"/>
      <c r="E213" s="389"/>
    </row>
    <row r="214" spans="2:5" x14ac:dyDescent="0.25">
      <c r="B214" s="388"/>
      <c r="C214" s="389"/>
      <c r="D214" s="389"/>
      <c r="E214" s="389"/>
    </row>
    <row r="215" spans="2:5" x14ac:dyDescent="0.25">
      <c r="B215" s="388"/>
      <c r="C215" s="389"/>
      <c r="D215" s="389"/>
      <c r="E215" s="389"/>
    </row>
    <row r="216" spans="2:5" x14ac:dyDescent="0.25">
      <c r="B216" s="388"/>
      <c r="C216" s="389"/>
      <c r="D216" s="389"/>
      <c r="E216" s="389"/>
    </row>
    <row r="217" spans="2:5" x14ac:dyDescent="0.25">
      <c r="B217" s="388"/>
      <c r="C217" s="389"/>
      <c r="D217" s="389"/>
      <c r="E217" s="389"/>
    </row>
    <row r="218" spans="2:5" x14ac:dyDescent="0.25">
      <c r="B218" s="388"/>
      <c r="C218" s="389"/>
      <c r="D218" s="389"/>
      <c r="E218" s="389"/>
    </row>
    <row r="219" spans="2:5" x14ac:dyDescent="0.25">
      <c r="B219" s="388"/>
      <c r="C219" s="389"/>
      <c r="D219" s="389"/>
      <c r="E219" s="389"/>
    </row>
    <row r="220" spans="2:5" x14ac:dyDescent="0.25">
      <c r="B220" s="388"/>
      <c r="C220" s="389"/>
      <c r="D220" s="389"/>
      <c r="E220" s="389"/>
    </row>
    <row r="221" spans="2:5" x14ac:dyDescent="0.25">
      <c r="B221" s="388"/>
      <c r="C221" s="389"/>
      <c r="D221" s="389"/>
      <c r="E221" s="389"/>
    </row>
    <row r="222" spans="2:5" x14ac:dyDescent="0.25">
      <c r="B222" s="388"/>
      <c r="C222" s="389"/>
      <c r="D222" s="389"/>
      <c r="E222" s="389"/>
    </row>
    <row r="223" spans="2:5" x14ac:dyDescent="0.25">
      <c r="B223" s="388"/>
      <c r="C223" s="389"/>
      <c r="D223" s="389"/>
      <c r="E223" s="389"/>
    </row>
    <row r="224" spans="2:5" x14ac:dyDescent="0.25">
      <c r="B224" s="388"/>
      <c r="C224" s="389"/>
      <c r="D224" s="389"/>
      <c r="E224" s="389"/>
    </row>
    <row r="225" spans="2:5" x14ac:dyDescent="0.25">
      <c r="B225" s="388"/>
      <c r="C225" s="389"/>
      <c r="D225" s="389"/>
      <c r="E225" s="389"/>
    </row>
    <row r="226" spans="2:5" x14ac:dyDescent="0.25">
      <c r="B226" s="388"/>
      <c r="C226" s="389"/>
      <c r="D226" s="389"/>
      <c r="E226" s="389"/>
    </row>
    <row r="227" spans="2:5" x14ac:dyDescent="0.25">
      <c r="B227" s="388"/>
      <c r="C227" s="389"/>
      <c r="D227" s="389"/>
      <c r="E227" s="389"/>
    </row>
    <row r="228" spans="2:5" x14ac:dyDescent="0.25">
      <c r="B228" s="388"/>
      <c r="C228" s="389"/>
      <c r="D228" s="389"/>
      <c r="E228" s="389"/>
    </row>
    <row r="229" spans="2:5" x14ac:dyDescent="0.25">
      <c r="B229" s="388"/>
      <c r="C229" s="389"/>
      <c r="D229" s="389"/>
      <c r="E229" s="389"/>
    </row>
    <row r="230" spans="2:5" x14ac:dyDescent="0.25">
      <c r="B230" s="388"/>
      <c r="C230" s="389"/>
      <c r="D230" s="389"/>
      <c r="E230" s="389"/>
    </row>
    <row r="231" spans="2:5" x14ac:dyDescent="0.25">
      <c r="B231" s="388"/>
      <c r="C231" s="389"/>
      <c r="D231" s="389"/>
      <c r="E231" s="389"/>
    </row>
    <row r="232" spans="2:5" x14ac:dyDescent="0.25">
      <c r="B232" s="388"/>
      <c r="C232" s="389"/>
      <c r="D232" s="389"/>
      <c r="E232" s="389"/>
    </row>
    <row r="233" spans="2:5" x14ac:dyDescent="0.25">
      <c r="B233" s="388"/>
      <c r="C233" s="389"/>
      <c r="D233" s="389"/>
      <c r="E233" s="389"/>
    </row>
    <row r="234" spans="2:5" x14ac:dyDescent="0.25">
      <c r="B234" s="388"/>
      <c r="C234" s="389"/>
      <c r="D234" s="389"/>
      <c r="E234" s="389"/>
    </row>
    <row r="235" spans="2:5" x14ac:dyDescent="0.25">
      <c r="B235" s="388"/>
      <c r="C235" s="389"/>
      <c r="D235" s="389"/>
      <c r="E235" s="389"/>
    </row>
    <row r="236" spans="2:5" x14ac:dyDescent="0.25">
      <c r="B236" s="388"/>
      <c r="C236" s="389"/>
      <c r="D236" s="389"/>
      <c r="E236" s="389"/>
    </row>
    <row r="237" spans="2:5" x14ac:dyDescent="0.25">
      <c r="B237" s="388"/>
      <c r="C237" s="389"/>
      <c r="D237" s="389"/>
      <c r="E237" s="389"/>
    </row>
    <row r="238" spans="2:5" x14ac:dyDescent="0.25">
      <c r="B238" s="388"/>
      <c r="C238" s="389"/>
      <c r="D238" s="389"/>
      <c r="E238" s="389"/>
    </row>
    <row r="239" spans="2:5" x14ac:dyDescent="0.25">
      <c r="B239" s="388"/>
      <c r="C239" s="389"/>
      <c r="D239" s="389"/>
      <c r="E239" s="389"/>
    </row>
    <row r="240" spans="2:5" x14ac:dyDescent="0.25">
      <c r="B240" s="388"/>
      <c r="C240" s="389"/>
      <c r="D240" s="389"/>
      <c r="E240" s="389"/>
    </row>
    <row r="241" spans="2:5" x14ac:dyDescent="0.25">
      <c r="B241" s="388"/>
      <c r="C241" s="389"/>
      <c r="D241" s="389"/>
      <c r="E241" s="389"/>
    </row>
    <row r="242" spans="2:5" x14ac:dyDescent="0.25">
      <c r="B242" s="388"/>
      <c r="C242" s="389"/>
      <c r="D242" s="389"/>
      <c r="E242" s="389"/>
    </row>
    <row r="243" spans="2:5" x14ac:dyDescent="0.25">
      <c r="B243" s="388"/>
      <c r="C243" s="389"/>
      <c r="D243" s="389"/>
      <c r="E243" s="389"/>
    </row>
    <row r="244" spans="2:5" x14ac:dyDescent="0.25">
      <c r="B244" s="388"/>
      <c r="C244" s="389"/>
      <c r="D244" s="389"/>
      <c r="E244" s="389"/>
    </row>
    <row r="245" spans="2:5" x14ac:dyDescent="0.25">
      <c r="B245" s="388"/>
      <c r="C245" s="389"/>
      <c r="D245" s="389"/>
      <c r="E245" s="389"/>
    </row>
    <row r="246" spans="2:5" x14ac:dyDescent="0.25">
      <c r="B246" s="388"/>
      <c r="C246" s="389"/>
      <c r="D246" s="389"/>
      <c r="E246" s="389"/>
    </row>
    <row r="247" spans="2:5" x14ac:dyDescent="0.25">
      <c r="B247" s="388"/>
      <c r="C247" s="389"/>
      <c r="D247" s="389"/>
      <c r="E247" s="389"/>
    </row>
    <row r="248" spans="2:5" x14ac:dyDescent="0.25">
      <c r="B248" s="388"/>
      <c r="C248" s="389"/>
      <c r="D248" s="389"/>
      <c r="E248" s="389"/>
    </row>
    <row r="249" spans="2:5" x14ac:dyDescent="0.25">
      <c r="B249" s="388"/>
      <c r="C249" s="389"/>
      <c r="D249" s="389"/>
      <c r="E249" s="389"/>
    </row>
    <row r="250" spans="2:5" x14ac:dyDescent="0.25">
      <c r="B250" s="388"/>
      <c r="C250" s="389"/>
      <c r="D250" s="389"/>
      <c r="E250" s="389"/>
    </row>
    <row r="251" spans="2:5" x14ac:dyDescent="0.25">
      <c r="B251" s="388"/>
      <c r="C251" s="389"/>
      <c r="D251" s="389"/>
      <c r="E251" s="389"/>
    </row>
    <row r="252" spans="2:5" x14ac:dyDescent="0.25">
      <c r="B252" s="388"/>
      <c r="C252" s="389"/>
      <c r="D252" s="389"/>
      <c r="E252" s="389"/>
    </row>
    <row r="253" spans="2:5" x14ac:dyDescent="0.25">
      <c r="B253" s="388"/>
      <c r="C253" s="389"/>
      <c r="D253" s="389"/>
      <c r="E253" s="389"/>
    </row>
    <row r="254" spans="2:5" x14ac:dyDescent="0.25">
      <c r="B254" s="388"/>
      <c r="C254" s="389"/>
      <c r="D254" s="389"/>
      <c r="E254" s="389"/>
    </row>
    <row r="255" spans="2:5" x14ac:dyDescent="0.25">
      <c r="B255" s="388"/>
      <c r="C255" s="389"/>
      <c r="D255" s="389"/>
      <c r="E255" s="389"/>
    </row>
    <row r="256" spans="2:5" x14ac:dyDescent="0.25">
      <c r="B256" s="388"/>
      <c r="C256" s="389"/>
      <c r="D256" s="389"/>
      <c r="E256" s="389"/>
    </row>
    <row r="257" spans="2:5" x14ac:dyDescent="0.25">
      <c r="B257" s="388"/>
      <c r="C257" s="389"/>
      <c r="D257" s="389"/>
      <c r="E257" s="389"/>
    </row>
    <row r="258" spans="2:5" x14ac:dyDescent="0.25">
      <c r="B258" s="388"/>
      <c r="C258" s="389"/>
      <c r="D258" s="389"/>
      <c r="E258" s="389"/>
    </row>
    <row r="259" spans="2:5" x14ac:dyDescent="0.25">
      <c r="B259" s="388"/>
      <c r="C259" s="389"/>
      <c r="D259" s="389"/>
      <c r="E259" s="389"/>
    </row>
    <row r="260" spans="2:5" x14ac:dyDescent="0.25">
      <c r="B260" s="388"/>
      <c r="C260" s="389"/>
      <c r="D260" s="389"/>
      <c r="E260" s="389"/>
    </row>
    <row r="261" spans="2:5" x14ac:dyDescent="0.25">
      <c r="B261" s="388"/>
      <c r="C261" s="389"/>
      <c r="D261" s="389"/>
      <c r="E261" s="389"/>
    </row>
    <row r="262" spans="2:5" x14ac:dyDescent="0.25">
      <c r="B262" s="388"/>
      <c r="C262" s="389"/>
      <c r="D262" s="389"/>
      <c r="E262" s="389"/>
    </row>
    <row r="263" spans="2:5" x14ac:dyDescent="0.25">
      <c r="B263" s="388"/>
      <c r="C263" s="389"/>
      <c r="D263" s="389"/>
      <c r="E263" s="389"/>
    </row>
    <row r="264" spans="2:5" x14ac:dyDescent="0.25">
      <c r="B264" s="388"/>
      <c r="C264" s="389"/>
      <c r="D264" s="389"/>
      <c r="E264" s="389"/>
    </row>
    <row r="265" spans="2:5" x14ac:dyDescent="0.25">
      <c r="B265" s="388"/>
      <c r="C265" s="389"/>
      <c r="D265" s="389"/>
      <c r="E265" s="389"/>
    </row>
    <row r="266" spans="2:5" x14ac:dyDescent="0.25">
      <c r="B266" s="388"/>
      <c r="C266" s="389"/>
      <c r="D266" s="389"/>
      <c r="E266" s="389"/>
    </row>
    <row r="267" spans="2:5" x14ac:dyDescent="0.25">
      <c r="B267" s="388"/>
      <c r="C267" s="389"/>
      <c r="D267" s="389"/>
      <c r="E267" s="389"/>
    </row>
    <row r="268" spans="2:5" x14ac:dyDescent="0.25">
      <c r="B268" s="388"/>
      <c r="C268" s="389"/>
      <c r="D268" s="389"/>
      <c r="E268" s="389"/>
    </row>
    <row r="269" spans="2:5" x14ac:dyDescent="0.25">
      <c r="B269" s="388"/>
      <c r="C269" s="389"/>
      <c r="D269" s="389"/>
      <c r="E269" s="389"/>
    </row>
    <row r="270" spans="2:5" x14ac:dyDescent="0.25">
      <c r="B270" s="388"/>
      <c r="C270" s="389"/>
      <c r="D270" s="389"/>
      <c r="E270" s="389"/>
    </row>
    <row r="271" spans="2:5" x14ac:dyDescent="0.25">
      <c r="B271" s="388"/>
      <c r="C271" s="389"/>
      <c r="D271" s="389"/>
      <c r="E271" s="389"/>
    </row>
    <row r="272" spans="2:5" x14ac:dyDescent="0.25">
      <c r="B272" s="388"/>
      <c r="C272" s="389"/>
      <c r="D272" s="389"/>
      <c r="E272" s="389"/>
    </row>
    <row r="273" spans="2:5" x14ac:dyDescent="0.25">
      <c r="B273" s="388"/>
      <c r="C273" s="389"/>
      <c r="D273" s="389"/>
      <c r="E273" s="389"/>
    </row>
    <row r="274" spans="2:5" x14ac:dyDescent="0.25">
      <c r="B274" s="388"/>
      <c r="C274" s="389"/>
      <c r="D274" s="389"/>
      <c r="E274" s="389"/>
    </row>
    <row r="275" spans="2:5" x14ac:dyDescent="0.25">
      <c r="B275" s="388"/>
      <c r="C275" s="389"/>
      <c r="D275" s="389"/>
      <c r="E275" s="389"/>
    </row>
    <row r="276" spans="2:5" x14ac:dyDescent="0.25">
      <c r="B276" s="388"/>
      <c r="C276" s="389"/>
      <c r="D276" s="389"/>
      <c r="E276" s="389"/>
    </row>
    <row r="277" spans="2:5" x14ac:dyDescent="0.25">
      <c r="B277" s="388"/>
      <c r="C277" s="389"/>
      <c r="D277" s="389"/>
      <c r="E277" s="389"/>
    </row>
    <row r="278" spans="2:5" x14ac:dyDescent="0.25">
      <c r="B278" s="388"/>
      <c r="C278" s="389"/>
      <c r="D278" s="389"/>
      <c r="E278" s="389"/>
    </row>
    <row r="279" spans="2:5" x14ac:dyDescent="0.25">
      <c r="B279" s="388"/>
      <c r="C279" s="389"/>
      <c r="D279" s="389"/>
      <c r="E279" s="389"/>
    </row>
    <row r="280" spans="2:5" x14ac:dyDescent="0.25">
      <c r="B280" s="388"/>
      <c r="C280" s="389"/>
      <c r="D280" s="389"/>
      <c r="E280" s="389"/>
    </row>
    <row r="281" spans="2:5" x14ac:dyDescent="0.25">
      <c r="B281" s="388"/>
      <c r="C281" s="389"/>
      <c r="D281" s="389"/>
      <c r="E281" s="389"/>
    </row>
    <row r="282" spans="2:5" x14ac:dyDescent="0.25">
      <c r="B282" s="388"/>
      <c r="C282" s="389"/>
      <c r="D282" s="389"/>
      <c r="E282" s="389"/>
    </row>
    <row r="283" spans="2:5" x14ac:dyDescent="0.25">
      <c r="B283" s="388"/>
      <c r="C283" s="389"/>
      <c r="D283" s="389"/>
      <c r="E283" s="389"/>
    </row>
    <row r="284" spans="2:5" x14ac:dyDescent="0.25">
      <c r="B284" s="388"/>
      <c r="C284" s="389"/>
      <c r="D284" s="389"/>
      <c r="E284" s="389"/>
    </row>
    <row r="285" spans="2:5" x14ac:dyDescent="0.25">
      <c r="B285" s="388"/>
      <c r="C285" s="389"/>
      <c r="D285" s="389"/>
      <c r="E285" s="389"/>
    </row>
    <row r="286" spans="2:5" x14ac:dyDescent="0.25">
      <c r="B286" s="388"/>
      <c r="C286" s="389"/>
      <c r="D286" s="389"/>
      <c r="E286" s="389"/>
    </row>
    <row r="287" spans="2:5" x14ac:dyDescent="0.25">
      <c r="B287" s="388"/>
      <c r="C287" s="389"/>
      <c r="D287" s="389"/>
      <c r="E287" s="389"/>
    </row>
    <row r="288" spans="2:5" x14ac:dyDescent="0.25">
      <c r="B288" s="388"/>
      <c r="C288" s="389"/>
      <c r="D288" s="389"/>
      <c r="E288" s="389"/>
    </row>
    <row r="289" spans="2:5" x14ac:dyDescent="0.25">
      <c r="B289" s="388"/>
      <c r="C289" s="389"/>
      <c r="D289" s="389"/>
      <c r="E289" s="389"/>
    </row>
    <row r="290" spans="2:5" x14ac:dyDescent="0.25">
      <c r="B290" s="388"/>
      <c r="C290" s="389"/>
      <c r="D290" s="389"/>
      <c r="E290" s="389"/>
    </row>
    <row r="291" spans="2:5" x14ac:dyDescent="0.25">
      <c r="B291" s="388"/>
      <c r="C291" s="389"/>
      <c r="D291" s="389"/>
      <c r="E291" s="389"/>
    </row>
    <row r="292" spans="2:5" x14ac:dyDescent="0.25">
      <c r="B292" s="388"/>
      <c r="C292" s="389"/>
      <c r="D292" s="389"/>
      <c r="E292" s="389"/>
    </row>
    <row r="293" spans="2:5" x14ac:dyDescent="0.25">
      <c r="B293" s="388"/>
      <c r="C293" s="389"/>
      <c r="D293" s="389"/>
      <c r="E293" s="389"/>
    </row>
    <row r="294" spans="2:5" x14ac:dyDescent="0.25">
      <c r="B294" s="388"/>
      <c r="C294" s="389"/>
      <c r="D294" s="389"/>
      <c r="E294" s="389"/>
    </row>
    <row r="295" spans="2:5" x14ac:dyDescent="0.25">
      <c r="B295" s="388"/>
      <c r="C295" s="389"/>
      <c r="D295" s="389"/>
      <c r="E295" s="389"/>
    </row>
    <row r="296" spans="2:5" x14ac:dyDescent="0.25">
      <c r="B296" s="388"/>
      <c r="C296" s="389"/>
      <c r="D296" s="389"/>
      <c r="E296" s="389"/>
    </row>
    <row r="297" spans="2:5" x14ac:dyDescent="0.25">
      <c r="B297" s="388"/>
      <c r="C297" s="389"/>
      <c r="D297" s="389"/>
      <c r="E297" s="389"/>
    </row>
    <row r="298" spans="2:5" x14ac:dyDescent="0.25">
      <c r="B298" s="388"/>
      <c r="C298" s="389"/>
      <c r="D298" s="389"/>
      <c r="E298" s="389"/>
    </row>
    <row r="299" spans="2:5" x14ac:dyDescent="0.25">
      <c r="B299" s="388"/>
      <c r="C299" s="389"/>
      <c r="D299" s="389"/>
      <c r="E299" s="389"/>
    </row>
    <row r="300" spans="2:5" x14ac:dyDescent="0.25">
      <c r="B300" s="388"/>
      <c r="C300" s="389"/>
      <c r="D300" s="389"/>
      <c r="E300" s="389"/>
    </row>
    <row r="301" spans="2:5" x14ac:dyDescent="0.25">
      <c r="B301" s="388"/>
      <c r="C301" s="389"/>
      <c r="D301" s="389"/>
      <c r="E301" s="389"/>
    </row>
    <row r="302" spans="2:5" x14ac:dyDescent="0.25">
      <c r="B302" s="388"/>
      <c r="C302" s="389"/>
      <c r="D302" s="389"/>
      <c r="E302" s="389"/>
    </row>
    <row r="303" spans="2:5" x14ac:dyDescent="0.25">
      <c r="B303" s="388"/>
      <c r="C303" s="389"/>
      <c r="D303" s="389"/>
      <c r="E303" s="389"/>
    </row>
    <row r="304" spans="2:5" x14ac:dyDescent="0.25">
      <c r="B304" s="388"/>
      <c r="C304" s="389"/>
      <c r="D304" s="389"/>
      <c r="E304" s="389"/>
    </row>
    <row r="305" spans="2:5" x14ac:dyDescent="0.25">
      <c r="B305" s="388"/>
      <c r="C305" s="389"/>
      <c r="D305" s="389"/>
      <c r="E305" s="389"/>
    </row>
    <row r="306" spans="2:5" x14ac:dyDescent="0.25">
      <c r="B306" s="388"/>
      <c r="C306" s="389"/>
      <c r="D306" s="389"/>
      <c r="E306" s="389"/>
    </row>
    <row r="307" spans="2:5" x14ac:dyDescent="0.25">
      <c r="B307" s="388"/>
      <c r="C307" s="389"/>
      <c r="D307" s="389"/>
      <c r="E307" s="389"/>
    </row>
    <row r="308" spans="2:5" x14ac:dyDescent="0.25">
      <c r="B308" s="388"/>
      <c r="C308" s="389"/>
      <c r="D308" s="389"/>
      <c r="E308" s="389"/>
    </row>
    <row r="309" spans="2:5" x14ac:dyDescent="0.25">
      <c r="B309" s="388"/>
      <c r="C309" s="389"/>
      <c r="D309" s="389"/>
      <c r="E309" s="389"/>
    </row>
    <row r="310" spans="2:5" x14ac:dyDescent="0.25">
      <c r="B310" s="388"/>
      <c r="C310" s="389"/>
      <c r="D310" s="389"/>
      <c r="E310" s="389"/>
    </row>
    <row r="311" spans="2:5" x14ac:dyDescent="0.25">
      <c r="B311" s="388"/>
      <c r="C311" s="389"/>
      <c r="D311" s="389"/>
      <c r="E311" s="389"/>
    </row>
    <row r="312" spans="2:5" x14ac:dyDescent="0.25">
      <c r="B312" s="388"/>
      <c r="C312" s="389"/>
      <c r="D312" s="389"/>
      <c r="E312" s="389"/>
    </row>
    <row r="313" spans="2:5" x14ac:dyDescent="0.25">
      <c r="B313" s="388"/>
      <c r="C313" s="389"/>
      <c r="D313" s="389"/>
      <c r="E313" s="389"/>
    </row>
    <row r="314" spans="2:5" x14ac:dyDescent="0.25">
      <c r="B314" s="388"/>
      <c r="C314" s="389"/>
      <c r="D314" s="389"/>
      <c r="E314" s="389"/>
    </row>
    <row r="315" spans="2:5" x14ac:dyDescent="0.25">
      <c r="B315" s="388"/>
      <c r="C315" s="389"/>
      <c r="D315" s="389"/>
      <c r="E315" s="389"/>
    </row>
    <row r="316" spans="2:5" x14ac:dyDescent="0.25">
      <c r="B316" s="388"/>
      <c r="C316" s="389"/>
      <c r="D316" s="389"/>
      <c r="E316" s="389"/>
    </row>
    <row r="317" spans="2:5" x14ac:dyDescent="0.25">
      <c r="B317" s="388"/>
      <c r="C317" s="389"/>
      <c r="D317" s="389"/>
      <c r="E317" s="389"/>
    </row>
    <row r="318" spans="2:5" x14ac:dyDescent="0.25">
      <c r="B318" s="388"/>
      <c r="C318" s="389"/>
      <c r="D318" s="389"/>
      <c r="E318" s="389"/>
    </row>
    <row r="319" spans="2:5" x14ac:dyDescent="0.25">
      <c r="B319" s="388"/>
      <c r="C319" s="389"/>
      <c r="D319" s="389"/>
      <c r="E319" s="389"/>
    </row>
    <row r="320" spans="2:5" x14ac:dyDescent="0.25">
      <c r="B320" s="388"/>
      <c r="C320" s="389"/>
      <c r="D320" s="389"/>
      <c r="E320" s="389"/>
    </row>
    <row r="321" spans="2:5" x14ac:dyDescent="0.25">
      <c r="B321" s="388"/>
      <c r="C321" s="389"/>
      <c r="D321" s="389"/>
      <c r="E321" s="389"/>
    </row>
    <row r="322" spans="2:5" x14ac:dyDescent="0.25">
      <c r="B322" s="388"/>
      <c r="C322" s="389"/>
      <c r="D322" s="389"/>
      <c r="E322" s="389"/>
    </row>
    <row r="323" spans="2:5" x14ac:dyDescent="0.25">
      <c r="B323" s="388"/>
      <c r="C323" s="389"/>
      <c r="D323" s="389"/>
      <c r="E323" s="389"/>
    </row>
    <row r="324" spans="2:5" x14ac:dyDescent="0.25">
      <c r="B324" s="388"/>
      <c r="C324" s="389"/>
      <c r="D324" s="389"/>
      <c r="E324" s="389"/>
    </row>
    <row r="325" spans="2:5" x14ac:dyDescent="0.25">
      <c r="B325" s="388"/>
      <c r="C325" s="389"/>
      <c r="D325" s="389"/>
      <c r="E325" s="389"/>
    </row>
    <row r="326" spans="2:5" x14ac:dyDescent="0.25">
      <c r="B326" s="388"/>
      <c r="C326" s="389"/>
      <c r="D326" s="389"/>
      <c r="E326" s="389"/>
    </row>
    <row r="327" spans="2:5" x14ac:dyDescent="0.25">
      <c r="B327" s="388"/>
      <c r="C327" s="389"/>
      <c r="D327" s="389"/>
      <c r="E327" s="389"/>
    </row>
    <row r="328" spans="2:5" x14ac:dyDescent="0.25">
      <c r="B328" s="388"/>
      <c r="C328" s="389"/>
      <c r="D328" s="389"/>
      <c r="E328" s="389"/>
    </row>
    <row r="329" spans="2:5" x14ac:dyDescent="0.25">
      <c r="B329" s="388"/>
      <c r="C329" s="389"/>
      <c r="D329" s="389"/>
      <c r="E329" s="389"/>
    </row>
    <row r="330" spans="2:5" x14ac:dyDescent="0.25">
      <c r="B330" s="388"/>
      <c r="C330" s="389"/>
      <c r="D330" s="389"/>
      <c r="E330" s="389"/>
    </row>
    <row r="331" spans="2:5" x14ac:dyDescent="0.25">
      <c r="B331" s="388"/>
      <c r="C331" s="389"/>
      <c r="D331" s="389"/>
      <c r="E331" s="389"/>
    </row>
    <row r="332" spans="2:5" x14ac:dyDescent="0.25">
      <c r="B332" s="388"/>
      <c r="C332" s="389"/>
      <c r="D332" s="389"/>
      <c r="E332" s="389"/>
    </row>
    <row r="333" spans="2:5" x14ac:dyDescent="0.25">
      <c r="B333" s="388"/>
      <c r="C333" s="389"/>
      <c r="D333" s="389"/>
      <c r="E333" s="389"/>
    </row>
    <row r="334" spans="2:5" x14ac:dyDescent="0.25">
      <c r="B334" s="388"/>
      <c r="C334" s="389"/>
      <c r="D334" s="389"/>
      <c r="E334" s="389"/>
    </row>
    <row r="335" spans="2:5" x14ac:dyDescent="0.25">
      <c r="B335" s="388"/>
      <c r="C335" s="389"/>
      <c r="D335" s="389"/>
      <c r="E335" s="389"/>
    </row>
    <row r="336" spans="2:5" x14ac:dyDescent="0.25">
      <c r="B336" s="388"/>
      <c r="C336" s="389"/>
      <c r="D336" s="389"/>
      <c r="E336" s="389"/>
    </row>
    <row r="337" spans="2:5" x14ac:dyDescent="0.25">
      <c r="B337" s="388"/>
      <c r="C337" s="389"/>
      <c r="D337" s="389"/>
      <c r="E337" s="389"/>
    </row>
    <row r="338" spans="2:5" x14ac:dyDescent="0.25">
      <c r="B338" s="388"/>
      <c r="C338" s="389"/>
      <c r="D338" s="389"/>
      <c r="E338" s="389"/>
    </row>
    <row r="339" spans="2:5" x14ac:dyDescent="0.25">
      <c r="B339" s="388"/>
      <c r="C339" s="389"/>
      <c r="D339" s="389"/>
      <c r="E339" s="389"/>
    </row>
    <row r="340" spans="2:5" x14ac:dyDescent="0.25">
      <c r="B340" s="388"/>
      <c r="C340" s="389"/>
      <c r="D340" s="389"/>
      <c r="E340" s="389"/>
    </row>
    <row r="341" spans="2:5" x14ac:dyDescent="0.25">
      <c r="B341" s="388"/>
      <c r="C341" s="389"/>
      <c r="D341" s="389"/>
      <c r="E341" s="389"/>
    </row>
    <row r="342" spans="2:5" x14ac:dyDescent="0.25">
      <c r="B342" s="388"/>
      <c r="C342" s="389"/>
      <c r="D342" s="389"/>
      <c r="E342" s="389"/>
    </row>
    <row r="343" spans="2:5" x14ac:dyDescent="0.25">
      <c r="B343" s="388"/>
      <c r="C343" s="389"/>
      <c r="D343" s="389"/>
      <c r="E343" s="389"/>
    </row>
    <row r="344" spans="2:5" x14ac:dyDescent="0.25">
      <c r="B344" s="388"/>
      <c r="C344" s="389"/>
      <c r="D344" s="389"/>
      <c r="E344" s="389"/>
    </row>
    <row r="345" spans="2:5" x14ac:dyDescent="0.25">
      <c r="B345" s="388"/>
      <c r="C345" s="389"/>
      <c r="D345" s="389"/>
      <c r="E345" s="389"/>
    </row>
    <row r="346" spans="2:5" x14ac:dyDescent="0.25">
      <c r="B346" s="388"/>
      <c r="C346" s="389"/>
      <c r="D346" s="389"/>
      <c r="E346" s="389"/>
    </row>
    <row r="347" spans="2:5" x14ac:dyDescent="0.25">
      <c r="B347" s="388"/>
      <c r="C347" s="389"/>
      <c r="D347" s="389"/>
      <c r="E347" s="389"/>
    </row>
    <row r="348" spans="2:5" x14ac:dyDescent="0.25">
      <c r="B348" s="388"/>
      <c r="C348" s="389"/>
      <c r="D348" s="389"/>
      <c r="E348" s="389"/>
    </row>
    <row r="349" spans="2:5" x14ac:dyDescent="0.25">
      <c r="B349" s="388"/>
      <c r="C349" s="389"/>
      <c r="D349" s="389"/>
      <c r="E349" s="389"/>
    </row>
    <row r="350" spans="2:5" x14ac:dyDescent="0.25">
      <c r="B350" s="388"/>
      <c r="C350" s="389"/>
      <c r="D350" s="389"/>
      <c r="E350" s="389"/>
    </row>
    <row r="351" spans="2:5" x14ac:dyDescent="0.25">
      <c r="B351" s="388"/>
      <c r="C351" s="389"/>
      <c r="D351" s="389"/>
      <c r="E351" s="389"/>
    </row>
    <row r="352" spans="2:5" x14ac:dyDescent="0.25">
      <c r="B352" s="388"/>
      <c r="C352" s="389"/>
      <c r="D352" s="389"/>
      <c r="E352" s="389"/>
    </row>
    <row r="353" spans="2:5" x14ac:dyDescent="0.25">
      <c r="B353" s="388"/>
      <c r="C353" s="389"/>
      <c r="D353" s="389"/>
      <c r="E353" s="389"/>
    </row>
    <row r="354" spans="2:5" x14ac:dyDescent="0.25">
      <c r="B354" s="388"/>
      <c r="C354" s="389"/>
      <c r="D354" s="389"/>
      <c r="E354" s="389"/>
    </row>
    <row r="355" spans="2:5" x14ac:dyDescent="0.25">
      <c r="B355" s="388"/>
      <c r="C355" s="389"/>
      <c r="D355" s="389"/>
      <c r="E355" s="389"/>
    </row>
    <row r="356" spans="2:5" x14ac:dyDescent="0.25">
      <c r="B356" s="388"/>
      <c r="C356" s="389"/>
      <c r="D356" s="389"/>
      <c r="E356" s="389"/>
    </row>
    <row r="357" spans="2:5" x14ac:dyDescent="0.25">
      <c r="B357" s="388"/>
      <c r="C357" s="389"/>
      <c r="D357" s="389"/>
      <c r="E357" s="389"/>
    </row>
    <row r="358" spans="2:5" x14ac:dyDescent="0.25">
      <c r="B358" s="388"/>
      <c r="C358" s="389"/>
      <c r="D358" s="389"/>
      <c r="E358" s="389"/>
    </row>
    <row r="359" spans="2:5" x14ac:dyDescent="0.25">
      <c r="B359" s="388"/>
      <c r="C359" s="389"/>
      <c r="D359" s="389"/>
      <c r="E359" s="389"/>
    </row>
    <row r="360" spans="2:5" x14ac:dyDescent="0.25">
      <c r="B360" s="388"/>
      <c r="C360" s="389"/>
      <c r="D360" s="389"/>
      <c r="E360" s="389"/>
    </row>
    <row r="361" spans="2:5" x14ac:dyDescent="0.25">
      <c r="B361" s="388"/>
      <c r="C361" s="389"/>
      <c r="D361" s="389"/>
      <c r="E361" s="389"/>
    </row>
    <row r="362" spans="2:5" x14ac:dyDescent="0.25">
      <c r="B362" s="388"/>
      <c r="C362" s="389"/>
      <c r="D362" s="389"/>
      <c r="E362" s="389"/>
    </row>
    <row r="363" spans="2:5" x14ac:dyDescent="0.25">
      <c r="B363" s="388"/>
      <c r="C363" s="389"/>
      <c r="D363" s="389"/>
      <c r="E363" s="389"/>
    </row>
    <row r="364" spans="2:5" x14ac:dyDescent="0.25">
      <c r="B364" s="388"/>
      <c r="C364" s="389"/>
      <c r="D364" s="389"/>
      <c r="E364" s="389"/>
    </row>
    <row r="365" spans="2:5" x14ac:dyDescent="0.25">
      <c r="B365" s="388"/>
      <c r="C365" s="389"/>
      <c r="D365" s="389"/>
      <c r="E365" s="389"/>
    </row>
    <row r="366" spans="2:5" x14ac:dyDescent="0.25">
      <c r="B366" s="388"/>
      <c r="C366" s="389"/>
      <c r="D366" s="389"/>
      <c r="E366" s="389"/>
    </row>
    <row r="367" spans="2:5" x14ac:dyDescent="0.25">
      <c r="B367" s="388"/>
      <c r="C367" s="389"/>
      <c r="D367" s="389"/>
      <c r="E367" s="389"/>
    </row>
    <row r="368" spans="2:5" x14ac:dyDescent="0.25">
      <c r="B368" s="388"/>
      <c r="C368" s="389"/>
      <c r="D368" s="389"/>
      <c r="E368" s="389"/>
    </row>
    <row r="369" spans="2:5" x14ac:dyDescent="0.25">
      <c r="B369" s="388"/>
      <c r="C369" s="389"/>
      <c r="D369" s="389"/>
      <c r="E369" s="389"/>
    </row>
    <row r="370" spans="2:5" x14ac:dyDescent="0.25">
      <c r="B370" s="388"/>
      <c r="C370" s="389"/>
      <c r="D370" s="389"/>
      <c r="E370" s="389"/>
    </row>
    <row r="371" spans="2:5" x14ac:dyDescent="0.25">
      <c r="B371" s="388"/>
      <c r="C371" s="389"/>
      <c r="D371" s="389"/>
      <c r="E371" s="389"/>
    </row>
    <row r="372" spans="2:5" x14ac:dyDescent="0.25">
      <c r="B372" s="388"/>
      <c r="C372" s="389"/>
      <c r="D372" s="389"/>
      <c r="E372" s="389"/>
    </row>
    <row r="373" spans="2:5" x14ac:dyDescent="0.25">
      <c r="B373" s="388"/>
      <c r="C373" s="389"/>
      <c r="D373" s="389"/>
      <c r="E373" s="389"/>
    </row>
    <row r="374" spans="2:5" x14ac:dyDescent="0.25">
      <c r="B374" s="388"/>
      <c r="C374" s="389"/>
      <c r="D374" s="389"/>
      <c r="E374" s="389"/>
    </row>
    <row r="375" spans="2:5" x14ac:dyDescent="0.25">
      <c r="B375" s="388"/>
      <c r="C375" s="389"/>
      <c r="D375" s="389"/>
      <c r="E375" s="389"/>
    </row>
    <row r="376" spans="2:5" x14ac:dyDescent="0.25">
      <c r="B376" s="388"/>
      <c r="C376" s="389"/>
      <c r="D376" s="389"/>
      <c r="E376" s="389"/>
    </row>
    <row r="377" spans="2:5" x14ac:dyDescent="0.25">
      <c r="B377" s="388"/>
      <c r="C377" s="389"/>
      <c r="D377" s="389"/>
      <c r="E377" s="389"/>
    </row>
    <row r="378" spans="2:5" x14ac:dyDescent="0.25">
      <c r="B378" s="388"/>
      <c r="C378" s="389"/>
      <c r="D378" s="389"/>
      <c r="E378" s="389"/>
    </row>
    <row r="379" spans="2:5" x14ac:dyDescent="0.25">
      <c r="B379" s="388"/>
      <c r="C379" s="389"/>
      <c r="D379" s="389"/>
      <c r="E379" s="389"/>
    </row>
    <row r="380" spans="2:5" x14ac:dyDescent="0.25">
      <c r="B380" s="388"/>
      <c r="C380" s="389"/>
      <c r="D380" s="389"/>
      <c r="E380" s="389"/>
    </row>
    <row r="381" spans="2:5" x14ac:dyDescent="0.25">
      <c r="B381" s="388"/>
      <c r="C381" s="389"/>
      <c r="D381" s="389"/>
      <c r="E381" s="389"/>
    </row>
    <row r="382" spans="2:5" x14ac:dyDescent="0.25">
      <c r="B382" s="388"/>
      <c r="C382" s="389"/>
      <c r="D382" s="389"/>
      <c r="E382" s="389"/>
    </row>
    <row r="383" spans="2:5" x14ac:dyDescent="0.25">
      <c r="B383" s="388"/>
      <c r="C383" s="389"/>
      <c r="D383" s="389"/>
      <c r="E383" s="389"/>
    </row>
    <row r="384" spans="2:5" x14ac:dyDescent="0.25">
      <c r="B384" s="388"/>
      <c r="C384" s="389"/>
      <c r="D384" s="389"/>
      <c r="E384" s="389"/>
    </row>
    <row r="385" spans="2:5" x14ac:dyDescent="0.25">
      <c r="B385" s="388"/>
      <c r="C385" s="389"/>
      <c r="D385" s="389"/>
      <c r="E385" s="389"/>
    </row>
    <row r="386" spans="2:5" x14ac:dyDescent="0.25">
      <c r="B386" s="388"/>
      <c r="C386" s="389"/>
      <c r="D386" s="389"/>
      <c r="E386" s="389"/>
    </row>
    <row r="387" spans="2:5" x14ac:dyDescent="0.25">
      <c r="B387" s="388"/>
      <c r="C387" s="389"/>
      <c r="D387" s="389"/>
      <c r="E387" s="389"/>
    </row>
    <row r="388" spans="2:5" x14ac:dyDescent="0.25">
      <c r="B388" s="388"/>
      <c r="C388" s="389"/>
      <c r="D388" s="389"/>
      <c r="E388" s="389"/>
    </row>
    <row r="389" spans="2:5" x14ac:dyDescent="0.25">
      <c r="B389" s="388"/>
      <c r="C389" s="389"/>
      <c r="D389" s="389"/>
      <c r="E389" s="389"/>
    </row>
    <row r="390" spans="2:5" x14ac:dyDescent="0.25">
      <c r="B390" s="388"/>
      <c r="C390" s="389"/>
      <c r="D390" s="389"/>
      <c r="E390" s="389"/>
    </row>
    <row r="391" spans="2:5" x14ac:dyDescent="0.25">
      <c r="B391" s="388"/>
      <c r="C391" s="389"/>
      <c r="D391" s="389"/>
      <c r="E391" s="389"/>
    </row>
    <row r="392" spans="2:5" x14ac:dyDescent="0.25">
      <c r="B392" s="388"/>
      <c r="C392" s="389"/>
      <c r="D392" s="389"/>
      <c r="E392" s="389"/>
    </row>
    <row r="393" spans="2:5" x14ac:dyDescent="0.25">
      <c r="B393" s="388"/>
      <c r="C393" s="389"/>
      <c r="D393" s="389"/>
      <c r="E393" s="389"/>
    </row>
    <row r="394" spans="2:5" x14ac:dyDescent="0.25">
      <c r="B394" s="388"/>
      <c r="C394" s="389"/>
      <c r="D394" s="389"/>
      <c r="E394" s="389"/>
    </row>
    <row r="395" spans="2:5" x14ac:dyDescent="0.25">
      <c r="B395" s="388"/>
      <c r="C395" s="389"/>
      <c r="D395" s="389"/>
      <c r="E395" s="389"/>
    </row>
    <row r="396" spans="2:5" x14ac:dyDescent="0.25">
      <c r="B396" s="388"/>
      <c r="C396" s="389"/>
      <c r="D396" s="389"/>
      <c r="E396" s="389"/>
    </row>
    <row r="397" spans="2:5" x14ac:dyDescent="0.25">
      <c r="B397" s="388"/>
      <c r="C397" s="389"/>
      <c r="D397" s="389"/>
      <c r="E397" s="389"/>
    </row>
    <row r="398" spans="2:5" x14ac:dyDescent="0.25">
      <c r="B398" s="388"/>
      <c r="C398" s="389"/>
      <c r="D398" s="389"/>
      <c r="E398" s="389"/>
    </row>
    <row r="399" spans="2:5" x14ac:dyDescent="0.25">
      <c r="B399" s="388"/>
      <c r="C399" s="389"/>
      <c r="D399" s="389"/>
      <c r="E399" s="389"/>
    </row>
    <row r="400" spans="2:5" x14ac:dyDescent="0.25">
      <c r="B400" s="388"/>
      <c r="C400" s="389"/>
      <c r="D400" s="389"/>
      <c r="E400" s="389"/>
    </row>
    <row r="401" spans="2:5" x14ac:dyDescent="0.25">
      <c r="B401" s="388"/>
      <c r="C401" s="389"/>
      <c r="D401" s="389"/>
      <c r="E401" s="389"/>
    </row>
    <row r="402" spans="2:5" x14ac:dyDescent="0.25">
      <c r="B402" s="388"/>
      <c r="C402" s="389"/>
      <c r="D402" s="389"/>
      <c r="E402" s="389"/>
    </row>
    <row r="403" spans="2:5" x14ac:dyDescent="0.25">
      <c r="B403" s="388"/>
      <c r="C403" s="389"/>
      <c r="D403" s="389"/>
      <c r="E403" s="389"/>
    </row>
    <row r="404" spans="2:5" x14ac:dyDescent="0.25">
      <c r="B404" s="388"/>
      <c r="C404" s="389"/>
      <c r="D404" s="389"/>
      <c r="E404" s="389"/>
    </row>
    <row r="405" spans="2:5" x14ac:dyDescent="0.25">
      <c r="B405" s="388"/>
      <c r="C405" s="389"/>
      <c r="D405" s="389"/>
      <c r="E405" s="389"/>
    </row>
    <row r="406" spans="2:5" x14ac:dyDescent="0.25">
      <c r="B406" s="388"/>
      <c r="C406" s="389"/>
      <c r="D406" s="389"/>
      <c r="E406" s="389"/>
    </row>
    <row r="407" spans="2:5" x14ac:dyDescent="0.25">
      <c r="B407" s="388"/>
      <c r="C407" s="389"/>
      <c r="D407" s="389"/>
      <c r="E407" s="389"/>
    </row>
    <row r="408" spans="2:5" x14ac:dyDescent="0.25">
      <c r="B408" s="388"/>
      <c r="C408" s="389"/>
      <c r="D408" s="389"/>
      <c r="E408" s="389"/>
    </row>
    <row r="409" spans="2:5" x14ac:dyDescent="0.25">
      <c r="B409" s="388"/>
      <c r="C409" s="389"/>
      <c r="D409" s="389"/>
      <c r="E409" s="389"/>
    </row>
    <row r="410" spans="2:5" x14ac:dyDescent="0.25">
      <c r="B410" s="388"/>
      <c r="C410" s="389"/>
      <c r="D410" s="389"/>
      <c r="E410" s="389"/>
    </row>
    <row r="411" spans="2:5" x14ac:dyDescent="0.25">
      <c r="B411" s="388"/>
      <c r="C411" s="389"/>
      <c r="D411" s="389"/>
      <c r="E411" s="389"/>
    </row>
    <row r="412" spans="2:5" x14ac:dyDescent="0.25">
      <c r="B412" s="388"/>
      <c r="C412" s="389"/>
      <c r="D412" s="389"/>
      <c r="E412" s="389"/>
    </row>
    <row r="413" spans="2:5" x14ac:dyDescent="0.25">
      <c r="B413" s="388"/>
      <c r="C413" s="389"/>
      <c r="D413" s="389"/>
      <c r="E413" s="389"/>
    </row>
    <row r="414" spans="2:5" x14ac:dyDescent="0.25">
      <c r="B414" s="388"/>
      <c r="C414" s="389"/>
      <c r="D414" s="389"/>
      <c r="E414" s="389"/>
    </row>
    <row r="415" spans="2:5" x14ac:dyDescent="0.25">
      <c r="B415" s="388"/>
      <c r="C415" s="389"/>
      <c r="D415" s="389"/>
      <c r="E415" s="389"/>
    </row>
    <row r="416" spans="2:5" x14ac:dyDescent="0.25">
      <c r="B416" s="388"/>
      <c r="C416" s="389"/>
      <c r="D416" s="389"/>
      <c r="E416" s="389"/>
    </row>
    <row r="417" spans="2:5" x14ac:dyDescent="0.25">
      <c r="B417" s="388"/>
      <c r="C417" s="389"/>
      <c r="D417" s="389"/>
      <c r="E417" s="389"/>
    </row>
    <row r="418" spans="2:5" x14ac:dyDescent="0.25">
      <c r="B418" s="388"/>
      <c r="C418" s="389"/>
      <c r="D418" s="389"/>
      <c r="E418" s="389"/>
    </row>
    <row r="419" spans="2:5" x14ac:dyDescent="0.25">
      <c r="B419" s="388"/>
      <c r="C419" s="389"/>
      <c r="D419" s="389"/>
      <c r="E419" s="389"/>
    </row>
    <row r="420" spans="2:5" x14ac:dyDescent="0.25">
      <c r="B420" s="388"/>
      <c r="C420" s="389"/>
      <c r="D420" s="389"/>
      <c r="E420" s="389"/>
    </row>
    <row r="421" spans="2:5" x14ac:dyDescent="0.25">
      <c r="B421" s="388"/>
      <c r="C421" s="389"/>
      <c r="D421" s="389"/>
      <c r="E421" s="389"/>
    </row>
    <row r="422" spans="2:5" x14ac:dyDescent="0.25">
      <c r="B422" s="388"/>
      <c r="C422" s="389"/>
      <c r="D422" s="389"/>
      <c r="E422" s="389"/>
    </row>
    <row r="423" spans="2:5" x14ac:dyDescent="0.25">
      <c r="B423" s="388"/>
      <c r="C423" s="389"/>
      <c r="D423" s="389"/>
      <c r="E423" s="389"/>
    </row>
    <row r="424" spans="2:5" x14ac:dyDescent="0.25">
      <c r="B424" s="388"/>
      <c r="C424" s="389"/>
      <c r="D424" s="389"/>
      <c r="E424" s="389"/>
    </row>
    <row r="425" spans="2:5" x14ac:dyDescent="0.25">
      <c r="B425" s="388"/>
      <c r="C425" s="389"/>
      <c r="D425" s="389"/>
      <c r="E425" s="389"/>
    </row>
    <row r="426" spans="2:5" x14ac:dyDescent="0.25">
      <c r="B426" s="388"/>
      <c r="C426" s="389"/>
      <c r="D426" s="389"/>
      <c r="E426" s="389"/>
    </row>
    <row r="427" spans="2:5" x14ac:dyDescent="0.25">
      <c r="B427" s="388"/>
      <c r="C427" s="389"/>
      <c r="D427" s="389"/>
      <c r="E427" s="389"/>
    </row>
    <row r="428" spans="2:5" x14ac:dyDescent="0.25">
      <c r="B428" s="388"/>
      <c r="C428" s="389"/>
      <c r="D428" s="389"/>
      <c r="E428" s="389"/>
    </row>
    <row r="429" spans="2:5" x14ac:dyDescent="0.25">
      <c r="B429" s="388"/>
      <c r="C429" s="389"/>
      <c r="D429" s="389"/>
      <c r="E429" s="389"/>
    </row>
    <row r="430" spans="2:5" x14ac:dyDescent="0.25">
      <c r="B430" s="388"/>
      <c r="C430" s="389"/>
      <c r="D430" s="389"/>
      <c r="E430" s="389"/>
    </row>
    <row r="431" spans="2:5" x14ac:dyDescent="0.25">
      <c r="B431" s="388"/>
      <c r="C431" s="389"/>
      <c r="D431" s="389"/>
      <c r="E431" s="389"/>
    </row>
    <row r="432" spans="2:5" x14ac:dyDescent="0.25">
      <c r="B432" s="388"/>
      <c r="C432" s="389"/>
      <c r="D432" s="389"/>
      <c r="E432" s="389"/>
    </row>
    <row r="433" spans="2:5" x14ac:dyDescent="0.25">
      <c r="B433" s="388"/>
      <c r="C433" s="389"/>
      <c r="D433" s="389"/>
      <c r="E433" s="389"/>
    </row>
    <row r="434" spans="2:5" x14ac:dyDescent="0.25">
      <c r="B434" s="388"/>
      <c r="C434" s="389"/>
      <c r="D434" s="389"/>
      <c r="E434" s="389"/>
    </row>
    <row r="435" spans="2:5" x14ac:dyDescent="0.25">
      <c r="B435" s="388"/>
      <c r="C435" s="389"/>
      <c r="D435" s="389"/>
      <c r="E435" s="389"/>
    </row>
    <row r="436" spans="2:5" x14ac:dyDescent="0.25">
      <c r="B436" s="388"/>
      <c r="C436" s="389"/>
      <c r="D436" s="389"/>
      <c r="E436" s="389"/>
    </row>
    <row r="437" spans="2:5" x14ac:dyDescent="0.25">
      <c r="B437" s="388"/>
      <c r="C437" s="389"/>
      <c r="D437" s="389"/>
      <c r="E437" s="389"/>
    </row>
    <row r="438" spans="2:5" x14ac:dyDescent="0.25">
      <c r="B438" s="388"/>
      <c r="C438" s="389"/>
      <c r="D438" s="389"/>
      <c r="E438" s="389"/>
    </row>
    <row r="439" spans="2:5" x14ac:dyDescent="0.25">
      <c r="B439" s="388"/>
      <c r="C439" s="389"/>
      <c r="D439" s="389"/>
      <c r="E439" s="389"/>
    </row>
    <row r="440" spans="2:5" x14ac:dyDescent="0.25">
      <c r="B440" s="388"/>
      <c r="C440" s="389"/>
      <c r="D440" s="389"/>
      <c r="E440" s="389"/>
    </row>
    <row r="441" spans="2:5" x14ac:dyDescent="0.25">
      <c r="B441" s="388"/>
      <c r="C441" s="389"/>
      <c r="D441" s="389"/>
      <c r="E441" s="389"/>
    </row>
    <row r="442" spans="2:5" x14ac:dyDescent="0.25">
      <c r="B442" s="388"/>
      <c r="C442" s="389"/>
      <c r="D442" s="389"/>
      <c r="E442" s="389"/>
    </row>
    <row r="443" spans="2:5" x14ac:dyDescent="0.25">
      <c r="B443" s="388"/>
      <c r="C443" s="389"/>
      <c r="D443" s="389"/>
      <c r="E443" s="389"/>
    </row>
    <row r="444" spans="2:5" x14ac:dyDescent="0.25">
      <c r="B444" s="388"/>
      <c r="C444" s="389"/>
      <c r="D444" s="389"/>
      <c r="E444" s="389"/>
    </row>
    <row r="445" spans="2:5" x14ac:dyDescent="0.25">
      <c r="B445" s="388"/>
      <c r="C445" s="389"/>
      <c r="D445" s="389"/>
      <c r="E445" s="389"/>
    </row>
    <row r="446" spans="2:5" x14ac:dyDescent="0.25">
      <c r="B446" s="388"/>
      <c r="C446" s="389"/>
      <c r="D446" s="389"/>
      <c r="E446" s="389"/>
    </row>
    <row r="447" spans="2:5" x14ac:dyDescent="0.25">
      <c r="B447" s="388"/>
      <c r="C447" s="389"/>
      <c r="D447" s="389"/>
      <c r="E447" s="389"/>
    </row>
    <row r="448" spans="2:5" x14ac:dyDescent="0.25">
      <c r="B448" s="388"/>
      <c r="C448" s="389"/>
      <c r="D448" s="389"/>
      <c r="E448" s="389"/>
    </row>
    <row r="449" spans="2:5" x14ac:dyDescent="0.25">
      <c r="B449" s="388"/>
      <c r="C449" s="389"/>
      <c r="D449" s="389"/>
      <c r="E449" s="389"/>
    </row>
    <row r="450" spans="2:5" x14ac:dyDescent="0.25">
      <c r="B450" s="388"/>
      <c r="C450" s="389"/>
      <c r="D450" s="389"/>
      <c r="E450" s="389"/>
    </row>
    <row r="451" spans="2:5" x14ac:dyDescent="0.25">
      <c r="B451" s="388"/>
      <c r="C451" s="389"/>
      <c r="D451" s="389"/>
      <c r="E451" s="389"/>
    </row>
    <row r="452" spans="2:5" x14ac:dyDescent="0.25">
      <c r="B452" s="388"/>
      <c r="C452" s="389"/>
      <c r="D452" s="389"/>
      <c r="E452" s="389"/>
    </row>
    <row r="453" spans="2:5" x14ac:dyDescent="0.25">
      <c r="B453" s="388"/>
      <c r="C453" s="389"/>
      <c r="D453" s="389"/>
      <c r="E453" s="389"/>
    </row>
    <row r="454" spans="2:5" x14ac:dyDescent="0.25">
      <c r="B454" s="388"/>
      <c r="C454" s="389"/>
      <c r="D454" s="389"/>
      <c r="E454" s="389"/>
    </row>
    <row r="455" spans="2:5" x14ac:dyDescent="0.25">
      <c r="B455" s="388"/>
      <c r="C455" s="389"/>
      <c r="D455" s="389"/>
      <c r="E455" s="389"/>
    </row>
    <row r="456" spans="2:5" x14ac:dyDescent="0.25">
      <c r="B456" s="388"/>
      <c r="C456" s="389"/>
      <c r="D456" s="389"/>
      <c r="E456" s="389"/>
    </row>
    <row r="457" spans="2:5" x14ac:dyDescent="0.25">
      <c r="B457" s="388"/>
      <c r="C457" s="389"/>
      <c r="D457" s="389"/>
      <c r="E457" s="389"/>
    </row>
    <row r="458" spans="2:5" x14ac:dyDescent="0.25">
      <c r="B458" s="388"/>
      <c r="C458" s="389"/>
      <c r="D458" s="389"/>
      <c r="E458" s="389"/>
    </row>
    <row r="459" spans="2:5" x14ac:dyDescent="0.25">
      <c r="B459" s="388"/>
      <c r="C459" s="389"/>
      <c r="D459" s="389"/>
      <c r="E459" s="389"/>
    </row>
    <row r="460" spans="2:5" x14ac:dyDescent="0.25">
      <c r="B460" s="388"/>
      <c r="C460" s="389"/>
      <c r="D460" s="389"/>
      <c r="E460" s="389"/>
    </row>
    <row r="461" spans="2:5" x14ac:dyDescent="0.25">
      <c r="B461" s="388"/>
      <c r="C461" s="389"/>
      <c r="D461" s="389"/>
      <c r="E461" s="389"/>
    </row>
    <row r="462" spans="2:5" x14ac:dyDescent="0.25">
      <c r="B462" s="388"/>
      <c r="C462" s="389"/>
      <c r="D462" s="389"/>
      <c r="E462" s="389"/>
    </row>
    <row r="463" spans="2:5" x14ac:dyDescent="0.25">
      <c r="B463" s="388"/>
      <c r="C463" s="389"/>
      <c r="D463" s="389"/>
      <c r="E463" s="389"/>
    </row>
    <row r="464" spans="2:5" x14ac:dyDescent="0.25">
      <c r="B464" s="388"/>
      <c r="C464" s="389"/>
      <c r="D464" s="389"/>
      <c r="E464" s="389"/>
    </row>
    <row r="465" spans="2:5" x14ac:dyDescent="0.25">
      <c r="B465" s="388"/>
      <c r="C465" s="389"/>
      <c r="D465" s="389"/>
      <c r="E465" s="389"/>
    </row>
    <row r="466" spans="2:5" x14ac:dyDescent="0.25">
      <c r="B466" s="388"/>
      <c r="C466" s="389"/>
      <c r="D466" s="389"/>
      <c r="E466" s="389"/>
    </row>
    <row r="467" spans="2:5" x14ac:dyDescent="0.25">
      <c r="B467" s="388"/>
      <c r="C467" s="389"/>
      <c r="D467" s="389"/>
      <c r="E467" s="389"/>
    </row>
    <row r="468" spans="2:5" x14ac:dyDescent="0.25">
      <c r="B468" s="388"/>
      <c r="C468" s="389"/>
      <c r="D468" s="389"/>
      <c r="E468" s="389"/>
    </row>
    <row r="469" spans="2:5" x14ac:dyDescent="0.25">
      <c r="B469" s="388"/>
      <c r="C469" s="389"/>
      <c r="D469" s="389"/>
      <c r="E469" s="389"/>
    </row>
    <row r="470" spans="2:5" x14ac:dyDescent="0.25">
      <c r="B470" s="388"/>
      <c r="C470" s="389"/>
      <c r="D470" s="389"/>
      <c r="E470" s="389"/>
    </row>
    <row r="471" spans="2:5" x14ac:dyDescent="0.25">
      <c r="B471" s="388"/>
      <c r="C471" s="389"/>
      <c r="D471" s="389"/>
      <c r="E471" s="389"/>
    </row>
    <row r="472" spans="2:5" x14ac:dyDescent="0.25">
      <c r="B472" s="388"/>
      <c r="C472" s="389"/>
      <c r="D472" s="389"/>
      <c r="E472" s="389"/>
    </row>
    <row r="473" spans="2:5" x14ac:dyDescent="0.25">
      <c r="B473" s="388"/>
      <c r="C473" s="389"/>
      <c r="D473" s="389"/>
      <c r="E473" s="389"/>
    </row>
    <row r="474" spans="2:5" x14ac:dyDescent="0.25">
      <c r="B474" s="388"/>
      <c r="C474" s="389"/>
      <c r="D474" s="389"/>
      <c r="E474" s="389"/>
    </row>
    <row r="475" spans="2:5" x14ac:dyDescent="0.25">
      <c r="B475" s="388"/>
      <c r="C475" s="389"/>
      <c r="D475" s="389"/>
      <c r="E475" s="389"/>
    </row>
    <row r="476" spans="2:5" x14ac:dyDescent="0.25">
      <c r="B476" s="388"/>
      <c r="C476" s="389"/>
      <c r="D476" s="389"/>
      <c r="E476" s="389"/>
    </row>
    <row r="477" spans="2:5" x14ac:dyDescent="0.25">
      <c r="B477" s="388"/>
      <c r="C477" s="389"/>
      <c r="D477" s="389"/>
      <c r="E477" s="389"/>
    </row>
    <row r="478" spans="2:5" x14ac:dyDescent="0.25">
      <c r="B478" s="388"/>
      <c r="C478" s="389"/>
      <c r="D478" s="389"/>
      <c r="E478" s="389"/>
    </row>
    <row r="479" spans="2:5" x14ac:dyDescent="0.25">
      <c r="B479" s="388"/>
      <c r="C479" s="389"/>
      <c r="D479" s="389"/>
      <c r="E479" s="389"/>
    </row>
    <row r="480" spans="2:5" x14ac:dyDescent="0.25">
      <c r="B480" s="388"/>
      <c r="C480" s="389"/>
      <c r="D480" s="389"/>
      <c r="E480" s="389"/>
    </row>
    <row r="481" spans="2:5" x14ac:dyDescent="0.25">
      <c r="B481" s="388"/>
      <c r="C481" s="389"/>
      <c r="D481" s="389"/>
      <c r="E481" s="389"/>
    </row>
    <row r="482" spans="2:5" x14ac:dyDescent="0.25">
      <c r="B482" s="388"/>
      <c r="C482" s="389"/>
      <c r="D482" s="389"/>
      <c r="E482" s="389"/>
    </row>
    <row r="483" spans="2:5" x14ac:dyDescent="0.25">
      <c r="B483" s="388"/>
      <c r="C483" s="389"/>
      <c r="D483" s="389"/>
      <c r="E483" s="389"/>
    </row>
    <row r="484" spans="2:5" x14ac:dyDescent="0.25">
      <c r="B484" s="388"/>
      <c r="C484" s="389"/>
      <c r="D484" s="389"/>
      <c r="E484" s="389"/>
    </row>
    <row r="485" spans="2:5" x14ac:dyDescent="0.25">
      <c r="B485" s="388"/>
      <c r="C485" s="389"/>
      <c r="D485" s="389"/>
      <c r="E485" s="389"/>
    </row>
    <row r="486" spans="2:5" x14ac:dyDescent="0.25">
      <c r="B486" s="388"/>
      <c r="C486" s="389"/>
      <c r="D486" s="389"/>
      <c r="E486" s="389"/>
    </row>
    <row r="487" spans="2:5" x14ac:dyDescent="0.25">
      <c r="B487" s="388"/>
      <c r="C487" s="389"/>
      <c r="D487" s="389"/>
      <c r="E487" s="389"/>
    </row>
    <row r="488" spans="2:5" x14ac:dyDescent="0.25">
      <c r="B488" s="388"/>
      <c r="C488" s="389"/>
      <c r="D488" s="389"/>
      <c r="E488" s="389"/>
    </row>
    <row r="489" spans="2:5" x14ac:dyDescent="0.25">
      <c r="B489" s="388"/>
      <c r="C489" s="389"/>
      <c r="D489" s="389"/>
      <c r="E489" s="389"/>
    </row>
    <row r="490" spans="2:5" x14ac:dyDescent="0.25">
      <c r="B490" s="388"/>
      <c r="C490" s="389"/>
      <c r="D490" s="389"/>
      <c r="E490" s="389"/>
    </row>
    <row r="491" spans="2:5" x14ac:dyDescent="0.25">
      <c r="B491" s="388"/>
      <c r="C491" s="389"/>
      <c r="D491" s="389"/>
      <c r="E491" s="389"/>
    </row>
    <row r="492" spans="2:5" x14ac:dyDescent="0.25">
      <c r="B492" s="388"/>
      <c r="C492" s="389"/>
      <c r="D492" s="389"/>
      <c r="E492" s="389"/>
    </row>
    <row r="493" spans="2:5" x14ac:dyDescent="0.25">
      <c r="B493" s="388"/>
      <c r="C493" s="389"/>
      <c r="D493" s="389"/>
      <c r="E493" s="389"/>
    </row>
    <row r="494" spans="2:5" x14ac:dyDescent="0.25">
      <c r="B494" s="388"/>
      <c r="C494" s="389"/>
      <c r="D494" s="389"/>
      <c r="E494" s="389"/>
    </row>
    <row r="495" spans="2:5" x14ac:dyDescent="0.25">
      <c r="B495" s="388"/>
      <c r="C495" s="389"/>
      <c r="D495" s="389"/>
      <c r="E495" s="389"/>
    </row>
    <row r="496" spans="2:5" x14ac:dyDescent="0.25">
      <c r="B496" s="388"/>
      <c r="C496" s="389"/>
      <c r="D496" s="389"/>
      <c r="E496" s="389"/>
    </row>
    <row r="497" spans="2:5" x14ac:dyDescent="0.25">
      <c r="B497" s="388"/>
      <c r="C497" s="389"/>
      <c r="D497" s="389"/>
      <c r="E497" s="389"/>
    </row>
    <row r="498" spans="2:5" x14ac:dyDescent="0.25">
      <c r="B498" s="388"/>
      <c r="C498" s="389"/>
      <c r="D498" s="389"/>
      <c r="E498" s="389"/>
    </row>
    <row r="499" spans="2:5" x14ac:dyDescent="0.25">
      <c r="B499" s="388"/>
      <c r="C499" s="389"/>
      <c r="D499" s="389"/>
      <c r="E499" s="389"/>
    </row>
    <row r="500" spans="2:5" x14ac:dyDescent="0.25">
      <c r="B500" s="388"/>
      <c r="C500" s="389"/>
      <c r="D500" s="389"/>
      <c r="E500" s="389"/>
    </row>
    <row r="501" spans="2:5" x14ac:dyDescent="0.25">
      <c r="B501" s="388"/>
      <c r="C501" s="389"/>
      <c r="D501" s="389"/>
      <c r="E501" s="389"/>
    </row>
    <row r="502" spans="2:5" x14ac:dyDescent="0.25">
      <c r="B502" s="388"/>
      <c r="C502" s="389"/>
      <c r="D502" s="389"/>
      <c r="E502" s="389"/>
    </row>
    <row r="503" spans="2:5" x14ac:dyDescent="0.25">
      <c r="B503" s="388"/>
      <c r="C503" s="389"/>
      <c r="D503" s="389"/>
      <c r="E503" s="389"/>
    </row>
    <row r="504" spans="2:5" x14ac:dyDescent="0.25">
      <c r="B504" s="388"/>
      <c r="C504" s="389"/>
      <c r="D504" s="389"/>
      <c r="E504" s="389"/>
    </row>
    <row r="505" spans="2:5" x14ac:dyDescent="0.25">
      <c r="B505" s="388"/>
      <c r="C505" s="389"/>
      <c r="D505" s="389"/>
      <c r="E505" s="389"/>
    </row>
    <row r="506" spans="2:5" x14ac:dyDescent="0.25">
      <c r="B506" s="388"/>
      <c r="C506" s="389"/>
      <c r="D506" s="389"/>
      <c r="E506" s="389"/>
    </row>
    <row r="507" spans="2:5" x14ac:dyDescent="0.25">
      <c r="B507" s="388"/>
      <c r="C507" s="389"/>
      <c r="D507" s="389"/>
      <c r="E507" s="389"/>
    </row>
    <row r="508" spans="2:5" x14ac:dyDescent="0.25">
      <c r="B508" s="388"/>
      <c r="C508" s="389"/>
      <c r="D508" s="389"/>
      <c r="E508" s="389"/>
    </row>
    <row r="509" spans="2:5" x14ac:dyDescent="0.25">
      <c r="B509" s="388"/>
      <c r="C509" s="389"/>
      <c r="D509" s="389"/>
      <c r="E509" s="389"/>
    </row>
    <row r="510" spans="2:5" x14ac:dyDescent="0.25">
      <c r="B510" s="388"/>
      <c r="C510" s="389"/>
      <c r="D510" s="389"/>
      <c r="E510" s="389"/>
    </row>
    <row r="511" spans="2:5" x14ac:dyDescent="0.25">
      <c r="B511" s="388"/>
      <c r="C511" s="389"/>
      <c r="D511" s="389"/>
      <c r="E511" s="389"/>
    </row>
    <row r="512" spans="2:5" x14ac:dyDescent="0.25">
      <c r="B512" s="388"/>
      <c r="C512" s="389"/>
      <c r="D512" s="389"/>
      <c r="E512" s="389"/>
    </row>
    <row r="513" spans="2:5" x14ac:dyDescent="0.25">
      <c r="B513" s="388"/>
      <c r="C513" s="389"/>
      <c r="D513" s="389"/>
      <c r="E513" s="389"/>
    </row>
    <row r="514" spans="2:5" x14ac:dyDescent="0.25">
      <c r="B514" s="388"/>
      <c r="C514" s="389"/>
      <c r="D514" s="389"/>
      <c r="E514" s="389"/>
    </row>
    <row r="515" spans="2:5" x14ac:dyDescent="0.25">
      <c r="B515" s="388"/>
      <c r="C515" s="389"/>
      <c r="D515" s="389"/>
      <c r="E515" s="389"/>
    </row>
    <row r="516" spans="2:5" x14ac:dyDescent="0.25">
      <c r="B516" s="388"/>
      <c r="C516" s="389"/>
      <c r="D516" s="389"/>
      <c r="E516" s="389"/>
    </row>
    <row r="517" spans="2:5" x14ac:dyDescent="0.25">
      <c r="B517" s="388"/>
      <c r="C517" s="389"/>
      <c r="D517" s="389"/>
      <c r="E517" s="389"/>
    </row>
    <row r="518" spans="2:5" x14ac:dyDescent="0.25">
      <c r="B518" s="388"/>
      <c r="C518" s="389"/>
      <c r="D518" s="389"/>
      <c r="E518" s="389"/>
    </row>
    <row r="519" spans="2:5" x14ac:dyDescent="0.25">
      <c r="B519" s="388"/>
      <c r="C519" s="389"/>
      <c r="D519" s="389"/>
      <c r="E519" s="389"/>
    </row>
    <row r="520" spans="2:5" x14ac:dyDescent="0.25">
      <c r="B520" s="388"/>
      <c r="C520" s="389"/>
      <c r="D520" s="389"/>
      <c r="E520" s="389"/>
    </row>
    <row r="521" spans="2:5" x14ac:dyDescent="0.25">
      <c r="B521" s="388"/>
      <c r="C521" s="389"/>
      <c r="D521" s="389"/>
      <c r="E521" s="389"/>
    </row>
    <row r="522" spans="2:5" x14ac:dyDescent="0.25">
      <c r="B522" s="388"/>
      <c r="C522" s="389"/>
      <c r="D522" s="389"/>
      <c r="E522" s="389"/>
    </row>
    <row r="523" spans="2:5" x14ac:dyDescent="0.25">
      <c r="B523" s="388"/>
      <c r="C523" s="389"/>
      <c r="D523" s="389"/>
      <c r="E523" s="389"/>
    </row>
    <row r="524" spans="2:5" x14ac:dyDescent="0.25">
      <c r="B524" s="388"/>
      <c r="C524" s="389"/>
      <c r="D524" s="389"/>
      <c r="E524" s="389"/>
    </row>
    <row r="525" spans="2:5" x14ac:dyDescent="0.25">
      <c r="B525" s="388"/>
      <c r="C525" s="389"/>
      <c r="D525" s="389"/>
      <c r="E525" s="389"/>
    </row>
    <row r="526" spans="2:5" x14ac:dyDescent="0.25">
      <c r="B526" s="388"/>
      <c r="C526" s="389"/>
      <c r="D526" s="389"/>
      <c r="E526" s="389"/>
    </row>
    <row r="527" spans="2:5" x14ac:dyDescent="0.25">
      <c r="B527" s="388"/>
      <c r="C527" s="389"/>
      <c r="D527" s="389"/>
      <c r="E527" s="389"/>
    </row>
    <row r="528" spans="2:5" x14ac:dyDescent="0.25">
      <c r="B528" s="388"/>
      <c r="C528" s="389"/>
      <c r="D528" s="389"/>
      <c r="E528" s="389"/>
    </row>
    <row r="529" spans="2:5" x14ac:dyDescent="0.25">
      <c r="B529" s="388"/>
      <c r="C529" s="389"/>
      <c r="D529" s="389"/>
      <c r="E529" s="389"/>
    </row>
    <row r="530" spans="2:5" x14ac:dyDescent="0.25">
      <c r="B530" s="388"/>
      <c r="C530" s="389"/>
      <c r="D530" s="389"/>
      <c r="E530" s="389"/>
    </row>
    <row r="531" spans="2:5" x14ac:dyDescent="0.25">
      <c r="B531" s="388"/>
      <c r="C531" s="389"/>
      <c r="D531" s="389"/>
      <c r="E531" s="389"/>
    </row>
    <row r="532" spans="2:5" x14ac:dyDescent="0.25">
      <c r="B532" s="388"/>
      <c r="C532" s="389"/>
      <c r="D532" s="389"/>
      <c r="E532" s="389"/>
    </row>
    <row r="533" spans="2:5" x14ac:dyDescent="0.25">
      <c r="B533" s="388"/>
      <c r="C533" s="389"/>
      <c r="D533" s="389"/>
      <c r="E533" s="389"/>
    </row>
    <row r="534" spans="2:5" x14ac:dyDescent="0.25">
      <c r="B534" s="388"/>
      <c r="C534" s="389"/>
      <c r="D534" s="389"/>
      <c r="E534" s="389"/>
    </row>
    <row r="535" spans="2:5" x14ac:dyDescent="0.25">
      <c r="B535" s="388"/>
      <c r="C535" s="389"/>
      <c r="D535" s="389"/>
      <c r="E535" s="389"/>
    </row>
    <row r="536" spans="2:5" x14ac:dyDescent="0.25">
      <c r="B536" s="388"/>
      <c r="C536" s="389"/>
      <c r="D536" s="389"/>
      <c r="E536" s="389"/>
    </row>
    <row r="537" spans="2:5" x14ac:dyDescent="0.25">
      <c r="B537" s="388"/>
      <c r="C537" s="389"/>
      <c r="D537" s="389"/>
      <c r="E537" s="389"/>
    </row>
    <row r="538" spans="2:5" x14ac:dyDescent="0.25">
      <c r="B538" s="388"/>
      <c r="C538" s="389"/>
      <c r="D538" s="389"/>
      <c r="E538" s="389"/>
    </row>
    <row r="539" spans="2:5" x14ac:dyDescent="0.25">
      <c r="B539" s="388"/>
      <c r="C539" s="389"/>
      <c r="D539" s="389"/>
      <c r="E539" s="389"/>
    </row>
    <row r="540" spans="2:5" x14ac:dyDescent="0.25">
      <c r="B540" s="388"/>
      <c r="C540" s="389"/>
      <c r="D540" s="389"/>
      <c r="E540" s="389"/>
    </row>
    <row r="541" spans="2:5" x14ac:dyDescent="0.25">
      <c r="B541" s="388"/>
      <c r="C541" s="389"/>
      <c r="D541" s="389"/>
      <c r="E541" s="389"/>
    </row>
    <row r="542" spans="2:5" x14ac:dyDescent="0.25">
      <c r="B542" s="388"/>
      <c r="C542" s="389"/>
      <c r="D542" s="389"/>
      <c r="E542" s="389"/>
    </row>
    <row r="543" spans="2:5" x14ac:dyDescent="0.25">
      <c r="B543" s="388"/>
      <c r="C543" s="389"/>
      <c r="D543" s="389"/>
      <c r="E543" s="389"/>
    </row>
    <row r="544" spans="2:5" x14ac:dyDescent="0.25">
      <c r="B544" s="388"/>
      <c r="C544" s="389"/>
      <c r="D544" s="389"/>
      <c r="E544" s="389"/>
    </row>
    <row r="545" spans="2:5" x14ac:dyDescent="0.25">
      <c r="B545" s="388"/>
      <c r="C545" s="389"/>
      <c r="D545" s="389"/>
      <c r="E545" s="389"/>
    </row>
    <row r="546" spans="2:5" x14ac:dyDescent="0.25">
      <c r="B546" s="388"/>
      <c r="C546" s="389"/>
      <c r="D546" s="389"/>
      <c r="E546" s="389"/>
    </row>
    <row r="547" spans="2:5" x14ac:dyDescent="0.25">
      <c r="B547" s="388"/>
      <c r="C547" s="389"/>
      <c r="D547" s="389"/>
      <c r="E547" s="389"/>
    </row>
    <row r="548" spans="2:5" x14ac:dyDescent="0.25">
      <c r="B548" s="388"/>
      <c r="C548" s="389"/>
      <c r="D548" s="389"/>
      <c r="E548" s="389"/>
    </row>
    <row r="549" spans="2:5" x14ac:dyDescent="0.25">
      <c r="B549" s="388"/>
      <c r="C549" s="389"/>
      <c r="D549" s="389"/>
      <c r="E549" s="389"/>
    </row>
    <row r="550" spans="2:5" x14ac:dyDescent="0.25">
      <c r="B550" s="388"/>
      <c r="C550" s="389"/>
      <c r="D550" s="389"/>
      <c r="E550" s="389"/>
    </row>
    <row r="551" spans="2:5" x14ac:dyDescent="0.25">
      <c r="B551" s="388"/>
      <c r="C551" s="389"/>
      <c r="D551" s="389"/>
      <c r="E551" s="389"/>
    </row>
    <row r="552" spans="2:5" x14ac:dyDescent="0.25">
      <c r="B552" s="388"/>
      <c r="C552" s="389"/>
      <c r="D552" s="389"/>
      <c r="E552" s="389"/>
    </row>
    <row r="553" spans="2:5" x14ac:dyDescent="0.25">
      <c r="B553" s="388"/>
      <c r="C553" s="389"/>
      <c r="D553" s="389"/>
      <c r="E553" s="389"/>
    </row>
    <row r="554" spans="2:5" x14ac:dyDescent="0.25">
      <c r="B554" s="388"/>
      <c r="C554" s="389"/>
      <c r="D554" s="389"/>
      <c r="E554" s="389"/>
    </row>
    <row r="555" spans="2:5" x14ac:dyDescent="0.25">
      <c r="B555" s="388"/>
      <c r="C555" s="389"/>
      <c r="D555" s="389"/>
      <c r="E555" s="389"/>
    </row>
    <row r="556" spans="2:5" x14ac:dyDescent="0.25">
      <c r="B556" s="388"/>
      <c r="C556" s="389"/>
      <c r="D556" s="389"/>
      <c r="E556" s="389"/>
    </row>
    <row r="557" spans="2:5" x14ac:dyDescent="0.25">
      <c r="B557" s="388"/>
      <c r="C557" s="389"/>
      <c r="D557" s="389"/>
      <c r="E557" s="389"/>
    </row>
    <row r="558" spans="2:5" x14ac:dyDescent="0.25">
      <c r="B558" s="388"/>
      <c r="C558" s="389"/>
      <c r="D558" s="389"/>
      <c r="E558" s="389"/>
    </row>
    <row r="559" spans="2:5" x14ac:dyDescent="0.25">
      <c r="B559" s="388"/>
      <c r="C559" s="389"/>
      <c r="D559" s="389"/>
      <c r="E559" s="389"/>
    </row>
    <row r="560" spans="2:5" x14ac:dyDescent="0.25">
      <c r="B560" s="388"/>
      <c r="C560" s="389"/>
      <c r="D560" s="389"/>
      <c r="E560" s="389"/>
    </row>
    <row r="561" spans="2:5" x14ac:dyDescent="0.25">
      <c r="B561" s="388"/>
      <c r="C561" s="389"/>
      <c r="D561" s="389"/>
      <c r="E561" s="389"/>
    </row>
    <row r="562" spans="2:5" x14ac:dyDescent="0.25">
      <c r="B562" s="388"/>
      <c r="C562" s="389"/>
      <c r="D562" s="389"/>
      <c r="E562" s="389"/>
    </row>
    <row r="563" spans="2:5" x14ac:dyDescent="0.25">
      <c r="B563" s="388"/>
      <c r="C563" s="389"/>
      <c r="D563" s="389"/>
      <c r="E563" s="389"/>
    </row>
    <row r="564" spans="2:5" x14ac:dyDescent="0.25">
      <c r="B564" s="388"/>
      <c r="C564" s="389"/>
      <c r="D564" s="389"/>
      <c r="E564" s="389"/>
    </row>
    <row r="565" spans="2:5" x14ac:dyDescent="0.25">
      <c r="B565" s="388"/>
      <c r="C565" s="389"/>
      <c r="D565" s="389"/>
      <c r="E565" s="389"/>
    </row>
    <row r="566" spans="2:5" x14ac:dyDescent="0.25">
      <c r="B566" s="388"/>
      <c r="C566" s="389"/>
      <c r="D566" s="389"/>
      <c r="E566" s="389"/>
    </row>
    <row r="567" spans="2:5" x14ac:dyDescent="0.25">
      <c r="B567" s="388"/>
      <c r="C567" s="389"/>
      <c r="D567" s="389"/>
      <c r="E567" s="389"/>
    </row>
    <row r="568" spans="2:5" x14ac:dyDescent="0.25">
      <c r="B568" s="388"/>
      <c r="C568" s="389"/>
      <c r="D568" s="389"/>
      <c r="E568" s="389"/>
    </row>
    <row r="569" spans="2:5" x14ac:dyDescent="0.25">
      <c r="B569" s="388"/>
      <c r="C569" s="389"/>
      <c r="D569" s="389"/>
      <c r="E569" s="389"/>
    </row>
    <row r="570" spans="2:5" x14ac:dyDescent="0.25">
      <c r="B570" s="388"/>
      <c r="C570" s="389"/>
      <c r="D570" s="389"/>
      <c r="E570" s="389"/>
    </row>
    <row r="571" spans="2:5" x14ac:dyDescent="0.25">
      <c r="B571" s="388"/>
      <c r="C571" s="389"/>
      <c r="D571" s="389"/>
      <c r="E571" s="389"/>
    </row>
    <row r="572" spans="2:5" x14ac:dyDescent="0.25">
      <c r="B572" s="388"/>
      <c r="C572" s="389"/>
      <c r="D572" s="389"/>
      <c r="E572" s="389"/>
    </row>
    <row r="573" spans="2:5" x14ac:dyDescent="0.25">
      <c r="B573" s="388"/>
      <c r="C573" s="389"/>
      <c r="D573" s="389"/>
      <c r="E573" s="389"/>
    </row>
    <row r="574" spans="2:5" x14ac:dyDescent="0.25">
      <c r="B574" s="388"/>
      <c r="C574" s="389"/>
      <c r="D574" s="389"/>
      <c r="E574" s="389"/>
    </row>
    <row r="575" spans="2:5" x14ac:dyDescent="0.25">
      <c r="B575" s="388"/>
      <c r="C575" s="389"/>
      <c r="D575" s="389"/>
      <c r="E575" s="389"/>
    </row>
    <row r="576" spans="2:5" x14ac:dyDescent="0.25">
      <c r="B576" s="388"/>
      <c r="C576" s="389"/>
      <c r="D576" s="389"/>
      <c r="E576" s="389"/>
    </row>
    <row r="577" spans="2:5" x14ac:dyDescent="0.25">
      <c r="B577" s="388"/>
      <c r="C577" s="389"/>
      <c r="D577" s="389"/>
      <c r="E577" s="389"/>
    </row>
    <row r="578" spans="2:5" x14ac:dyDescent="0.25">
      <c r="B578" s="388"/>
      <c r="C578" s="389"/>
      <c r="D578" s="389"/>
      <c r="E578" s="389"/>
    </row>
    <row r="579" spans="2:5" x14ac:dyDescent="0.25">
      <c r="B579" s="388"/>
      <c r="C579" s="389"/>
      <c r="D579" s="389"/>
      <c r="E579" s="389"/>
    </row>
    <row r="580" spans="2:5" x14ac:dyDescent="0.25">
      <c r="B580" s="388"/>
      <c r="C580" s="389"/>
      <c r="D580" s="389"/>
      <c r="E580" s="389"/>
    </row>
    <row r="581" spans="2:5" x14ac:dyDescent="0.25">
      <c r="B581" s="388"/>
      <c r="C581" s="389"/>
      <c r="D581" s="389"/>
      <c r="E581" s="389"/>
    </row>
    <row r="582" spans="2:5" x14ac:dyDescent="0.25">
      <c r="B582" s="388"/>
      <c r="C582" s="389"/>
      <c r="D582" s="389"/>
      <c r="E582" s="389"/>
    </row>
    <row r="583" spans="2:5" x14ac:dyDescent="0.25">
      <c r="B583" s="388"/>
      <c r="C583" s="389"/>
      <c r="D583" s="389"/>
      <c r="E583" s="389"/>
    </row>
    <row r="584" spans="2:5" x14ac:dyDescent="0.25">
      <c r="B584" s="388"/>
      <c r="C584" s="389"/>
      <c r="D584" s="389"/>
      <c r="E584" s="389"/>
    </row>
    <row r="585" spans="2:5" x14ac:dyDescent="0.25">
      <c r="B585" s="388"/>
      <c r="C585" s="389"/>
      <c r="D585" s="389"/>
      <c r="E585" s="389"/>
    </row>
    <row r="586" spans="2:5" x14ac:dyDescent="0.25">
      <c r="B586" s="388"/>
      <c r="C586" s="389"/>
      <c r="D586" s="389"/>
      <c r="E586" s="389"/>
    </row>
    <row r="587" spans="2:5" x14ac:dyDescent="0.25">
      <c r="B587" s="388"/>
      <c r="C587" s="389"/>
      <c r="D587" s="389"/>
      <c r="E587" s="389"/>
    </row>
    <row r="588" spans="2:5" x14ac:dyDescent="0.25">
      <c r="B588" s="388"/>
      <c r="C588" s="389"/>
      <c r="D588" s="389"/>
      <c r="E588" s="389"/>
    </row>
    <row r="589" spans="2:5" x14ac:dyDescent="0.25">
      <c r="B589" s="388"/>
      <c r="C589" s="389"/>
      <c r="D589" s="389"/>
      <c r="E589" s="389"/>
    </row>
    <row r="590" spans="2:5" x14ac:dyDescent="0.25">
      <c r="B590" s="388"/>
      <c r="C590" s="389"/>
      <c r="D590" s="389"/>
      <c r="E590" s="389"/>
    </row>
    <row r="591" spans="2:5" x14ac:dyDescent="0.25">
      <c r="B591" s="388"/>
      <c r="C591" s="389"/>
      <c r="D591" s="389"/>
      <c r="E591" s="389"/>
    </row>
    <row r="592" spans="2:5" x14ac:dyDescent="0.25">
      <c r="B592" s="388"/>
      <c r="C592" s="389"/>
      <c r="D592" s="389"/>
      <c r="E592" s="389"/>
    </row>
    <row r="593" spans="2:5" x14ac:dyDescent="0.25">
      <c r="B593" s="388"/>
      <c r="C593" s="389"/>
      <c r="D593" s="389"/>
      <c r="E593" s="389"/>
    </row>
    <row r="594" spans="2:5" x14ac:dyDescent="0.25">
      <c r="B594" s="388"/>
      <c r="C594" s="389"/>
      <c r="D594" s="389"/>
      <c r="E594" s="389"/>
    </row>
    <row r="595" spans="2:5" x14ac:dyDescent="0.25">
      <c r="B595" s="388"/>
      <c r="C595" s="389"/>
      <c r="D595" s="389"/>
      <c r="E595" s="389"/>
    </row>
    <row r="596" spans="2:5" x14ac:dyDescent="0.25">
      <c r="B596" s="388"/>
      <c r="C596" s="389"/>
      <c r="D596" s="389"/>
      <c r="E596" s="389"/>
    </row>
    <row r="597" spans="2:5" x14ac:dyDescent="0.25">
      <c r="B597" s="388"/>
      <c r="C597" s="389"/>
      <c r="D597" s="389"/>
      <c r="E597" s="389"/>
    </row>
    <row r="598" spans="2:5" x14ac:dyDescent="0.25">
      <c r="B598" s="388"/>
      <c r="C598" s="389"/>
      <c r="D598" s="389"/>
      <c r="E598" s="389"/>
    </row>
    <row r="599" spans="2:5" x14ac:dyDescent="0.25">
      <c r="B599" s="388"/>
      <c r="C599" s="389"/>
      <c r="D599" s="389"/>
      <c r="E599" s="389"/>
    </row>
    <row r="600" spans="2:5" x14ac:dyDescent="0.25">
      <c r="B600" s="388"/>
      <c r="C600" s="389"/>
      <c r="D600" s="389"/>
      <c r="E600" s="389"/>
    </row>
    <row r="601" spans="2:5" x14ac:dyDescent="0.25">
      <c r="B601" s="388"/>
      <c r="C601" s="389"/>
      <c r="D601" s="389"/>
      <c r="E601" s="389"/>
    </row>
    <row r="602" spans="2:5" x14ac:dyDescent="0.25">
      <c r="B602" s="388"/>
      <c r="C602" s="389"/>
      <c r="D602" s="389"/>
      <c r="E602" s="389"/>
    </row>
    <row r="603" spans="2:5" x14ac:dyDescent="0.25">
      <c r="B603" s="388"/>
      <c r="C603" s="389"/>
      <c r="D603" s="389"/>
      <c r="E603" s="389"/>
    </row>
    <row r="604" spans="2:5" x14ac:dyDescent="0.25">
      <c r="B604" s="388"/>
      <c r="C604" s="389"/>
      <c r="D604" s="389"/>
      <c r="E604" s="389"/>
    </row>
    <row r="605" spans="2:5" x14ac:dyDescent="0.25">
      <c r="B605" s="388"/>
      <c r="C605" s="389"/>
      <c r="D605" s="389"/>
      <c r="E605" s="389"/>
    </row>
    <row r="606" spans="2:5" x14ac:dyDescent="0.25">
      <c r="B606" s="388"/>
      <c r="C606" s="389"/>
      <c r="D606" s="389"/>
      <c r="E606" s="389"/>
    </row>
    <row r="607" spans="2:5" x14ac:dyDescent="0.25">
      <c r="B607" s="388"/>
      <c r="C607" s="389"/>
      <c r="D607" s="389"/>
      <c r="E607" s="389"/>
    </row>
    <row r="608" spans="2:5" x14ac:dyDescent="0.25">
      <c r="B608" s="388"/>
      <c r="C608" s="389"/>
      <c r="D608" s="389"/>
      <c r="E608" s="389"/>
    </row>
    <row r="609" spans="2:5" x14ac:dyDescent="0.25">
      <c r="B609" s="388"/>
      <c r="C609" s="389"/>
      <c r="D609" s="389"/>
      <c r="E609" s="389"/>
    </row>
    <row r="610" spans="2:5" x14ac:dyDescent="0.25">
      <c r="B610" s="388"/>
      <c r="C610" s="389"/>
      <c r="D610" s="389"/>
      <c r="E610" s="389"/>
    </row>
    <row r="611" spans="2:5" x14ac:dyDescent="0.25">
      <c r="B611" s="388"/>
      <c r="C611" s="389"/>
      <c r="D611" s="389"/>
      <c r="E611" s="389"/>
    </row>
    <row r="612" spans="2:5" x14ac:dyDescent="0.25">
      <c r="B612" s="388"/>
      <c r="C612" s="389"/>
      <c r="D612" s="389"/>
      <c r="E612" s="389"/>
    </row>
    <row r="613" spans="2:5" x14ac:dyDescent="0.25">
      <c r="B613" s="388"/>
      <c r="C613" s="389"/>
      <c r="D613" s="389"/>
      <c r="E613" s="389"/>
    </row>
    <row r="614" spans="2:5" x14ac:dyDescent="0.25">
      <c r="B614" s="388"/>
      <c r="C614" s="389"/>
      <c r="D614" s="389"/>
      <c r="E614" s="389"/>
    </row>
    <row r="615" spans="2:5" x14ac:dyDescent="0.25">
      <c r="B615" s="388"/>
      <c r="C615" s="389"/>
      <c r="D615" s="389"/>
      <c r="E615" s="389"/>
    </row>
    <row r="616" spans="2:5" x14ac:dyDescent="0.25">
      <c r="B616" s="388"/>
      <c r="C616" s="389"/>
      <c r="D616" s="389"/>
      <c r="E616" s="389"/>
    </row>
    <row r="617" spans="2:5" x14ac:dyDescent="0.25">
      <c r="B617" s="388"/>
      <c r="C617" s="389"/>
      <c r="D617" s="389"/>
      <c r="E617" s="389"/>
    </row>
    <row r="618" spans="2:5" x14ac:dyDescent="0.25">
      <c r="B618" s="388"/>
      <c r="C618" s="389"/>
      <c r="D618" s="389"/>
      <c r="E618" s="389"/>
    </row>
    <row r="619" spans="2:5" x14ac:dyDescent="0.25">
      <c r="B619" s="388"/>
      <c r="C619" s="389"/>
      <c r="D619" s="389"/>
      <c r="E619" s="389"/>
    </row>
    <row r="620" spans="2:5" x14ac:dyDescent="0.25">
      <c r="B620" s="388"/>
      <c r="C620" s="389"/>
      <c r="D620" s="389"/>
      <c r="E620" s="389"/>
    </row>
    <row r="621" spans="2:5" x14ac:dyDescent="0.25">
      <c r="B621" s="388"/>
      <c r="C621" s="389"/>
      <c r="D621" s="389"/>
      <c r="E621" s="389"/>
    </row>
    <row r="622" spans="2:5" x14ac:dyDescent="0.25">
      <c r="B622" s="388"/>
      <c r="C622" s="389"/>
      <c r="D622" s="389"/>
      <c r="E622" s="389"/>
    </row>
    <row r="623" spans="2:5" x14ac:dyDescent="0.25">
      <c r="B623" s="388"/>
      <c r="C623" s="389"/>
      <c r="D623" s="389"/>
      <c r="E623" s="389"/>
    </row>
    <row r="624" spans="2:5" x14ac:dyDescent="0.25">
      <c r="B624" s="388"/>
      <c r="C624" s="389"/>
      <c r="D624" s="389"/>
      <c r="E624" s="389"/>
    </row>
    <row r="625" spans="2:5" x14ac:dyDescent="0.25">
      <c r="B625" s="388"/>
      <c r="C625" s="389"/>
      <c r="D625" s="389"/>
      <c r="E625" s="389"/>
    </row>
    <row r="626" spans="2:5" x14ac:dyDescent="0.25">
      <c r="B626" s="388"/>
      <c r="C626" s="389"/>
      <c r="D626" s="389"/>
      <c r="E626" s="389"/>
    </row>
    <row r="627" spans="2:5" x14ac:dyDescent="0.25">
      <c r="B627" s="388"/>
      <c r="C627" s="389"/>
      <c r="D627" s="389"/>
      <c r="E627" s="389"/>
    </row>
    <row r="628" spans="2:5" x14ac:dyDescent="0.25">
      <c r="B628" s="388"/>
      <c r="C628" s="389"/>
      <c r="D628" s="389"/>
      <c r="E628" s="389"/>
    </row>
    <row r="629" spans="2:5" x14ac:dyDescent="0.25">
      <c r="B629" s="388"/>
      <c r="C629" s="389"/>
      <c r="D629" s="389"/>
      <c r="E629" s="389"/>
    </row>
    <row r="630" spans="2:5" x14ac:dyDescent="0.25">
      <c r="B630" s="388"/>
      <c r="C630" s="389"/>
      <c r="D630" s="389"/>
      <c r="E630" s="389"/>
    </row>
    <row r="631" spans="2:5" x14ac:dyDescent="0.25">
      <c r="B631" s="388"/>
      <c r="C631" s="389"/>
      <c r="D631" s="389"/>
      <c r="E631" s="389"/>
    </row>
    <row r="632" spans="2:5" x14ac:dyDescent="0.25">
      <c r="B632" s="388"/>
      <c r="C632" s="389"/>
      <c r="D632" s="389"/>
      <c r="E632" s="389"/>
    </row>
    <row r="633" spans="2:5" x14ac:dyDescent="0.25">
      <c r="B633" s="388"/>
      <c r="C633" s="389"/>
      <c r="D633" s="389"/>
      <c r="E633" s="389"/>
    </row>
    <row r="634" spans="2:5" x14ac:dyDescent="0.25">
      <c r="B634" s="388"/>
      <c r="C634" s="389"/>
      <c r="D634" s="389"/>
      <c r="E634" s="389"/>
    </row>
    <row r="635" spans="2:5" x14ac:dyDescent="0.25">
      <c r="B635" s="388"/>
      <c r="C635" s="389"/>
      <c r="D635" s="389"/>
      <c r="E635" s="389"/>
    </row>
    <row r="636" spans="2:5" x14ac:dyDescent="0.25">
      <c r="B636" s="388"/>
      <c r="C636" s="389"/>
      <c r="D636" s="389"/>
      <c r="E636" s="389"/>
    </row>
    <row r="637" spans="2:5" x14ac:dyDescent="0.25">
      <c r="B637" s="388"/>
      <c r="C637" s="389"/>
      <c r="D637" s="389"/>
      <c r="E637" s="389"/>
    </row>
    <row r="638" spans="2:5" x14ac:dyDescent="0.25">
      <c r="B638" s="388"/>
      <c r="C638" s="389"/>
      <c r="D638" s="389"/>
      <c r="E638" s="389"/>
    </row>
    <row r="639" spans="2:5" x14ac:dyDescent="0.25">
      <c r="B639" s="388"/>
      <c r="C639" s="389"/>
      <c r="D639" s="389"/>
      <c r="E639" s="389"/>
    </row>
    <row r="640" spans="2:5" x14ac:dyDescent="0.25">
      <c r="B640" s="388"/>
      <c r="C640" s="389"/>
      <c r="D640" s="389"/>
      <c r="E640" s="389"/>
    </row>
    <row r="641" spans="2:5" x14ac:dyDescent="0.25">
      <c r="B641" s="388"/>
      <c r="C641" s="389"/>
      <c r="D641" s="389"/>
      <c r="E641" s="389"/>
    </row>
    <row r="642" spans="2:5" x14ac:dyDescent="0.25">
      <c r="B642" s="388"/>
      <c r="C642" s="389"/>
      <c r="D642" s="389"/>
      <c r="E642" s="389"/>
    </row>
    <row r="643" spans="2:5" x14ac:dyDescent="0.25">
      <c r="B643" s="388"/>
      <c r="C643" s="389"/>
      <c r="D643" s="389"/>
      <c r="E643" s="389"/>
    </row>
    <row r="644" spans="2:5" x14ac:dyDescent="0.25">
      <c r="B644" s="388"/>
      <c r="C644" s="389"/>
      <c r="D644" s="389"/>
      <c r="E644" s="389"/>
    </row>
    <row r="645" spans="2:5" x14ac:dyDescent="0.25">
      <c r="B645" s="388"/>
      <c r="C645" s="389"/>
      <c r="D645" s="389"/>
      <c r="E645" s="389"/>
    </row>
    <row r="646" spans="2:5" x14ac:dyDescent="0.25">
      <c r="B646" s="388"/>
      <c r="C646" s="389"/>
      <c r="D646" s="389"/>
      <c r="E646" s="389"/>
    </row>
    <row r="647" spans="2:5" x14ac:dyDescent="0.25">
      <c r="B647" s="388"/>
      <c r="C647" s="389"/>
      <c r="D647" s="389"/>
      <c r="E647" s="389"/>
    </row>
    <row r="648" spans="2:5" x14ac:dyDescent="0.25">
      <c r="B648" s="388"/>
      <c r="C648" s="389"/>
      <c r="D648" s="389"/>
      <c r="E648" s="389"/>
    </row>
    <row r="649" spans="2:5" x14ac:dyDescent="0.25">
      <c r="B649" s="388"/>
      <c r="C649" s="389"/>
      <c r="D649" s="389"/>
      <c r="E649" s="389"/>
    </row>
    <row r="650" spans="2:5" x14ac:dyDescent="0.25">
      <c r="B650" s="388"/>
      <c r="C650" s="389"/>
      <c r="D650" s="389"/>
      <c r="E650" s="389"/>
    </row>
    <row r="651" spans="2:5" x14ac:dyDescent="0.25">
      <c r="B651" s="388"/>
      <c r="C651" s="389"/>
      <c r="D651" s="389"/>
      <c r="E651" s="389"/>
    </row>
    <row r="652" spans="2:5" x14ac:dyDescent="0.25">
      <c r="B652" s="388"/>
      <c r="C652" s="389"/>
      <c r="D652" s="389"/>
      <c r="E652" s="389"/>
    </row>
    <row r="653" spans="2:5" x14ac:dyDescent="0.25">
      <c r="B653" s="388"/>
      <c r="C653" s="389"/>
      <c r="D653" s="389"/>
      <c r="E653" s="389"/>
    </row>
    <row r="654" spans="2:5" x14ac:dyDescent="0.25">
      <c r="B654" s="388"/>
      <c r="C654" s="389"/>
      <c r="D654" s="389"/>
      <c r="E654" s="389"/>
    </row>
    <row r="655" spans="2:5" x14ac:dyDescent="0.25">
      <c r="B655" s="388"/>
      <c r="C655" s="389"/>
      <c r="D655" s="389"/>
      <c r="E655" s="389"/>
    </row>
    <row r="656" spans="2:5" x14ac:dyDescent="0.25">
      <c r="B656" s="388"/>
      <c r="C656" s="389"/>
      <c r="D656" s="389"/>
      <c r="E656" s="389"/>
    </row>
    <row r="657" spans="2:5" x14ac:dyDescent="0.25">
      <c r="B657" s="388"/>
      <c r="C657" s="389"/>
      <c r="D657" s="389"/>
      <c r="E657" s="389"/>
    </row>
    <row r="658" spans="2:5" x14ac:dyDescent="0.25">
      <c r="B658" s="388"/>
      <c r="C658" s="389"/>
      <c r="D658" s="389"/>
      <c r="E658" s="389"/>
    </row>
    <row r="659" spans="2:5" x14ac:dyDescent="0.25">
      <c r="B659" s="388"/>
      <c r="C659" s="389"/>
      <c r="D659" s="389"/>
      <c r="E659" s="389"/>
    </row>
    <row r="660" spans="2:5" x14ac:dyDescent="0.25">
      <c r="B660" s="388"/>
      <c r="C660" s="389"/>
      <c r="D660" s="389"/>
      <c r="E660" s="389"/>
    </row>
    <row r="661" spans="2:5" x14ac:dyDescent="0.25">
      <c r="B661" s="388"/>
      <c r="C661" s="389"/>
      <c r="D661" s="389"/>
      <c r="E661" s="389"/>
    </row>
    <row r="662" spans="2:5" x14ac:dyDescent="0.25">
      <c r="B662" s="388"/>
      <c r="C662" s="389"/>
      <c r="D662" s="389"/>
      <c r="E662" s="389"/>
    </row>
    <row r="663" spans="2:5" x14ac:dyDescent="0.25">
      <c r="B663" s="388"/>
      <c r="C663" s="389"/>
      <c r="D663" s="389"/>
      <c r="E663" s="389"/>
    </row>
    <row r="664" spans="2:5" x14ac:dyDescent="0.25">
      <c r="B664" s="388"/>
      <c r="C664" s="389"/>
      <c r="D664" s="389"/>
      <c r="E664" s="389"/>
    </row>
    <row r="665" spans="2:5" x14ac:dyDescent="0.25">
      <c r="B665" s="388"/>
      <c r="C665" s="389"/>
      <c r="D665" s="389"/>
      <c r="E665" s="389"/>
    </row>
    <row r="666" spans="2:5" x14ac:dyDescent="0.25">
      <c r="B666" s="388"/>
      <c r="C666" s="389"/>
      <c r="D666" s="389"/>
      <c r="E666" s="389"/>
    </row>
    <row r="667" spans="2:5" x14ac:dyDescent="0.25">
      <c r="B667" s="388"/>
      <c r="C667" s="389"/>
      <c r="D667" s="389"/>
      <c r="E667" s="389"/>
    </row>
    <row r="668" spans="2:5" x14ac:dyDescent="0.25">
      <c r="B668" s="388"/>
      <c r="C668" s="389"/>
      <c r="D668" s="389"/>
      <c r="E668" s="389"/>
    </row>
    <row r="669" spans="2:5" x14ac:dyDescent="0.25">
      <c r="B669" s="388"/>
      <c r="C669" s="389"/>
      <c r="D669" s="389"/>
      <c r="E669" s="389"/>
    </row>
    <row r="670" spans="2:5" x14ac:dyDescent="0.25">
      <c r="B670" s="388"/>
      <c r="C670" s="389"/>
      <c r="D670" s="389"/>
      <c r="E670" s="389"/>
    </row>
    <row r="671" spans="2:5" x14ac:dyDescent="0.25">
      <c r="B671" s="388"/>
      <c r="C671" s="389"/>
      <c r="D671" s="389"/>
      <c r="E671" s="389"/>
    </row>
    <row r="672" spans="2:5" x14ac:dyDescent="0.25">
      <c r="B672" s="388"/>
      <c r="C672" s="389"/>
      <c r="D672" s="389"/>
      <c r="E672" s="389"/>
    </row>
    <row r="673" spans="2:5" x14ac:dyDescent="0.25">
      <c r="B673" s="388"/>
      <c r="C673" s="389"/>
      <c r="D673" s="389"/>
      <c r="E673" s="389"/>
    </row>
    <row r="674" spans="2:5" x14ac:dyDescent="0.25">
      <c r="B674" s="388"/>
      <c r="C674" s="389"/>
      <c r="D674" s="389"/>
      <c r="E674" s="389"/>
    </row>
    <row r="675" spans="2:5" x14ac:dyDescent="0.25">
      <c r="B675" s="388"/>
      <c r="C675" s="389"/>
      <c r="D675" s="389"/>
      <c r="E675" s="389"/>
    </row>
    <row r="676" spans="2:5" x14ac:dyDescent="0.25">
      <c r="B676" s="388"/>
      <c r="C676" s="389"/>
      <c r="D676" s="389"/>
      <c r="E676" s="389"/>
    </row>
    <row r="677" spans="2:5" x14ac:dyDescent="0.25">
      <c r="B677" s="388"/>
      <c r="C677" s="389"/>
      <c r="D677" s="389"/>
      <c r="E677" s="389"/>
    </row>
    <row r="678" spans="2:5" x14ac:dyDescent="0.25">
      <c r="B678" s="388"/>
      <c r="C678" s="389"/>
      <c r="D678" s="389"/>
      <c r="E678" s="389"/>
    </row>
    <row r="679" spans="2:5" x14ac:dyDescent="0.25">
      <c r="B679" s="388"/>
      <c r="C679" s="389"/>
      <c r="D679" s="389"/>
      <c r="E679" s="389"/>
    </row>
    <row r="680" spans="2:5" x14ac:dyDescent="0.25">
      <c r="B680" s="388"/>
      <c r="C680" s="389"/>
      <c r="D680" s="389"/>
      <c r="E680" s="389"/>
    </row>
    <row r="681" spans="2:5" x14ac:dyDescent="0.25">
      <c r="B681" s="388"/>
      <c r="C681" s="389"/>
      <c r="D681" s="389"/>
      <c r="E681" s="389"/>
    </row>
    <row r="682" spans="2:5" x14ac:dyDescent="0.25">
      <c r="B682" s="388"/>
      <c r="C682" s="389"/>
      <c r="D682" s="389"/>
      <c r="E682" s="389"/>
    </row>
    <row r="683" spans="2:5" x14ac:dyDescent="0.25">
      <c r="B683" s="388"/>
      <c r="C683" s="389"/>
      <c r="D683" s="389"/>
      <c r="E683" s="389"/>
    </row>
    <row r="684" spans="2:5" x14ac:dyDescent="0.25">
      <c r="B684" s="388"/>
      <c r="C684" s="389"/>
      <c r="D684" s="389"/>
      <c r="E684" s="389"/>
    </row>
    <row r="685" spans="2:5" x14ac:dyDescent="0.25">
      <c r="B685" s="388"/>
      <c r="C685" s="389"/>
      <c r="D685" s="389"/>
      <c r="E685" s="389"/>
    </row>
    <row r="686" spans="2:5" x14ac:dyDescent="0.25">
      <c r="B686" s="388"/>
      <c r="C686" s="389"/>
      <c r="D686" s="389"/>
      <c r="E686" s="389"/>
    </row>
    <row r="687" spans="2:5" x14ac:dyDescent="0.25">
      <c r="B687" s="388"/>
      <c r="C687" s="389"/>
      <c r="D687" s="389"/>
      <c r="E687" s="389"/>
    </row>
    <row r="688" spans="2:5" x14ac:dyDescent="0.25">
      <c r="B688" s="388"/>
      <c r="C688" s="389"/>
      <c r="D688" s="389"/>
      <c r="E688" s="389"/>
    </row>
    <row r="689" spans="2:5" x14ac:dyDescent="0.25">
      <c r="B689" s="388"/>
      <c r="C689" s="389"/>
      <c r="D689" s="389"/>
      <c r="E689" s="389"/>
    </row>
    <row r="690" spans="2:5" x14ac:dyDescent="0.25">
      <c r="B690" s="388"/>
      <c r="C690" s="389"/>
      <c r="D690" s="389"/>
      <c r="E690" s="389"/>
    </row>
    <row r="691" spans="2:5" x14ac:dyDescent="0.25">
      <c r="B691" s="388"/>
      <c r="C691" s="389"/>
      <c r="D691" s="389"/>
      <c r="E691" s="389"/>
    </row>
    <row r="692" spans="2:5" x14ac:dyDescent="0.25">
      <c r="B692" s="388"/>
      <c r="C692" s="389"/>
      <c r="D692" s="389"/>
      <c r="E692" s="389"/>
    </row>
    <row r="693" spans="2:5" x14ac:dyDescent="0.25">
      <c r="B693" s="388"/>
      <c r="C693" s="389"/>
      <c r="D693" s="389"/>
      <c r="E693" s="389"/>
    </row>
    <row r="694" spans="2:5" x14ac:dyDescent="0.25">
      <c r="B694" s="388"/>
      <c r="C694" s="389"/>
      <c r="D694" s="389"/>
      <c r="E694" s="389"/>
    </row>
    <row r="695" spans="2:5" x14ac:dyDescent="0.25">
      <c r="B695" s="388"/>
      <c r="C695" s="389"/>
      <c r="D695" s="389"/>
      <c r="E695" s="389"/>
    </row>
    <row r="696" spans="2:5" x14ac:dyDescent="0.25">
      <c r="B696" s="388"/>
      <c r="C696" s="389"/>
      <c r="D696" s="389"/>
      <c r="E696" s="389"/>
    </row>
    <row r="697" spans="2:5" x14ac:dyDescent="0.25">
      <c r="B697" s="388"/>
      <c r="C697" s="389"/>
      <c r="D697" s="389"/>
      <c r="E697" s="389"/>
    </row>
    <row r="698" spans="2:5" x14ac:dyDescent="0.25">
      <c r="B698" s="388"/>
      <c r="C698" s="389"/>
      <c r="D698" s="389"/>
      <c r="E698" s="389"/>
    </row>
    <row r="699" spans="2:5" x14ac:dyDescent="0.25">
      <c r="B699" s="388"/>
      <c r="C699" s="389"/>
      <c r="D699" s="389"/>
      <c r="E699" s="389"/>
    </row>
    <row r="700" spans="2:5" x14ac:dyDescent="0.25">
      <c r="B700" s="388"/>
      <c r="C700" s="389"/>
      <c r="D700" s="389"/>
      <c r="E700" s="389"/>
    </row>
    <row r="701" spans="2:5" x14ac:dyDescent="0.25">
      <c r="B701" s="388"/>
      <c r="C701" s="389"/>
      <c r="D701" s="389"/>
      <c r="E701" s="389"/>
    </row>
    <row r="702" spans="2:5" x14ac:dyDescent="0.25">
      <c r="B702" s="388"/>
      <c r="C702" s="389"/>
      <c r="D702" s="389"/>
      <c r="E702" s="389"/>
    </row>
    <row r="703" spans="2:5" x14ac:dyDescent="0.25">
      <c r="B703" s="388"/>
      <c r="C703" s="389"/>
      <c r="D703" s="389"/>
      <c r="E703" s="389"/>
    </row>
    <row r="704" spans="2:5" x14ac:dyDescent="0.25">
      <c r="B704" s="388"/>
      <c r="C704" s="389"/>
      <c r="D704" s="389"/>
      <c r="E704" s="389"/>
    </row>
    <row r="705" spans="2:5" x14ac:dyDescent="0.25">
      <c r="B705" s="388"/>
      <c r="C705" s="389"/>
      <c r="D705" s="389"/>
      <c r="E705" s="389"/>
    </row>
    <row r="706" spans="2:5" x14ac:dyDescent="0.25">
      <c r="B706" s="388"/>
      <c r="C706" s="389"/>
      <c r="D706" s="389"/>
      <c r="E706" s="389"/>
    </row>
    <row r="707" spans="2:5" x14ac:dyDescent="0.25">
      <c r="B707" s="388"/>
      <c r="C707" s="389"/>
      <c r="D707" s="389"/>
      <c r="E707" s="389"/>
    </row>
    <row r="708" spans="2:5" x14ac:dyDescent="0.25">
      <c r="B708" s="388"/>
      <c r="C708" s="389"/>
      <c r="D708" s="389"/>
      <c r="E708" s="389"/>
    </row>
    <row r="709" spans="2:5" x14ac:dyDescent="0.25">
      <c r="B709" s="388"/>
      <c r="C709" s="389"/>
      <c r="D709" s="389"/>
      <c r="E709" s="389"/>
    </row>
    <row r="710" spans="2:5" x14ac:dyDescent="0.25">
      <c r="B710" s="388"/>
      <c r="C710" s="389"/>
      <c r="D710" s="389"/>
      <c r="E710" s="389"/>
    </row>
    <row r="711" spans="2:5" x14ac:dyDescent="0.25">
      <c r="B711" s="388"/>
      <c r="C711" s="389"/>
      <c r="D711" s="389"/>
      <c r="E711" s="389"/>
    </row>
    <row r="712" spans="2:5" x14ac:dyDescent="0.25">
      <c r="B712" s="388"/>
      <c r="C712" s="389"/>
      <c r="D712" s="389"/>
      <c r="E712" s="389"/>
    </row>
    <row r="713" spans="2:5" x14ac:dyDescent="0.25">
      <c r="B713" s="388"/>
      <c r="C713" s="389"/>
      <c r="D713" s="389"/>
      <c r="E713" s="389"/>
    </row>
    <row r="714" spans="2:5" x14ac:dyDescent="0.25">
      <c r="B714" s="388"/>
      <c r="C714" s="389"/>
      <c r="D714" s="389"/>
      <c r="E714" s="389"/>
    </row>
    <row r="715" spans="2:5" x14ac:dyDescent="0.25">
      <c r="B715" s="388"/>
      <c r="C715" s="389"/>
      <c r="D715" s="389"/>
      <c r="E715" s="389"/>
    </row>
    <row r="716" spans="2:5" x14ac:dyDescent="0.25">
      <c r="B716" s="388"/>
      <c r="C716" s="389"/>
      <c r="D716" s="389"/>
      <c r="E716" s="389"/>
    </row>
    <row r="717" spans="2:5" x14ac:dyDescent="0.25">
      <c r="B717" s="388"/>
      <c r="C717" s="389"/>
      <c r="D717" s="389"/>
      <c r="E717" s="389"/>
    </row>
    <row r="718" spans="2:5" x14ac:dyDescent="0.25">
      <c r="B718" s="388"/>
      <c r="C718" s="389"/>
      <c r="D718" s="389"/>
      <c r="E718" s="389"/>
    </row>
    <row r="719" spans="2:5" x14ac:dyDescent="0.25">
      <c r="B719" s="388"/>
      <c r="C719" s="389"/>
      <c r="D719" s="389"/>
      <c r="E719" s="389"/>
    </row>
    <row r="720" spans="2:5" x14ac:dyDescent="0.25">
      <c r="B720" s="388"/>
      <c r="C720" s="389"/>
      <c r="D720" s="389"/>
      <c r="E720" s="389"/>
    </row>
    <row r="721" spans="2:5" x14ac:dyDescent="0.25">
      <c r="B721" s="388"/>
      <c r="C721" s="389"/>
      <c r="D721" s="389"/>
      <c r="E721" s="389"/>
    </row>
    <row r="722" spans="2:5" x14ac:dyDescent="0.25">
      <c r="B722" s="388"/>
      <c r="C722" s="389"/>
      <c r="D722" s="389"/>
      <c r="E722" s="389"/>
    </row>
    <row r="723" spans="2:5" x14ac:dyDescent="0.25">
      <c r="B723" s="388"/>
      <c r="C723" s="389"/>
      <c r="D723" s="389"/>
      <c r="E723" s="389"/>
    </row>
    <row r="724" spans="2:5" x14ac:dyDescent="0.25">
      <c r="B724" s="388"/>
      <c r="C724" s="389"/>
      <c r="D724" s="389"/>
      <c r="E724" s="389"/>
    </row>
    <row r="725" spans="2:5" x14ac:dyDescent="0.25">
      <c r="B725" s="388"/>
      <c r="C725" s="389"/>
      <c r="D725" s="389"/>
      <c r="E725" s="389"/>
    </row>
    <row r="726" spans="2:5" x14ac:dyDescent="0.25">
      <c r="B726" s="388"/>
      <c r="C726" s="389"/>
      <c r="D726" s="389"/>
      <c r="E726" s="389"/>
    </row>
    <row r="727" spans="2:5" x14ac:dyDescent="0.25">
      <c r="B727" s="388"/>
      <c r="C727" s="389"/>
      <c r="D727" s="389"/>
      <c r="E727" s="389"/>
    </row>
    <row r="728" spans="2:5" x14ac:dyDescent="0.25">
      <c r="B728" s="388"/>
      <c r="C728" s="389"/>
      <c r="D728" s="389"/>
      <c r="E728" s="389"/>
    </row>
    <row r="729" spans="2:5" x14ac:dyDescent="0.25">
      <c r="B729" s="388"/>
      <c r="C729" s="389"/>
      <c r="D729" s="389"/>
      <c r="E729" s="389"/>
    </row>
    <row r="730" spans="2:5" x14ac:dyDescent="0.25">
      <c r="B730" s="388"/>
      <c r="C730" s="389"/>
      <c r="D730" s="389"/>
      <c r="E730" s="389"/>
    </row>
    <row r="731" spans="2:5" x14ac:dyDescent="0.25">
      <c r="B731" s="388"/>
      <c r="C731" s="389"/>
      <c r="D731" s="389"/>
      <c r="E731" s="389"/>
    </row>
    <row r="732" spans="2:5" x14ac:dyDescent="0.25">
      <c r="B732" s="388"/>
      <c r="C732" s="389"/>
      <c r="D732" s="389"/>
      <c r="E732" s="389"/>
    </row>
    <row r="733" spans="2:5" x14ac:dyDescent="0.25">
      <c r="B733" s="388"/>
      <c r="C733" s="389"/>
      <c r="D733" s="389"/>
      <c r="E733" s="389"/>
    </row>
    <row r="734" spans="2:5" x14ac:dyDescent="0.25">
      <c r="B734" s="388"/>
      <c r="C734" s="389"/>
      <c r="D734" s="389"/>
      <c r="E734" s="389"/>
    </row>
    <row r="735" spans="2:5" x14ac:dyDescent="0.25">
      <c r="B735" s="388"/>
      <c r="C735" s="389"/>
      <c r="D735" s="389"/>
      <c r="E735" s="389"/>
    </row>
    <row r="736" spans="2:5" x14ac:dyDescent="0.25">
      <c r="B736" s="388"/>
      <c r="C736" s="389"/>
      <c r="D736" s="389"/>
      <c r="E736" s="389"/>
    </row>
    <row r="737" spans="2:5" x14ac:dyDescent="0.25">
      <c r="B737" s="388"/>
      <c r="C737" s="389"/>
      <c r="D737" s="389"/>
      <c r="E737" s="389"/>
    </row>
    <row r="738" spans="2:5" x14ac:dyDescent="0.25">
      <c r="B738" s="388"/>
      <c r="C738" s="389"/>
      <c r="D738" s="389"/>
      <c r="E738" s="389"/>
    </row>
    <row r="739" spans="2:5" x14ac:dyDescent="0.25">
      <c r="B739" s="388"/>
      <c r="C739" s="389"/>
      <c r="D739" s="389"/>
      <c r="E739" s="389"/>
    </row>
    <row r="740" spans="2:5" x14ac:dyDescent="0.25">
      <c r="B740" s="388"/>
      <c r="C740" s="389"/>
      <c r="D740" s="389"/>
      <c r="E740" s="389"/>
    </row>
    <row r="741" spans="2:5" x14ac:dyDescent="0.25">
      <c r="B741" s="388"/>
      <c r="C741" s="389"/>
      <c r="D741" s="389"/>
      <c r="E741" s="389"/>
    </row>
    <row r="742" spans="2:5" x14ac:dyDescent="0.25">
      <c r="B742" s="388"/>
      <c r="C742" s="389"/>
      <c r="D742" s="389"/>
      <c r="E742" s="389"/>
    </row>
    <row r="743" spans="2:5" x14ac:dyDescent="0.25">
      <c r="B743" s="388"/>
      <c r="C743" s="389"/>
      <c r="D743" s="389"/>
      <c r="E743" s="389"/>
    </row>
    <row r="744" spans="2:5" x14ac:dyDescent="0.25">
      <c r="B744" s="388"/>
      <c r="C744" s="389"/>
      <c r="D744" s="389"/>
      <c r="E744" s="389"/>
    </row>
    <row r="745" spans="2:5" x14ac:dyDescent="0.25">
      <c r="B745" s="388"/>
      <c r="C745" s="389"/>
      <c r="D745" s="389"/>
      <c r="E745" s="389"/>
    </row>
    <row r="746" spans="2:5" x14ac:dyDescent="0.25">
      <c r="B746" s="388"/>
      <c r="C746" s="389"/>
      <c r="D746" s="389"/>
      <c r="E746" s="389"/>
    </row>
    <row r="747" spans="2:5" x14ac:dyDescent="0.25">
      <c r="B747" s="388"/>
      <c r="C747" s="389"/>
      <c r="D747" s="389"/>
      <c r="E747" s="389"/>
    </row>
    <row r="748" spans="2:5" x14ac:dyDescent="0.25">
      <c r="B748" s="388"/>
      <c r="C748" s="389"/>
      <c r="D748" s="389"/>
      <c r="E748" s="389"/>
    </row>
    <row r="749" spans="2:5" x14ac:dyDescent="0.25">
      <c r="B749" s="388"/>
      <c r="C749" s="389"/>
      <c r="D749" s="389"/>
      <c r="E749" s="389"/>
    </row>
    <row r="750" spans="2:5" x14ac:dyDescent="0.25">
      <c r="B750" s="388"/>
      <c r="C750" s="389"/>
      <c r="D750" s="389"/>
      <c r="E750" s="389"/>
    </row>
    <row r="751" spans="2:5" x14ac:dyDescent="0.25">
      <c r="B751" s="388"/>
      <c r="C751" s="389"/>
      <c r="D751" s="389"/>
      <c r="E751" s="389"/>
    </row>
    <row r="752" spans="2:5" x14ac:dyDescent="0.25">
      <c r="B752" s="388"/>
      <c r="C752" s="389"/>
      <c r="D752" s="389"/>
      <c r="E752" s="389"/>
    </row>
    <row r="753" spans="2:5" x14ac:dyDescent="0.25">
      <c r="B753" s="388"/>
      <c r="C753" s="389"/>
      <c r="D753" s="389"/>
      <c r="E753" s="389"/>
    </row>
    <row r="754" spans="2:5" x14ac:dyDescent="0.25">
      <c r="B754" s="388"/>
      <c r="C754" s="389"/>
      <c r="D754" s="389"/>
      <c r="E754" s="389"/>
    </row>
    <row r="755" spans="2:5" x14ac:dyDescent="0.25">
      <c r="B755" s="388"/>
      <c r="C755" s="389"/>
      <c r="D755" s="389"/>
      <c r="E755" s="389"/>
    </row>
    <row r="756" spans="2:5" x14ac:dyDescent="0.25">
      <c r="B756" s="388"/>
      <c r="C756" s="389"/>
      <c r="D756" s="389"/>
      <c r="E756" s="389"/>
    </row>
    <row r="757" spans="2:5" x14ac:dyDescent="0.25">
      <c r="B757" s="388"/>
      <c r="C757" s="389"/>
      <c r="D757" s="389"/>
      <c r="E757" s="389"/>
    </row>
    <row r="758" spans="2:5" x14ac:dyDescent="0.25">
      <c r="B758" s="388"/>
      <c r="C758" s="389"/>
      <c r="D758" s="389"/>
      <c r="E758" s="389"/>
    </row>
    <row r="759" spans="2:5" x14ac:dyDescent="0.25">
      <c r="B759" s="388"/>
      <c r="C759" s="389"/>
      <c r="D759" s="389"/>
      <c r="E759" s="389"/>
    </row>
    <row r="760" spans="2:5" x14ac:dyDescent="0.25">
      <c r="B760" s="388"/>
      <c r="C760" s="389"/>
      <c r="D760" s="389"/>
      <c r="E760" s="389"/>
    </row>
    <row r="761" spans="2:5" x14ac:dyDescent="0.25">
      <c r="B761" s="388"/>
      <c r="C761" s="389"/>
      <c r="D761" s="389"/>
      <c r="E761" s="389"/>
    </row>
    <row r="762" spans="2:5" x14ac:dyDescent="0.25">
      <c r="B762" s="388"/>
      <c r="C762" s="389"/>
      <c r="D762" s="389"/>
      <c r="E762" s="389"/>
    </row>
    <row r="763" spans="2:5" x14ac:dyDescent="0.25">
      <c r="B763" s="388"/>
      <c r="C763" s="389"/>
      <c r="D763" s="389"/>
      <c r="E763" s="389"/>
    </row>
    <row r="764" spans="2:5" x14ac:dyDescent="0.25">
      <c r="B764" s="388"/>
      <c r="C764" s="389"/>
      <c r="D764" s="389"/>
      <c r="E764" s="389"/>
    </row>
    <row r="765" spans="2:5" x14ac:dyDescent="0.25">
      <c r="B765" s="388"/>
      <c r="C765" s="389"/>
      <c r="D765" s="389"/>
      <c r="E765" s="389"/>
    </row>
    <row r="766" spans="2:5" x14ac:dyDescent="0.25">
      <c r="B766" s="388"/>
      <c r="C766" s="389"/>
      <c r="D766" s="389"/>
      <c r="E766" s="389"/>
    </row>
    <row r="767" spans="2:5" x14ac:dyDescent="0.25">
      <c r="B767" s="388"/>
      <c r="C767" s="389"/>
      <c r="D767" s="389"/>
      <c r="E767" s="389"/>
    </row>
    <row r="768" spans="2:5" x14ac:dyDescent="0.25">
      <c r="B768" s="388"/>
      <c r="C768" s="389"/>
      <c r="D768" s="389"/>
      <c r="E768" s="389"/>
    </row>
    <row r="769" spans="2:5" x14ac:dyDescent="0.25">
      <c r="B769" s="388"/>
      <c r="C769" s="389"/>
      <c r="D769" s="389"/>
      <c r="E769" s="389"/>
    </row>
    <row r="770" spans="2:5" x14ac:dyDescent="0.25">
      <c r="B770" s="388"/>
      <c r="C770" s="389"/>
      <c r="D770" s="389"/>
      <c r="E770" s="389"/>
    </row>
    <row r="771" spans="2:5" x14ac:dyDescent="0.25">
      <c r="B771" s="388"/>
      <c r="C771" s="389"/>
      <c r="D771" s="389"/>
      <c r="E771" s="389"/>
    </row>
    <row r="772" spans="2:5" x14ac:dyDescent="0.25">
      <c r="B772" s="388"/>
      <c r="C772" s="389"/>
      <c r="D772" s="389"/>
      <c r="E772" s="389"/>
    </row>
    <row r="773" spans="2:5" x14ac:dyDescent="0.25">
      <c r="B773" s="388"/>
      <c r="C773" s="389"/>
      <c r="D773" s="389"/>
      <c r="E773" s="389"/>
    </row>
    <row r="774" spans="2:5" x14ac:dyDescent="0.25">
      <c r="B774" s="388"/>
      <c r="C774" s="389"/>
      <c r="D774" s="389"/>
      <c r="E774" s="389"/>
    </row>
    <row r="775" spans="2:5" x14ac:dyDescent="0.25">
      <c r="B775" s="388"/>
      <c r="C775" s="389"/>
      <c r="D775" s="389"/>
      <c r="E775" s="389"/>
    </row>
    <row r="776" spans="2:5" x14ac:dyDescent="0.25">
      <c r="B776" s="388"/>
      <c r="C776" s="389"/>
      <c r="D776" s="389"/>
      <c r="E776" s="389"/>
    </row>
    <row r="777" spans="2:5" x14ac:dyDescent="0.25">
      <c r="B777" s="388"/>
      <c r="C777" s="389"/>
      <c r="D777" s="389"/>
      <c r="E777" s="389"/>
    </row>
    <row r="778" spans="2:5" x14ac:dyDescent="0.25">
      <c r="B778" s="388"/>
      <c r="C778" s="389"/>
      <c r="D778" s="389"/>
      <c r="E778" s="389"/>
    </row>
    <row r="779" spans="2:5" x14ac:dyDescent="0.25">
      <c r="B779" s="388"/>
      <c r="C779" s="389"/>
      <c r="D779" s="389"/>
      <c r="E779" s="389"/>
    </row>
    <row r="780" spans="2:5" x14ac:dyDescent="0.25">
      <c r="B780" s="388"/>
      <c r="C780" s="389"/>
      <c r="D780" s="389"/>
      <c r="E780" s="389"/>
    </row>
    <row r="781" spans="2:5" x14ac:dyDescent="0.25">
      <c r="B781" s="388"/>
      <c r="C781" s="389"/>
      <c r="D781" s="389"/>
      <c r="E781" s="389"/>
    </row>
    <row r="782" spans="2:5" x14ac:dyDescent="0.25">
      <c r="B782" s="388"/>
      <c r="C782" s="389"/>
      <c r="D782" s="389"/>
      <c r="E782" s="389"/>
    </row>
    <row r="783" spans="2:5" x14ac:dyDescent="0.25">
      <c r="B783" s="388"/>
      <c r="C783" s="389"/>
      <c r="D783" s="389"/>
      <c r="E783" s="389"/>
    </row>
    <row r="784" spans="2:5" x14ac:dyDescent="0.25">
      <c r="B784" s="388"/>
      <c r="C784" s="389"/>
      <c r="D784" s="389"/>
      <c r="E784" s="389"/>
    </row>
    <row r="785" spans="2:5" x14ac:dyDescent="0.25">
      <c r="B785" s="388"/>
      <c r="C785" s="389"/>
      <c r="D785" s="389"/>
      <c r="E785" s="389"/>
    </row>
    <row r="786" spans="2:5" x14ac:dyDescent="0.25">
      <c r="B786" s="388"/>
      <c r="C786" s="389"/>
      <c r="D786" s="389"/>
      <c r="E786" s="389"/>
    </row>
    <row r="787" spans="2:5" x14ac:dyDescent="0.25">
      <c r="B787" s="388"/>
      <c r="C787" s="389"/>
      <c r="D787" s="389"/>
      <c r="E787" s="389"/>
    </row>
    <row r="788" spans="2:5" x14ac:dyDescent="0.25">
      <c r="B788" s="388"/>
      <c r="C788" s="389"/>
      <c r="D788" s="389"/>
      <c r="E788" s="389"/>
    </row>
    <row r="789" spans="2:5" x14ac:dyDescent="0.25">
      <c r="B789" s="388"/>
      <c r="C789" s="389"/>
      <c r="D789" s="389"/>
      <c r="E789" s="389"/>
    </row>
    <row r="790" spans="2:5" x14ac:dyDescent="0.25">
      <c r="B790" s="388"/>
      <c r="C790" s="389"/>
      <c r="D790" s="389"/>
      <c r="E790" s="389"/>
    </row>
    <row r="791" spans="2:5" x14ac:dyDescent="0.25">
      <c r="B791" s="388"/>
      <c r="C791" s="389"/>
      <c r="D791" s="389"/>
      <c r="E791" s="389"/>
    </row>
    <row r="792" spans="2:5" x14ac:dyDescent="0.25">
      <c r="B792" s="388"/>
      <c r="C792" s="389"/>
      <c r="D792" s="389"/>
      <c r="E792" s="389"/>
    </row>
    <row r="793" spans="2:5" x14ac:dyDescent="0.25">
      <c r="B793" s="388"/>
      <c r="C793" s="389"/>
      <c r="D793" s="389"/>
      <c r="E793" s="389"/>
    </row>
    <row r="794" spans="2:5" x14ac:dyDescent="0.25">
      <c r="B794" s="388"/>
      <c r="C794" s="389"/>
      <c r="D794" s="389"/>
      <c r="E794" s="389"/>
    </row>
    <row r="795" spans="2:5" x14ac:dyDescent="0.25">
      <c r="B795" s="388"/>
      <c r="C795" s="389"/>
      <c r="D795" s="389"/>
      <c r="E795" s="389"/>
    </row>
    <row r="796" spans="2:5" x14ac:dyDescent="0.25">
      <c r="B796" s="388"/>
      <c r="C796" s="389"/>
      <c r="D796" s="389"/>
      <c r="E796" s="389"/>
    </row>
    <row r="797" spans="2:5" x14ac:dyDescent="0.25">
      <c r="B797" s="388"/>
      <c r="C797" s="389"/>
      <c r="D797" s="389"/>
      <c r="E797" s="389"/>
    </row>
    <row r="798" spans="2:5" x14ac:dyDescent="0.25">
      <c r="B798" s="388"/>
      <c r="C798" s="389"/>
      <c r="D798" s="389"/>
      <c r="E798" s="389"/>
    </row>
    <row r="799" spans="2:5" x14ac:dyDescent="0.25">
      <c r="B799" s="388"/>
      <c r="C799" s="389"/>
      <c r="D799" s="389"/>
      <c r="E799" s="389"/>
    </row>
    <row r="800" spans="2:5" x14ac:dyDescent="0.25">
      <c r="B800" s="388"/>
      <c r="C800" s="389"/>
      <c r="D800" s="389"/>
      <c r="E800" s="389"/>
    </row>
    <row r="801" spans="2:5" x14ac:dyDescent="0.25">
      <c r="B801" s="388"/>
      <c r="C801" s="389"/>
      <c r="D801" s="389"/>
      <c r="E801" s="389"/>
    </row>
    <row r="802" spans="2:5" x14ac:dyDescent="0.25">
      <c r="B802" s="388"/>
      <c r="C802" s="389"/>
      <c r="D802" s="389"/>
      <c r="E802" s="389"/>
    </row>
    <row r="803" spans="2:5" x14ac:dyDescent="0.25">
      <c r="B803" s="388"/>
      <c r="C803" s="389"/>
      <c r="D803" s="389"/>
      <c r="E803" s="389"/>
    </row>
    <row r="804" spans="2:5" x14ac:dyDescent="0.25">
      <c r="B804" s="388"/>
      <c r="C804" s="389"/>
      <c r="D804" s="389"/>
      <c r="E804" s="389"/>
    </row>
    <row r="805" spans="2:5" x14ac:dyDescent="0.25">
      <c r="B805" s="388"/>
      <c r="C805" s="389"/>
      <c r="D805" s="389"/>
      <c r="E805" s="389"/>
    </row>
    <row r="806" spans="2:5" x14ac:dyDescent="0.25">
      <c r="B806" s="388"/>
      <c r="C806" s="389"/>
      <c r="D806" s="389"/>
      <c r="E806" s="389"/>
    </row>
    <row r="807" spans="2:5" x14ac:dyDescent="0.25">
      <c r="B807" s="388"/>
      <c r="C807" s="389"/>
      <c r="D807" s="389"/>
      <c r="E807" s="389"/>
    </row>
    <row r="808" spans="2:5" x14ac:dyDescent="0.25">
      <c r="B808" s="388"/>
      <c r="C808" s="389"/>
      <c r="D808" s="389"/>
      <c r="E808" s="389"/>
    </row>
    <row r="809" spans="2:5" x14ac:dyDescent="0.25">
      <c r="B809" s="388"/>
      <c r="C809" s="389"/>
      <c r="D809" s="389"/>
      <c r="E809" s="389"/>
    </row>
    <row r="810" spans="2:5" x14ac:dyDescent="0.25">
      <c r="B810" s="388"/>
      <c r="C810" s="389"/>
      <c r="D810" s="389"/>
      <c r="E810" s="389"/>
    </row>
    <row r="811" spans="2:5" x14ac:dyDescent="0.25">
      <c r="B811" s="388"/>
      <c r="C811" s="389"/>
      <c r="D811" s="389"/>
      <c r="E811" s="389"/>
    </row>
    <row r="812" spans="2:5" x14ac:dyDescent="0.25">
      <c r="B812" s="388"/>
      <c r="C812" s="389"/>
      <c r="D812" s="389"/>
      <c r="E812" s="389"/>
    </row>
    <row r="813" spans="2:5" x14ac:dyDescent="0.25">
      <c r="B813" s="388"/>
      <c r="C813" s="389"/>
      <c r="D813" s="389"/>
      <c r="E813" s="389"/>
    </row>
    <row r="814" spans="2:5" x14ac:dyDescent="0.25">
      <c r="B814" s="388"/>
      <c r="C814" s="389"/>
      <c r="D814" s="389"/>
      <c r="E814" s="389"/>
    </row>
    <row r="815" spans="2:5" x14ac:dyDescent="0.25">
      <c r="B815" s="388"/>
      <c r="C815" s="389"/>
      <c r="D815" s="389"/>
      <c r="E815" s="389"/>
    </row>
    <row r="816" spans="2:5" x14ac:dyDescent="0.25">
      <c r="B816" s="388"/>
      <c r="C816" s="389"/>
      <c r="D816" s="389"/>
      <c r="E816" s="389"/>
    </row>
    <row r="817" spans="2:5" x14ac:dyDescent="0.25">
      <c r="B817" s="388"/>
      <c r="C817" s="389"/>
      <c r="D817" s="389"/>
      <c r="E817" s="389"/>
    </row>
    <row r="818" spans="2:5" x14ac:dyDescent="0.25">
      <c r="B818" s="388"/>
      <c r="C818" s="389"/>
      <c r="D818" s="389"/>
      <c r="E818" s="389"/>
    </row>
    <row r="819" spans="2:5" x14ac:dyDescent="0.25">
      <c r="B819" s="388"/>
      <c r="C819" s="389"/>
      <c r="D819" s="389"/>
      <c r="E819" s="389"/>
    </row>
    <row r="820" spans="2:5" x14ac:dyDescent="0.25">
      <c r="B820" s="388"/>
      <c r="C820" s="389"/>
      <c r="D820" s="389"/>
      <c r="E820" s="389"/>
    </row>
    <row r="821" spans="2:5" x14ac:dyDescent="0.25">
      <c r="B821" s="388"/>
      <c r="C821" s="389"/>
      <c r="D821" s="389"/>
      <c r="E821" s="389"/>
    </row>
    <row r="822" spans="2:5" x14ac:dyDescent="0.25">
      <c r="B822" s="388"/>
      <c r="C822" s="389"/>
      <c r="D822" s="389"/>
      <c r="E822" s="389"/>
    </row>
    <row r="823" spans="2:5" x14ac:dyDescent="0.25">
      <c r="B823" s="388"/>
      <c r="C823" s="389"/>
      <c r="D823" s="389"/>
      <c r="E823" s="389"/>
    </row>
    <row r="824" spans="2:5" x14ac:dyDescent="0.25">
      <c r="B824" s="388"/>
      <c r="C824" s="389"/>
      <c r="D824" s="389"/>
      <c r="E824" s="389"/>
    </row>
    <row r="825" spans="2:5" x14ac:dyDescent="0.25">
      <c r="B825" s="388"/>
      <c r="C825" s="389"/>
      <c r="D825" s="389"/>
      <c r="E825" s="389"/>
    </row>
    <row r="826" spans="2:5" x14ac:dyDescent="0.25">
      <c r="B826" s="388"/>
      <c r="C826" s="389"/>
      <c r="D826" s="389"/>
      <c r="E826" s="389"/>
    </row>
    <row r="827" spans="2:5" x14ac:dyDescent="0.25">
      <c r="B827" s="388"/>
      <c r="C827" s="389"/>
      <c r="D827" s="389"/>
      <c r="E827" s="389"/>
    </row>
    <row r="828" spans="2:5" x14ac:dyDescent="0.25">
      <c r="B828" s="388"/>
      <c r="C828" s="389"/>
      <c r="D828" s="389"/>
      <c r="E828" s="389"/>
    </row>
    <row r="829" spans="2:5" x14ac:dyDescent="0.25">
      <c r="B829" s="388"/>
      <c r="C829" s="389"/>
      <c r="D829" s="389"/>
      <c r="E829" s="389"/>
    </row>
    <row r="830" spans="2:5" x14ac:dyDescent="0.25">
      <c r="B830" s="388"/>
      <c r="C830" s="389"/>
      <c r="D830" s="389"/>
      <c r="E830" s="389"/>
    </row>
    <row r="831" spans="2:5" x14ac:dyDescent="0.25">
      <c r="B831" s="388"/>
      <c r="C831" s="389"/>
      <c r="D831" s="389"/>
      <c r="E831" s="389"/>
    </row>
    <row r="832" spans="2:5" x14ac:dyDescent="0.25">
      <c r="B832" s="388"/>
      <c r="C832" s="389"/>
      <c r="D832" s="389"/>
      <c r="E832" s="389"/>
    </row>
    <row r="833" spans="2:5" x14ac:dyDescent="0.25">
      <c r="B833" s="388"/>
      <c r="C833" s="389"/>
      <c r="D833" s="389"/>
      <c r="E833" s="389"/>
    </row>
    <row r="834" spans="2:5" x14ac:dyDescent="0.25">
      <c r="B834" s="388"/>
      <c r="C834" s="389"/>
      <c r="D834" s="389"/>
      <c r="E834" s="389"/>
    </row>
    <row r="835" spans="2:5" x14ac:dyDescent="0.25">
      <c r="B835" s="388"/>
      <c r="C835" s="389"/>
      <c r="D835" s="389"/>
      <c r="E835" s="389"/>
    </row>
    <row r="836" spans="2:5" x14ac:dyDescent="0.25">
      <c r="B836" s="388"/>
      <c r="C836" s="389"/>
      <c r="D836" s="389"/>
      <c r="E836" s="389"/>
    </row>
    <row r="837" spans="2:5" x14ac:dyDescent="0.25">
      <c r="B837" s="388"/>
      <c r="C837" s="389"/>
      <c r="D837" s="389"/>
      <c r="E837" s="389"/>
    </row>
    <row r="838" spans="2:5" x14ac:dyDescent="0.25">
      <c r="B838" s="388"/>
      <c r="C838" s="389"/>
      <c r="D838" s="389"/>
      <c r="E838" s="389"/>
    </row>
    <row r="839" spans="2:5" x14ac:dyDescent="0.25">
      <c r="B839" s="388"/>
      <c r="C839" s="389"/>
      <c r="D839" s="389"/>
      <c r="E839" s="389"/>
    </row>
    <row r="840" spans="2:5" x14ac:dyDescent="0.25">
      <c r="B840" s="388"/>
      <c r="C840" s="389"/>
      <c r="D840" s="389"/>
      <c r="E840" s="389"/>
    </row>
    <row r="841" spans="2:5" x14ac:dyDescent="0.25">
      <c r="B841" s="388"/>
      <c r="C841" s="389"/>
      <c r="D841" s="389"/>
      <c r="E841" s="389"/>
    </row>
    <row r="842" spans="2:5" x14ac:dyDescent="0.25">
      <c r="B842" s="388"/>
      <c r="C842" s="389"/>
      <c r="D842" s="389"/>
      <c r="E842" s="389"/>
    </row>
    <row r="843" spans="2:5" x14ac:dyDescent="0.25">
      <c r="B843" s="388"/>
      <c r="C843" s="389"/>
      <c r="D843" s="389"/>
      <c r="E843" s="389"/>
    </row>
    <row r="844" spans="2:5" x14ac:dyDescent="0.25">
      <c r="B844" s="388"/>
      <c r="C844" s="389"/>
      <c r="D844" s="389"/>
      <c r="E844" s="389"/>
    </row>
    <row r="845" spans="2:5" x14ac:dyDescent="0.25">
      <c r="B845" s="388"/>
      <c r="C845" s="389"/>
      <c r="D845" s="389"/>
      <c r="E845" s="389"/>
    </row>
    <row r="846" spans="2:5" x14ac:dyDescent="0.25">
      <c r="B846" s="388"/>
      <c r="C846" s="389"/>
      <c r="D846" s="389"/>
      <c r="E846" s="389"/>
    </row>
    <row r="847" spans="2:5" x14ac:dyDescent="0.25">
      <c r="B847" s="388"/>
      <c r="C847" s="389"/>
      <c r="D847" s="389"/>
      <c r="E847" s="389"/>
    </row>
    <row r="848" spans="2:5" x14ac:dyDescent="0.25">
      <c r="B848" s="388"/>
      <c r="C848" s="389"/>
      <c r="D848" s="389"/>
      <c r="E848" s="389"/>
    </row>
    <row r="849" spans="2:5" x14ac:dyDescent="0.25">
      <c r="B849" s="388"/>
      <c r="C849" s="389"/>
      <c r="D849" s="389"/>
      <c r="E849" s="389"/>
    </row>
    <row r="850" spans="2:5" x14ac:dyDescent="0.25">
      <c r="B850" s="388"/>
      <c r="C850" s="389"/>
      <c r="D850" s="389"/>
      <c r="E850" s="389"/>
    </row>
    <row r="851" spans="2:5" x14ac:dyDescent="0.25">
      <c r="B851" s="388"/>
      <c r="C851" s="389"/>
      <c r="D851" s="389"/>
      <c r="E851" s="389"/>
    </row>
    <row r="852" spans="2:5" x14ac:dyDescent="0.25">
      <c r="B852" s="388"/>
      <c r="C852" s="389"/>
      <c r="D852" s="389"/>
      <c r="E852" s="389"/>
    </row>
    <row r="853" spans="2:5" x14ac:dyDescent="0.25">
      <c r="B853" s="388"/>
      <c r="C853" s="389"/>
      <c r="D853" s="389"/>
      <c r="E853" s="389"/>
    </row>
    <row r="854" spans="2:5" x14ac:dyDescent="0.25">
      <c r="B854" s="388"/>
      <c r="C854" s="389"/>
      <c r="D854" s="389"/>
      <c r="E854" s="389"/>
    </row>
    <row r="855" spans="2:5" x14ac:dyDescent="0.25">
      <c r="B855" s="388"/>
      <c r="C855" s="389"/>
      <c r="D855" s="389"/>
      <c r="E855" s="389"/>
    </row>
    <row r="856" spans="2:5" x14ac:dyDescent="0.25">
      <c r="B856" s="388"/>
      <c r="C856" s="389"/>
      <c r="D856" s="389"/>
      <c r="E856" s="389"/>
    </row>
    <row r="857" spans="2:5" x14ac:dyDescent="0.25">
      <c r="B857" s="388"/>
      <c r="C857" s="389"/>
      <c r="D857" s="389"/>
      <c r="E857" s="389"/>
    </row>
    <row r="858" spans="2:5" x14ac:dyDescent="0.25">
      <c r="B858" s="388"/>
      <c r="C858" s="389"/>
      <c r="D858" s="389"/>
      <c r="E858" s="389"/>
    </row>
    <row r="859" spans="2:5" x14ac:dyDescent="0.25">
      <c r="B859" s="388"/>
      <c r="C859" s="389"/>
      <c r="D859" s="389"/>
      <c r="E859" s="389"/>
    </row>
    <row r="860" spans="2:5" x14ac:dyDescent="0.25">
      <c r="B860" s="388"/>
      <c r="C860" s="389"/>
      <c r="D860" s="389"/>
      <c r="E860" s="389"/>
    </row>
    <row r="861" spans="2:5" x14ac:dyDescent="0.25">
      <c r="B861" s="388"/>
      <c r="C861" s="389"/>
      <c r="D861" s="389"/>
      <c r="E861" s="389"/>
    </row>
    <row r="862" spans="2:5" x14ac:dyDescent="0.25">
      <c r="B862" s="388"/>
      <c r="C862" s="389"/>
      <c r="D862" s="389"/>
      <c r="E862" s="389"/>
    </row>
    <row r="863" spans="2:5" x14ac:dyDescent="0.25">
      <c r="B863" s="388"/>
      <c r="C863" s="389"/>
      <c r="D863" s="389"/>
      <c r="E863" s="389"/>
    </row>
    <row r="864" spans="2:5" x14ac:dyDescent="0.25">
      <c r="B864" s="388"/>
      <c r="C864" s="389"/>
      <c r="D864" s="389"/>
      <c r="E864" s="389"/>
    </row>
    <row r="865" spans="2:5" x14ac:dyDescent="0.25">
      <c r="B865" s="388"/>
      <c r="C865" s="389"/>
      <c r="D865" s="389"/>
      <c r="E865" s="389"/>
    </row>
    <row r="866" spans="2:5" x14ac:dyDescent="0.25">
      <c r="B866" s="388"/>
      <c r="C866" s="389"/>
      <c r="D866" s="389"/>
      <c r="E866" s="389"/>
    </row>
    <row r="867" spans="2:5" x14ac:dyDescent="0.25">
      <c r="B867" s="388"/>
      <c r="C867" s="389"/>
      <c r="D867" s="389"/>
      <c r="E867" s="389"/>
    </row>
    <row r="868" spans="2:5" x14ac:dyDescent="0.25">
      <c r="B868" s="388"/>
      <c r="C868" s="389"/>
      <c r="D868" s="389"/>
      <c r="E868" s="389"/>
    </row>
    <row r="869" spans="2:5" x14ac:dyDescent="0.25">
      <c r="B869" s="388"/>
      <c r="C869" s="389"/>
      <c r="D869" s="389"/>
      <c r="E869" s="389"/>
    </row>
    <row r="870" spans="2:5" x14ac:dyDescent="0.25">
      <c r="B870" s="388"/>
      <c r="C870" s="389"/>
      <c r="D870" s="389"/>
      <c r="E870" s="389"/>
    </row>
    <row r="871" spans="2:5" x14ac:dyDescent="0.25">
      <c r="B871" s="388"/>
      <c r="C871" s="389"/>
      <c r="D871" s="389"/>
      <c r="E871" s="389"/>
    </row>
    <row r="872" spans="2:5" x14ac:dyDescent="0.25">
      <c r="B872" s="388"/>
      <c r="C872" s="389"/>
      <c r="D872" s="389"/>
      <c r="E872" s="389"/>
    </row>
    <row r="873" spans="2:5" x14ac:dyDescent="0.25">
      <c r="B873" s="388"/>
      <c r="C873" s="389"/>
      <c r="D873" s="389"/>
      <c r="E873" s="389"/>
    </row>
    <row r="874" spans="2:5" x14ac:dyDescent="0.25">
      <c r="B874" s="388"/>
      <c r="C874" s="389"/>
      <c r="D874" s="389"/>
      <c r="E874" s="389"/>
    </row>
    <row r="875" spans="2:5" x14ac:dyDescent="0.25">
      <c r="B875" s="388"/>
      <c r="C875" s="389"/>
      <c r="D875" s="389"/>
      <c r="E875" s="389"/>
    </row>
    <row r="876" spans="2:5" x14ac:dyDescent="0.25">
      <c r="B876" s="388"/>
      <c r="C876" s="389"/>
      <c r="D876" s="389"/>
      <c r="E876" s="389"/>
    </row>
    <row r="877" spans="2:5" x14ac:dyDescent="0.25">
      <c r="B877" s="388"/>
      <c r="C877" s="389"/>
      <c r="D877" s="389"/>
      <c r="E877" s="389"/>
    </row>
    <row r="878" spans="2:5" x14ac:dyDescent="0.25">
      <c r="B878" s="388"/>
      <c r="C878" s="389"/>
      <c r="D878" s="389"/>
      <c r="E878" s="389"/>
    </row>
    <row r="879" spans="2:5" x14ac:dyDescent="0.25">
      <c r="B879" s="388"/>
      <c r="C879" s="389"/>
      <c r="D879" s="389"/>
      <c r="E879" s="389"/>
    </row>
    <row r="880" spans="2:5" x14ac:dyDescent="0.25">
      <c r="B880" s="388"/>
      <c r="C880" s="389"/>
      <c r="D880" s="389"/>
      <c r="E880" s="389"/>
    </row>
    <row r="881" spans="2:5" x14ac:dyDescent="0.25">
      <c r="B881" s="388"/>
      <c r="C881" s="389"/>
      <c r="D881" s="389"/>
      <c r="E881" s="389"/>
    </row>
    <row r="882" spans="2:5" x14ac:dyDescent="0.25">
      <c r="B882" s="388"/>
      <c r="C882" s="389"/>
      <c r="D882" s="389"/>
      <c r="E882" s="389"/>
    </row>
    <row r="883" spans="2:5" x14ac:dyDescent="0.25">
      <c r="B883" s="388"/>
      <c r="C883" s="389"/>
      <c r="D883" s="389"/>
      <c r="E883" s="389"/>
    </row>
    <row r="884" spans="2:5" x14ac:dyDescent="0.25">
      <c r="B884" s="388"/>
      <c r="C884" s="389"/>
      <c r="D884" s="389"/>
      <c r="E884" s="389"/>
    </row>
    <row r="885" spans="2:5" x14ac:dyDescent="0.25">
      <c r="B885" s="388"/>
      <c r="C885" s="389"/>
      <c r="D885" s="389"/>
      <c r="E885" s="389"/>
    </row>
    <row r="886" spans="2:5" x14ac:dyDescent="0.25">
      <c r="B886" s="388"/>
      <c r="C886" s="389"/>
      <c r="D886" s="389"/>
      <c r="E886" s="389"/>
    </row>
    <row r="887" spans="2:5" x14ac:dyDescent="0.25">
      <c r="B887" s="388"/>
      <c r="C887" s="389"/>
      <c r="D887" s="389"/>
      <c r="E887" s="389"/>
    </row>
    <row r="888" spans="2:5" x14ac:dyDescent="0.25">
      <c r="B888" s="388"/>
      <c r="C888" s="389"/>
      <c r="D888" s="389"/>
      <c r="E888" s="389"/>
    </row>
    <row r="889" spans="2:5" x14ac:dyDescent="0.25">
      <c r="B889" s="388"/>
      <c r="C889" s="389"/>
      <c r="D889" s="389"/>
      <c r="E889" s="389"/>
    </row>
    <row r="890" spans="2:5" x14ac:dyDescent="0.25">
      <c r="B890" s="388"/>
      <c r="C890" s="389"/>
      <c r="D890" s="389"/>
      <c r="E890" s="389"/>
    </row>
    <row r="891" spans="2:5" x14ac:dyDescent="0.25">
      <c r="B891" s="388"/>
      <c r="C891" s="389"/>
      <c r="D891" s="389"/>
      <c r="E891" s="389"/>
    </row>
    <row r="892" spans="2:5" x14ac:dyDescent="0.25">
      <c r="B892" s="388"/>
      <c r="C892" s="389"/>
      <c r="D892" s="389"/>
      <c r="E892" s="389"/>
    </row>
    <row r="893" spans="2:5" x14ac:dyDescent="0.25">
      <c r="B893" s="388"/>
      <c r="C893" s="389"/>
      <c r="D893" s="389"/>
      <c r="E893" s="389"/>
    </row>
    <row r="894" spans="2:5" x14ac:dyDescent="0.25">
      <c r="B894" s="388"/>
      <c r="C894" s="389"/>
      <c r="D894" s="389"/>
      <c r="E894" s="389"/>
    </row>
    <row r="895" spans="2:5" x14ac:dyDescent="0.25">
      <c r="B895" s="388"/>
      <c r="C895" s="389"/>
      <c r="D895" s="389"/>
      <c r="E895" s="389"/>
    </row>
    <row r="896" spans="2:5" x14ac:dyDescent="0.25">
      <c r="B896" s="388"/>
      <c r="C896" s="389"/>
      <c r="D896" s="389"/>
      <c r="E896" s="389"/>
    </row>
    <row r="897" spans="2:5" x14ac:dyDescent="0.25">
      <c r="B897" s="388"/>
      <c r="C897" s="389"/>
      <c r="D897" s="389"/>
      <c r="E897" s="389"/>
    </row>
    <row r="898" spans="2:5" x14ac:dyDescent="0.25">
      <c r="B898" s="388"/>
      <c r="C898" s="389"/>
      <c r="D898" s="389"/>
      <c r="E898" s="389"/>
    </row>
    <row r="899" spans="2:5" x14ac:dyDescent="0.25">
      <c r="B899" s="388"/>
      <c r="C899" s="389"/>
      <c r="D899" s="389"/>
      <c r="E899" s="389"/>
    </row>
    <row r="900" spans="2:5" x14ac:dyDescent="0.25">
      <c r="B900" s="388"/>
      <c r="C900" s="389"/>
      <c r="D900" s="389"/>
      <c r="E900" s="389"/>
    </row>
    <row r="901" spans="2:5" x14ac:dyDescent="0.25">
      <c r="B901" s="388"/>
      <c r="C901" s="389"/>
      <c r="D901" s="389"/>
      <c r="E901" s="389"/>
    </row>
    <row r="902" spans="2:5" x14ac:dyDescent="0.25">
      <c r="B902" s="388"/>
      <c r="C902" s="389"/>
      <c r="D902" s="389"/>
      <c r="E902" s="389"/>
    </row>
    <row r="903" spans="2:5" x14ac:dyDescent="0.25">
      <c r="B903" s="388"/>
      <c r="C903" s="389"/>
      <c r="D903" s="389"/>
      <c r="E903" s="389"/>
    </row>
    <row r="904" spans="2:5" x14ac:dyDescent="0.25">
      <c r="B904" s="388"/>
      <c r="C904" s="389"/>
      <c r="D904" s="389"/>
      <c r="E904" s="389"/>
    </row>
    <row r="905" spans="2:5" x14ac:dyDescent="0.25">
      <c r="B905" s="388"/>
      <c r="C905" s="389"/>
      <c r="D905" s="389"/>
      <c r="E905" s="389"/>
    </row>
    <row r="906" spans="2:5" x14ac:dyDescent="0.25">
      <c r="B906" s="388"/>
      <c r="C906" s="389"/>
      <c r="D906" s="389"/>
      <c r="E906" s="389"/>
    </row>
    <row r="907" spans="2:5" x14ac:dyDescent="0.25">
      <c r="B907" s="388"/>
      <c r="C907" s="389"/>
      <c r="D907" s="389"/>
      <c r="E907" s="389"/>
    </row>
    <row r="908" spans="2:5" x14ac:dyDescent="0.25">
      <c r="B908" s="388"/>
      <c r="C908" s="389"/>
      <c r="D908" s="389"/>
      <c r="E908" s="389"/>
    </row>
    <row r="909" spans="2:5" x14ac:dyDescent="0.25">
      <c r="B909" s="388"/>
      <c r="C909" s="389"/>
      <c r="D909" s="389"/>
      <c r="E909" s="389"/>
    </row>
    <row r="910" spans="2:5" x14ac:dyDescent="0.25">
      <c r="B910" s="388"/>
      <c r="C910" s="389"/>
      <c r="D910" s="389"/>
      <c r="E910" s="389"/>
    </row>
    <row r="911" spans="2:5" x14ac:dyDescent="0.25">
      <c r="B911" s="388"/>
      <c r="C911" s="389"/>
      <c r="D911" s="389"/>
      <c r="E911" s="389"/>
    </row>
    <row r="912" spans="2:5" x14ac:dyDescent="0.25">
      <c r="B912" s="388"/>
      <c r="C912" s="389"/>
      <c r="D912" s="389"/>
      <c r="E912" s="389"/>
    </row>
    <row r="913" spans="2:5" x14ac:dyDescent="0.25">
      <c r="B913" s="388"/>
      <c r="C913" s="389"/>
      <c r="D913" s="389"/>
      <c r="E913" s="389"/>
    </row>
    <row r="914" spans="2:5" x14ac:dyDescent="0.25">
      <c r="B914" s="388"/>
      <c r="C914" s="389"/>
      <c r="D914" s="389"/>
      <c r="E914" s="389"/>
    </row>
    <row r="915" spans="2:5" x14ac:dyDescent="0.25">
      <c r="B915" s="388"/>
      <c r="C915" s="389"/>
      <c r="D915" s="389"/>
      <c r="E915" s="389"/>
    </row>
    <row r="916" spans="2:5" x14ac:dyDescent="0.25">
      <c r="B916" s="388"/>
      <c r="C916" s="389"/>
      <c r="D916" s="389"/>
      <c r="E916" s="389"/>
    </row>
    <row r="917" spans="2:5" x14ac:dyDescent="0.25">
      <c r="B917" s="388"/>
      <c r="C917" s="389"/>
      <c r="D917" s="389"/>
      <c r="E917" s="389"/>
    </row>
    <row r="918" spans="2:5" x14ac:dyDescent="0.25">
      <c r="B918" s="388"/>
      <c r="C918" s="389"/>
      <c r="D918" s="389"/>
      <c r="E918" s="389"/>
    </row>
    <row r="919" spans="2:5" x14ac:dyDescent="0.25">
      <c r="B919" s="388"/>
      <c r="C919" s="389"/>
      <c r="D919" s="389"/>
      <c r="E919" s="389"/>
    </row>
    <row r="920" spans="2:5" x14ac:dyDescent="0.25">
      <c r="B920" s="388"/>
      <c r="C920" s="389"/>
      <c r="D920" s="389"/>
      <c r="E920" s="389"/>
    </row>
    <row r="921" spans="2:5" x14ac:dyDescent="0.25">
      <c r="B921" s="388"/>
      <c r="C921" s="389"/>
      <c r="D921" s="389"/>
      <c r="E921" s="389"/>
    </row>
    <row r="922" spans="2:5" x14ac:dyDescent="0.25">
      <c r="B922" s="388"/>
      <c r="C922" s="389"/>
      <c r="D922" s="389"/>
      <c r="E922" s="389"/>
    </row>
    <row r="923" spans="2:5" x14ac:dyDescent="0.25">
      <c r="B923" s="388"/>
      <c r="C923" s="389"/>
      <c r="D923" s="389"/>
      <c r="E923" s="389"/>
    </row>
    <row r="924" spans="2:5" x14ac:dyDescent="0.25">
      <c r="B924" s="388"/>
      <c r="C924" s="389"/>
      <c r="D924" s="389"/>
      <c r="E924" s="389"/>
    </row>
    <row r="925" spans="2:5" x14ac:dyDescent="0.25">
      <c r="B925" s="388"/>
      <c r="C925" s="389"/>
      <c r="D925" s="389"/>
      <c r="E925" s="389"/>
    </row>
    <row r="926" spans="2:5" x14ac:dyDescent="0.25">
      <c r="B926" s="388"/>
      <c r="C926" s="389"/>
      <c r="D926" s="389"/>
      <c r="E926" s="389"/>
    </row>
    <row r="927" spans="2:5" x14ac:dyDescent="0.25">
      <c r="B927" s="388"/>
      <c r="C927" s="389"/>
      <c r="D927" s="389"/>
      <c r="E927" s="389"/>
    </row>
    <row r="928" spans="2:5" x14ac:dyDescent="0.25">
      <c r="B928" s="388"/>
      <c r="C928" s="389"/>
      <c r="D928" s="389"/>
      <c r="E928" s="389"/>
    </row>
    <row r="929" spans="2:5" x14ac:dyDescent="0.25">
      <c r="B929" s="388"/>
      <c r="C929" s="389"/>
      <c r="D929" s="389"/>
      <c r="E929" s="389"/>
    </row>
    <row r="930" spans="2:5" x14ac:dyDescent="0.25">
      <c r="B930" s="388"/>
      <c r="C930" s="389"/>
      <c r="D930" s="389"/>
      <c r="E930" s="389"/>
    </row>
    <row r="931" spans="2:5" x14ac:dyDescent="0.25">
      <c r="B931" s="388"/>
      <c r="C931" s="389"/>
      <c r="D931" s="389"/>
      <c r="E931" s="389"/>
    </row>
    <row r="932" spans="2:5" x14ac:dyDescent="0.25">
      <c r="B932" s="388"/>
      <c r="C932" s="389"/>
      <c r="D932" s="389"/>
      <c r="E932" s="389"/>
    </row>
    <row r="933" spans="2:5" x14ac:dyDescent="0.25">
      <c r="B933" s="388"/>
      <c r="C933" s="389"/>
      <c r="D933" s="389"/>
      <c r="E933" s="389"/>
    </row>
    <row r="934" spans="2:5" x14ac:dyDescent="0.25">
      <c r="B934" s="388"/>
      <c r="C934" s="389"/>
      <c r="D934" s="389"/>
      <c r="E934" s="389"/>
    </row>
    <row r="935" spans="2:5" x14ac:dyDescent="0.25">
      <c r="B935" s="388"/>
      <c r="C935" s="389"/>
      <c r="D935" s="389"/>
      <c r="E935" s="389"/>
    </row>
    <row r="936" spans="2:5" x14ac:dyDescent="0.25">
      <c r="B936" s="388"/>
      <c r="C936" s="389"/>
      <c r="D936" s="389"/>
      <c r="E936" s="389"/>
    </row>
    <row r="937" spans="2:5" x14ac:dyDescent="0.25">
      <c r="B937" s="388"/>
      <c r="C937" s="389"/>
      <c r="D937" s="389"/>
      <c r="E937" s="389"/>
    </row>
    <row r="938" spans="2:5" x14ac:dyDescent="0.25">
      <c r="B938" s="388"/>
      <c r="C938" s="389"/>
      <c r="D938" s="389"/>
      <c r="E938" s="389"/>
    </row>
    <row r="939" spans="2:5" x14ac:dyDescent="0.25">
      <c r="B939" s="388"/>
      <c r="C939" s="389"/>
      <c r="D939" s="389"/>
      <c r="E939" s="389"/>
    </row>
    <row r="940" spans="2:5" x14ac:dyDescent="0.25">
      <c r="B940" s="388"/>
      <c r="C940" s="389"/>
      <c r="D940" s="389"/>
      <c r="E940" s="389"/>
    </row>
    <row r="941" spans="2:5" x14ac:dyDescent="0.25">
      <c r="B941" s="388"/>
      <c r="C941" s="389"/>
      <c r="D941" s="389"/>
      <c r="E941" s="389"/>
    </row>
    <row r="942" spans="2:5" x14ac:dyDescent="0.25">
      <c r="B942" s="388"/>
      <c r="C942" s="389"/>
      <c r="D942" s="389"/>
      <c r="E942" s="389"/>
    </row>
    <row r="943" spans="2:5" x14ac:dyDescent="0.25">
      <c r="B943" s="388"/>
      <c r="C943" s="389"/>
      <c r="D943" s="389"/>
      <c r="E943" s="389"/>
    </row>
    <row r="944" spans="2:5" x14ac:dyDescent="0.25">
      <c r="B944" s="388"/>
      <c r="C944" s="389"/>
      <c r="D944" s="389"/>
      <c r="E944" s="389"/>
    </row>
    <row r="945" spans="2:5" x14ac:dyDescent="0.25">
      <c r="B945" s="388"/>
      <c r="C945" s="389"/>
      <c r="D945" s="389"/>
      <c r="E945" s="389"/>
    </row>
    <row r="946" spans="2:5" x14ac:dyDescent="0.25">
      <c r="B946" s="388"/>
      <c r="C946" s="389"/>
      <c r="D946" s="389"/>
      <c r="E946" s="389"/>
    </row>
    <row r="947" spans="2:5" x14ac:dyDescent="0.25">
      <c r="B947" s="388"/>
      <c r="C947" s="389"/>
      <c r="D947" s="389"/>
      <c r="E947" s="389"/>
    </row>
    <row r="948" spans="2:5" x14ac:dyDescent="0.25">
      <c r="B948" s="388"/>
      <c r="C948" s="389"/>
      <c r="D948" s="389"/>
      <c r="E948" s="389"/>
    </row>
    <row r="949" spans="2:5" x14ac:dyDescent="0.25">
      <c r="B949" s="388"/>
      <c r="C949" s="389"/>
      <c r="D949" s="389"/>
      <c r="E949" s="389"/>
    </row>
    <row r="950" spans="2:5" x14ac:dyDescent="0.25">
      <c r="B950" s="388"/>
      <c r="C950" s="389"/>
      <c r="D950" s="389"/>
      <c r="E950" s="389"/>
    </row>
    <row r="951" spans="2:5" x14ac:dyDescent="0.25">
      <c r="B951" s="388"/>
      <c r="C951" s="389"/>
      <c r="D951" s="389"/>
      <c r="E951" s="389"/>
    </row>
    <row r="952" spans="2:5" x14ac:dyDescent="0.25">
      <c r="B952" s="388"/>
      <c r="C952" s="389"/>
      <c r="D952" s="389"/>
      <c r="E952" s="389"/>
    </row>
    <row r="953" spans="2:5" x14ac:dyDescent="0.25">
      <c r="B953" s="388"/>
      <c r="C953" s="389"/>
      <c r="D953" s="389"/>
      <c r="E953" s="389"/>
    </row>
    <row r="954" spans="2:5" x14ac:dyDescent="0.25">
      <c r="B954" s="388"/>
      <c r="C954" s="389"/>
      <c r="D954" s="389"/>
      <c r="E954" s="389"/>
    </row>
    <row r="955" spans="2:5" x14ac:dyDescent="0.25">
      <c r="B955" s="388"/>
      <c r="C955" s="389"/>
      <c r="D955" s="389"/>
      <c r="E955" s="389"/>
    </row>
    <row r="956" spans="2:5" x14ac:dyDescent="0.25">
      <c r="B956" s="388"/>
      <c r="C956" s="389"/>
      <c r="D956" s="389"/>
      <c r="E956" s="389"/>
    </row>
    <row r="957" spans="2:5" x14ac:dyDescent="0.25">
      <c r="B957" s="388"/>
      <c r="C957" s="389"/>
      <c r="D957" s="389"/>
      <c r="E957" s="389"/>
    </row>
    <row r="958" spans="2:5" x14ac:dyDescent="0.25">
      <c r="B958" s="388"/>
      <c r="C958" s="389"/>
      <c r="D958" s="389"/>
      <c r="E958" s="389"/>
    </row>
    <row r="959" spans="2:5" x14ac:dyDescent="0.25">
      <c r="B959" s="388"/>
      <c r="C959" s="389"/>
      <c r="D959" s="389"/>
      <c r="E959" s="389"/>
    </row>
    <row r="960" spans="2:5" x14ac:dyDescent="0.25">
      <c r="B960" s="388"/>
      <c r="C960" s="389"/>
      <c r="D960" s="389"/>
      <c r="E960" s="389"/>
    </row>
    <row r="961" spans="2:5" x14ac:dyDescent="0.25">
      <c r="B961" s="388"/>
      <c r="C961" s="389"/>
      <c r="D961" s="389"/>
      <c r="E961" s="389"/>
    </row>
    <row r="962" spans="2:5" x14ac:dyDescent="0.25">
      <c r="B962" s="388"/>
      <c r="C962" s="389"/>
      <c r="D962" s="389"/>
      <c r="E962" s="389"/>
    </row>
    <row r="963" spans="2:5" x14ac:dyDescent="0.25">
      <c r="B963" s="388"/>
      <c r="C963" s="389"/>
      <c r="D963" s="389"/>
      <c r="E963" s="389"/>
    </row>
    <row r="964" spans="2:5" x14ac:dyDescent="0.25">
      <c r="B964" s="388"/>
      <c r="C964" s="389"/>
      <c r="D964" s="389"/>
      <c r="E964" s="389"/>
    </row>
    <row r="965" spans="2:5" x14ac:dyDescent="0.25">
      <c r="B965" s="388"/>
      <c r="C965" s="389"/>
      <c r="D965" s="389"/>
      <c r="E965" s="389"/>
    </row>
    <row r="966" spans="2:5" x14ac:dyDescent="0.25">
      <c r="B966" s="388"/>
      <c r="C966" s="389"/>
      <c r="D966" s="389"/>
      <c r="E966" s="389"/>
    </row>
    <row r="967" spans="2:5" x14ac:dyDescent="0.25">
      <c r="B967" s="388"/>
      <c r="C967" s="389"/>
      <c r="D967" s="389"/>
      <c r="E967" s="389"/>
    </row>
    <row r="968" spans="2:5" x14ac:dyDescent="0.25">
      <c r="B968" s="388"/>
      <c r="C968" s="389"/>
      <c r="D968" s="389"/>
      <c r="E968" s="389"/>
    </row>
    <row r="969" spans="2:5" x14ac:dyDescent="0.25">
      <c r="B969" s="388"/>
      <c r="C969" s="389"/>
      <c r="D969" s="389"/>
      <c r="E969" s="389"/>
    </row>
    <row r="970" spans="2:5" x14ac:dyDescent="0.25">
      <c r="B970" s="388"/>
      <c r="C970" s="389"/>
      <c r="D970" s="389"/>
      <c r="E970" s="389"/>
    </row>
    <row r="971" spans="2:5" x14ac:dyDescent="0.25">
      <c r="B971" s="388"/>
      <c r="C971" s="389"/>
      <c r="D971" s="389"/>
      <c r="E971" s="389"/>
    </row>
    <row r="972" spans="2:5" x14ac:dyDescent="0.25">
      <c r="B972" s="388"/>
      <c r="C972" s="389"/>
      <c r="D972" s="389"/>
      <c r="E972" s="389"/>
    </row>
    <row r="973" spans="2:5" x14ac:dyDescent="0.25">
      <c r="B973" s="388"/>
      <c r="C973" s="389"/>
      <c r="D973" s="389"/>
      <c r="E973" s="389"/>
    </row>
    <row r="974" spans="2:5" x14ac:dyDescent="0.25">
      <c r="B974" s="388"/>
      <c r="C974" s="389"/>
      <c r="D974" s="389"/>
      <c r="E974" s="389"/>
    </row>
    <row r="975" spans="2:5" x14ac:dyDescent="0.25">
      <c r="B975" s="388"/>
      <c r="C975" s="389"/>
      <c r="D975" s="389"/>
      <c r="E975" s="389"/>
    </row>
    <row r="976" spans="2:5" x14ac:dyDescent="0.25">
      <c r="B976" s="388"/>
      <c r="C976" s="389"/>
      <c r="D976" s="389"/>
      <c r="E976" s="389"/>
    </row>
    <row r="977" spans="2:5" x14ac:dyDescent="0.25">
      <c r="B977" s="388"/>
      <c r="C977" s="389"/>
      <c r="D977" s="389"/>
      <c r="E977" s="389"/>
    </row>
    <row r="978" spans="2:5" x14ac:dyDescent="0.25">
      <c r="B978" s="388"/>
      <c r="C978" s="389"/>
      <c r="D978" s="389"/>
      <c r="E978" s="389"/>
    </row>
    <row r="979" spans="2:5" x14ac:dyDescent="0.25">
      <c r="B979" s="388"/>
      <c r="C979" s="389"/>
      <c r="D979" s="389"/>
      <c r="E979" s="389"/>
    </row>
    <row r="980" spans="2:5" x14ac:dyDescent="0.25">
      <c r="B980" s="388"/>
      <c r="C980" s="389"/>
      <c r="D980" s="389"/>
      <c r="E980" s="389"/>
    </row>
    <row r="981" spans="2:5" x14ac:dyDescent="0.25">
      <c r="B981" s="388"/>
      <c r="C981" s="389"/>
      <c r="D981" s="389"/>
      <c r="E981" s="389"/>
    </row>
    <row r="982" spans="2:5" x14ac:dyDescent="0.25">
      <c r="B982" s="388"/>
      <c r="C982" s="389"/>
      <c r="D982" s="389"/>
      <c r="E982" s="389"/>
    </row>
    <row r="983" spans="2:5" x14ac:dyDescent="0.25">
      <c r="B983" s="388"/>
      <c r="C983" s="389"/>
      <c r="D983" s="389"/>
      <c r="E983" s="389"/>
    </row>
    <row r="984" spans="2:5" x14ac:dyDescent="0.25">
      <c r="B984" s="388"/>
      <c r="C984" s="389"/>
      <c r="D984" s="389"/>
      <c r="E984" s="389"/>
    </row>
    <row r="985" spans="2:5" x14ac:dyDescent="0.25">
      <c r="B985" s="388"/>
      <c r="C985" s="389"/>
      <c r="D985" s="389"/>
      <c r="E985" s="389"/>
    </row>
    <row r="986" spans="2:5" x14ac:dyDescent="0.25">
      <c r="B986" s="388"/>
      <c r="C986" s="389"/>
      <c r="D986" s="389"/>
      <c r="E986" s="389"/>
    </row>
    <row r="987" spans="2:5" x14ac:dyDescent="0.25">
      <c r="B987" s="388"/>
      <c r="C987" s="389"/>
      <c r="D987" s="389"/>
      <c r="E987" s="389"/>
    </row>
    <row r="988" spans="2:5" x14ac:dyDescent="0.25">
      <c r="B988" s="388"/>
      <c r="C988" s="389"/>
      <c r="D988" s="389"/>
      <c r="E988" s="389"/>
    </row>
    <row r="989" spans="2:5" x14ac:dyDescent="0.25">
      <c r="B989" s="388"/>
      <c r="C989" s="389"/>
      <c r="D989" s="389"/>
      <c r="E989" s="389"/>
    </row>
    <row r="990" spans="2:5" x14ac:dyDescent="0.25">
      <c r="B990" s="388"/>
      <c r="C990" s="389"/>
      <c r="D990" s="389"/>
      <c r="E990" s="389"/>
    </row>
    <row r="991" spans="2:5" x14ac:dyDescent="0.25">
      <c r="B991" s="388"/>
      <c r="C991" s="389"/>
      <c r="D991" s="389"/>
      <c r="E991" s="389"/>
    </row>
    <row r="992" spans="2:5" x14ac:dyDescent="0.25">
      <c r="B992" s="388"/>
      <c r="C992" s="389"/>
      <c r="D992" s="389"/>
      <c r="E992" s="389"/>
    </row>
    <row r="993" spans="2:5" x14ac:dyDescent="0.25">
      <c r="B993" s="388"/>
      <c r="C993" s="389"/>
      <c r="D993" s="389"/>
      <c r="E993" s="389"/>
    </row>
    <row r="994" spans="2:5" x14ac:dyDescent="0.25">
      <c r="B994" s="388"/>
      <c r="C994" s="389"/>
      <c r="D994" s="389"/>
      <c r="E994" s="389"/>
    </row>
    <row r="995" spans="2:5" x14ac:dyDescent="0.25">
      <c r="B995" s="388"/>
      <c r="C995" s="389"/>
      <c r="D995" s="389"/>
      <c r="E995" s="389"/>
    </row>
    <row r="996" spans="2:5" x14ac:dyDescent="0.25">
      <c r="B996" s="388"/>
      <c r="C996" s="389"/>
      <c r="D996" s="389"/>
      <c r="E996" s="389"/>
    </row>
    <row r="997" spans="2:5" x14ac:dyDescent="0.25">
      <c r="B997" s="388"/>
      <c r="C997" s="389"/>
      <c r="D997" s="389"/>
      <c r="E997" s="389"/>
    </row>
    <row r="998" spans="2:5" x14ac:dyDescent="0.25">
      <c r="B998" s="388"/>
      <c r="C998" s="389"/>
      <c r="D998" s="389"/>
      <c r="E998" s="389"/>
    </row>
    <row r="999" spans="2:5" x14ac:dyDescent="0.25">
      <c r="B999" s="388"/>
      <c r="C999" s="389"/>
      <c r="D999" s="389"/>
      <c r="E999" s="389"/>
    </row>
    <row r="1000" spans="2:5" x14ac:dyDescent="0.25">
      <c r="B1000" s="388"/>
      <c r="C1000" s="389"/>
      <c r="D1000" s="389"/>
      <c r="E1000" s="389"/>
    </row>
    <row r="1001" spans="2:5" x14ac:dyDescent="0.25">
      <c r="B1001" s="388"/>
      <c r="C1001" s="389"/>
      <c r="D1001" s="389"/>
      <c r="E1001" s="389"/>
    </row>
    <row r="1002" spans="2:5" x14ac:dyDescent="0.25">
      <c r="B1002" s="388"/>
      <c r="C1002" s="389"/>
      <c r="D1002" s="389"/>
      <c r="E1002" s="389"/>
    </row>
    <row r="1003" spans="2:5" x14ac:dyDescent="0.25">
      <c r="B1003" s="388"/>
      <c r="C1003" s="389"/>
      <c r="D1003" s="389"/>
      <c r="E1003" s="389"/>
    </row>
    <row r="1004" spans="2:5" x14ac:dyDescent="0.25">
      <c r="B1004" s="388"/>
      <c r="C1004" s="389"/>
      <c r="D1004" s="389"/>
      <c r="E1004" s="389"/>
    </row>
    <row r="1005" spans="2:5" x14ac:dyDescent="0.25">
      <c r="B1005" s="388"/>
      <c r="C1005" s="389"/>
      <c r="D1005" s="389"/>
      <c r="E1005" s="389"/>
    </row>
    <row r="1006" spans="2:5" x14ac:dyDescent="0.25">
      <c r="B1006" s="388"/>
      <c r="C1006" s="389"/>
      <c r="D1006" s="389"/>
      <c r="E1006" s="389"/>
    </row>
    <row r="1007" spans="2:5" x14ac:dyDescent="0.25">
      <c r="B1007" s="388"/>
      <c r="C1007" s="389"/>
      <c r="D1007" s="389"/>
      <c r="E1007" s="389"/>
    </row>
    <row r="1008" spans="2:5" x14ac:dyDescent="0.25">
      <c r="B1008" s="388"/>
      <c r="C1008" s="389"/>
      <c r="D1008" s="389"/>
      <c r="E1008" s="389"/>
    </row>
    <row r="1009" spans="2:5" x14ac:dyDescent="0.25">
      <c r="B1009" s="388"/>
      <c r="C1009" s="389"/>
      <c r="D1009" s="389"/>
      <c r="E1009" s="389"/>
    </row>
    <row r="1010" spans="2:5" x14ac:dyDescent="0.25">
      <c r="B1010" s="388"/>
      <c r="C1010" s="389"/>
      <c r="D1010" s="389"/>
      <c r="E1010" s="389"/>
    </row>
    <row r="1011" spans="2:5" x14ac:dyDescent="0.25">
      <c r="B1011" s="388"/>
      <c r="C1011" s="389"/>
      <c r="D1011" s="389"/>
      <c r="E1011" s="389"/>
    </row>
    <row r="1012" spans="2:5" x14ac:dyDescent="0.25">
      <c r="B1012" s="388"/>
      <c r="C1012" s="389"/>
      <c r="D1012" s="389"/>
      <c r="E1012" s="389"/>
    </row>
    <row r="1013" spans="2:5" x14ac:dyDescent="0.25">
      <c r="B1013" s="388"/>
      <c r="C1013" s="389"/>
      <c r="D1013" s="389"/>
      <c r="E1013" s="389"/>
    </row>
    <row r="1014" spans="2:5" x14ac:dyDescent="0.25">
      <c r="B1014" s="388"/>
      <c r="C1014" s="389"/>
      <c r="D1014" s="389"/>
      <c r="E1014" s="389"/>
    </row>
    <row r="1015" spans="2:5" x14ac:dyDescent="0.25">
      <c r="B1015" s="388"/>
      <c r="C1015" s="389"/>
      <c r="D1015" s="389"/>
      <c r="E1015" s="389"/>
    </row>
    <row r="1016" spans="2:5" x14ac:dyDescent="0.25">
      <c r="B1016" s="388"/>
      <c r="C1016" s="389"/>
      <c r="D1016" s="389"/>
      <c r="E1016" s="389"/>
    </row>
    <row r="1017" spans="2:5" x14ac:dyDescent="0.25">
      <c r="B1017" s="388"/>
      <c r="C1017" s="389"/>
      <c r="D1017" s="389"/>
      <c r="E1017" s="389"/>
    </row>
    <row r="1018" spans="2:5" x14ac:dyDescent="0.25">
      <c r="B1018" s="388"/>
      <c r="C1018" s="389"/>
      <c r="D1018" s="389"/>
      <c r="E1018" s="389"/>
    </row>
    <row r="1019" spans="2:5" x14ac:dyDescent="0.25">
      <c r="B1019" s="388"/>
      <c r="C1019" s="389"/>
      <c r="D1019" s="389"/>
      <c r="E1019" s="389"/>
    </row>
    <row r="1020" spans="2:5" x14ac:dyDescent="0.25">
      <c r="B1020" s="388"/>
      <c r="C1020" s="389"/>
      <c r="D1020" s="389"/>
      <c r="E1020" s="389"/>
    </row>
    <row r="1021" spans="2:5" x14ac:dyDescent="0.25">
      <c r="B1021" s="388"/>
      <c r="C1021" s="389"/>
      <c r="D1021" s="389"/>
      <c r="E1021" s="389"/>
    </row>
    <row r="1022" spans="2:5" x14ac:dyDescent="0.25">
      <c r="B1022" s="388"/>
      <c r="C1022" s="389"/>
      <c r="D1022" s="389"/>
      <c r="E1022" s="389"/>
    </row>
    <row r="1023" spans="2:5" x14ac:dyDescent="0.25">
      <c r="B1023" s="388"/>
      <c r="C1023" s="389"/>
      <c r="D1023" s="389"/>
      <c r="E1023" s="389"/>
    </row>
    <row r="1024" spans="2:5" x14ac:dyDescent="0.25">
      <c r="B1024" s="388"/>
      <c r="C1024" s="389"/>
      <c r="D1024" s="389"/>
      <c r="E1024" s="389"/>
    </row>
    <row r="1025" spans="2:5" x14ac:dyDescent="0.25">
      <c r="B1025" s="388"/>
      <c r="C1025" s="389"/>
      <c r="D1025" s="389"/>
      <c r="E1025" s="389"/>
    </row>
    <row r="1026" spans="2:5" x14ac:dyDescent="0.25">
      <c r="B1026" s="388"/>
      <c r="C1026" s="389"/>
      <c r="D1026" s="389"/>
      <c r="E1026" s="389"/>
    </row>
    <row r="1027" spans="2:5" x14ac:dyDescent="0.25">
      <c r="B1027" s="388"/>
      <c r="C1027" s="389"/>
      <c r="D1027" s="389"/>
      <c r="E1027" s="389"/>
    </row>
    <row r="1028" spans="2:5" x14ac:dyDescent="0.25">
      <c r="B1028" s="388"/>
      <c r="C1028" s="389"/>
      <c r="D1028" s="389"/>
      <c r="E1028" s="389"/>
    </row>
    <row r="1029" spans="2:5" x14ac:dyDescent="0.25">
      <c r="B1029" s="388"/>
      <c r="C1029" s="389"/>
      <c r="D1029" s="389"/>
      <c r="E1029" s="389"/>
    </row>
    <row r="1030" spans="2:5" x14ac:dyDescent="0.25">
      <c r="B1030" s="388"/>
      <c r="C1030" s="389"/>
      <c r="D1030" s="389"/>
      <c r="E1030" s="389"/>
    </row>
    <row r="1031" spans="2:5" x14ac:dyDescent="0.25">
      <c r="B1031" s="388"/>
      <c r="C1031" s="389"/>
      <c r="D1031" s="389"/>
      <c r="E1031" s="389"/>
    </row>
    <row r="1032" spans="2:5" x14ac:dyDescent="0.25">
      <c r="B1032" s="388"/>
      <c r="C1032" s="389"/>
      <c r="D1032" s="389"/>
      <c r="E1032" s="389"/>
    </row>
    <row r="1033" spans="2:5" x14ac:dyDescent="0.25">
      <c r="B1033" s="388"/>
      <c r="C1033" s="389"/>
      <c r="D1033" s="389"/>
      <c r="E1033" s="389"/>
    </row>
    <row r="1034" spans="2:5" x14ac:dyDescent="0.25">
      <c r="B1034" s="388"/>
      <c r="C1034" s="389"/>
      <c r="D1034" s="389"/>
      <c r="E1034" s="389"/>
    </row>
    <row r="1035" spans="2:5" x14ac:dyDescent="0.25">
      <c r="B1035" s="388"/>
      <c r="C1035" s="389"/>
      <c r="D1035" s="389"/>
      <c r="E1035" s="389"/>
    </row>
    <row r="1036" spans="2:5" x14ac:dyDescent="0.25">
      <c r="B1036" s="388"/>
      <c r="C1036" s="389"/>
      <c r="D1036" s="389"/>
      <c r="E1036" s="389"/>
    </row>
    <row r="1037" spans="2:5" x14ac:dyDescent="0.25">
      <c r="B1037" s="388"/>
      <c r="C1037" s="389"/>
      <c r="D1037" s="389"/>
      <c r="E1037" s="389"/>
    </row>
    <row r="1038" spans="2:5" x14ac:dyDescent="0.25">
      <c r="B1038" s="388"/>
      <c r="C1038" s="389"/>
      <c r="D1038" s="389"/>
      <c r="E1038" s="389"/>
    </row>
    <row r="1039" spans="2:5" x14ac:dyDescent="0.25">
      <c r="B1039" s="388"/>
      <c r="C1039" s="389"/>
      <c r="D1039" s="389"/>
      <c r="E1039" s="389"/>
    </row>
    <row r="1040" spans="2:5" x14ac:dyDescent="0.25">
      <c r="B1040" s="388"/>
      <c r="C1040" s="389"/>
      <c r="D1040" s="389"/>
      <c r="E1040" s="389"/>
    </row>
    <row r="1041" spans="2:5" x14ac:dyDescent="0.25">
      <c r="B1041" s="388"/>
      <c r="C1041" s="389"/>
      <c r="D1041" s="389"/>
      <c r="E1041" s="389"/>
    </row>
    <row r="1042" spans="2:5" x14ac:dyDescent="0.25">
      <c r="B1042" s="388"/>
      <c r="C1042" s="389"/>
      <c r="D1042" s="389"/>
      <c r="E1042" s="389"/>
    </row>
    <row r="1043" spans="2:5" x14ac:dyDescent="0.25">
      <c r="B1043" s="388"/>
      <c r="C1043" s="389"/>
      <c r="D1043" s="389"/>
      <c r="E1043" s="389"/>
    </row>
    <row r="1044" spans="2:5" x14ac:dyDescent="0.25">
      <c r="B1044" s="388"/>
      <c r="C1044" s="389"/>
      <c r="D1044" s="389"/>
      <c r="E1044" s="389"/>
    </row>
    <row r="1045" spans="2:5" x14ac:dyDescent="0.25">
      <c r="B1045" s="388"/>
      <c r="C1045" s="389"/>
      <c r="D1045" s="389"/>
      <c r="E1045" s="389"/>
    </row>
    <row r="1046" spans="2:5" x14ac:dyDescent="0.25">
      <c r="B1046" s="388"/>
      <c r="C1046" s="389"/>
      <c r="D1046" s="389"/>
      <c r="E1046" s="389"/>
    </row>
    <row r="1047" spans="2:5" x14ac:dyDescent="0.25">
      <c r="B1047" s="388"/>
      <c r="C1047" s="389"/>
      <c r="D1047" s="389"/>
      <c r="E1047" s="389"/>
    </row>
    <row r="1048" spans="2:5" x14ac:dyDescent="0.25">
      <c r="B1048" s="388"/>
      <c r="C1048" s="389"/>
      <c r="D1048" s="389"/>
      <c r="E1048" s="389"/>
    </row>
    <row r="1049" spans="2:5" x14ac:dyDescent="0.25">
      <c r="B1049" s="388"/>
      <c r="C1049" s="389"/>
      <c r="D1049" s="389"/>
      <c r="E1049" s="389"/>
    </row>
    <row r="1050" spans="2:5" x14ac:dyDescent="0.25">
      <c r="B1050" s="388"/>
      <c r="C1050" s="389"/>
      <c r="D1050" s="389"/>
      <c r="E1050" s="389"/>
    </row>
    <row r="1051" spans="2:5" x14ac:dyDescent="0.25">
      <c r="B1051" s="388"/>
      <c r="C1051" s="389"/>
      <c r="D1051" s="389"/>
      <c r="E1051" s="389"/>
    </row>
    <row r="1052" spans="2:5" x14ac:dyDescent="0.25">
      <c r="B1052" s="388"/>
      <c r="C1052" s="389"/>
      <c r="D1052" s="389"/>
      <c r="E1052" s="389"/>
    </row>
    <row r="1053" spans="2:5" x14ac:dyDescent="0.25">
      <c r="B1053" s="388"/>
      <c r="C1053" s="389"/>
      <c r="D1053" s="389"/>
      <c r="E1053" s="389"/>
    </row>
    <row r="1054" spans="2:5" x14ac:dyDescent="0.25">
      <c r="B1054" s="388"/>
      <c r="C1054" s="389"/>
      <c r="D1054" s="389"/>
      <c r="E1054" s="389"/>
    </row>
    <row r="1055" spans="2:5" x14ac:dyDescent="0.25">
      <c r="B1055" s="388"/>
      <c r="C1055" s="389"/>
      <c r="D1055" s="389"/>
      <c r="E1055" s="389"/>
    </row>
    <row r="1056" spans="2:5" x14ac:dyDescent="0.25">
      <c r="B1056" s="388"/>
      <c r="C1056" s="389"/>
      <c r="D1056" s="389"/>
      <c r="E1056" s="389"/>
    </row>
    <row r="1057" spans="2:5" x14ac:dyDescent="0.25">
      <c r="B1057" s="388"/>
      <c r="C1057" s="389"/>
      <c r="D1057" s="389"/>
      <c r="E1057" s="389"/>
    </row>
    <row r="1058" spans="2:5" x14ac:dyDescent="0.25">
      <c r="B1058" s="388"/>
      <c r="C1058" s="389"/>
      <c r="D1058" s="389"/>
      <c r="E1058" s="389"/>
    </row>
    <row r="1059" spans="2:5" x14ac:dyDescent="0.25">
      <c r="B1059" s="388"/>
      <c r="C1059" s="389"/>
      <c r="D1059" s="389"/>
      <c r="E1059" s="389"/>
    </row>
    <row r="1060" spans="2:5" x14ac:dyDescent="0.25">
      <c r="B1060" s="388"/>
      <c r="C1060" s="389"/>
      <c r="D1060" s="389"/>
      <c r="E1060" s="389"/>
    </row>
    <row r="1061" spans="2:5" x14ac:dyDescent="0.25">
      <c r="B1061" s="388"/>
      <c r="C1061" s="389"/>
      <c r="D1061" s="389"/>
      <c r="E1061" s="389"/>
    </row>
    <row r="1062" spans="2:5" x14ac:dyDescent="0.25">
      <c r="B1062" s="388"/>
      <c r="C1062" s="389"/>
      <c r="D1062" s="389"/>
      <c r="E1062" s="389"/>
    </row>
    <row r="1063" spans="2:5" x14ac:dyDescent="0.25">
      <c r="B1063" s="388"/>
      <c r="C1063" s="389"/>
      <c r="D1063" s="389"/>
      <c r="E1063" s="389"/>
    </row>
    <row r="1064" spans="2:5" x14ac:dyDescent="0.25">
      <c r="B1064" s="388"/>
      <c r="C1064" s="389"/>
      <c r="D1064" s="389"/>
      <c r="E1064" s="389"/>
    </row>
    <row r="1065" spans="2:5" x14ac:dyDescent="0.25">
      <c r="B1065" s="388"/>
      <c r="C1065" s="389"/>
      <c r="D1065" s="389"/>
      <c r="E1065" s="389"/>
    </row>
    <row r="1066" spans="2:5" x14ac:dyDescent="0.25">
      <c r="B1066" s="388"/>
      <c r="C1066" s="389"/>
      <c r="D1066" s="389"/>
      <c r="E1066" s="389"/>
    </row>
    <row r="1067" spans="2:5" x14ac:dyDescent="0.25">
      <c r="B1067" s="388"/>
      <c r="C1067" s="389"/>
      <c r="D1067" s="389"/>
      <c r="E1067" s="389"/>
    </row>
    <row r="1068" spans="2:5" x14ac:dyDescent="0.25">
      <c r="B1068" s="388"/>
      <c r="C1068" s="389"/>
      <c r="D1068" s="389"/>
      <c r="E1068" s="389"/>
    </row>
    <row r="1069" spans="2:5" x14ac:dyDescent="0.25">
      <c r="B1069" s="388"/>
      <c r="C1069" s="389"/>
      <c r="D1069" s="389"/>
      <c r="E1069" s="389"/>
    </row>
    <row r="1070" spans="2:5" x14ac:dyDescent="0.25">
      <c r="B1070" s="388"/>
      <c r="C1070" s="389"/>
      <c r="D1070" s="389"/>
      <c r="E1070" s="389"/>
    </row>
    <row r="1071" spans="2:5" x14ac:dyDescent="0.25">
      <c r="B1071" s="388"/>
      <c r="C1071" s="389"/>
      <c r="D1071" s="389"/>
      <c r="E1071" s="389"/>
    </row>
    <row r="1072" spans="2:5" x14ac:dyDescent="0.25">
      <c r="B1072" s="388"/>
      <c r="C1072" s="389"/>
      <c r="D1072" s="389"/>
      <c r="E1072" s="389"/>
    </row>
    <row r="1073" spans="2:5" x14ac:dyDescent="0.25">
      <c r="B1073" s="388"/>
      <c r="C1073" s="389"/>
      <c r="D1073" s="389"/>
      <c r="E1073" s="389"/>
    </row>
    <row r="1074" spans="2:5" x14ac:dyDescent="0.25">
      <c r="B1074" s="388"/>
      <c r="C1074" s="389"/>
      <c r="D1074" s="389"/>
      <c r="E1074" s="389"/>
    </row>
    <row r="1075" spans="2:5" x14ac:dyDescent="0.25">
      <c r="B1075" s="388"/>
      <c r="C1075" s="389"/>
      <c r="D1075" s="389"/>
      <c r="E1075" s="389"/>
    </row>
    <row r="1076" spans="2:5" x14ac:dyDescent="0.25">
      <c r="B1076" s="388"/>
      <c r="C1076" s="389"/>
      <c r="D1076" s="389"/>
      <c r="E1076" s="389"/>
    </row>
    <row r="1077" spans="2:5" x14ac:dyDescent="0.25">
      <c r="B1077" s="388"/>
      <c r="C1077" s="389"/>
      <c r="D1077" s="389"/>
      <c r="E1077" s="389"/>
    </row>
    <row r="1078" spans="2:5" x14ac:dyDescent="0.25">
      <c r="B1078" s="388"/>
      <c r="C1078" s="389"/>
      <c r="D1078" s="389"/>
      <c r="E1078" s="389"/>
    </row>
    <row r="1079" spans="2:5" x14ac:dyDescent="0.25">
      <c r="B1079" s="388"/>
      <c r="C1079" s="389"/>
      <c r="D1079" s="389"/>
      <c r="E1079" s="389"/>
    </row>
    <row r="1080" spans="2:5" x14ac:dyDescent="0.25">
      <c r="B1080" s="388"/>
      <c r="C1080" s="389"/>
      <c r="D1080" s="389"/>
      <c r="E1080" s="389"/>
    </row>
    <row r="1081" spans="2:5" x14ac:dyDescent="0.25">
      <c r="B1081" s="388"/>
      <c r="C1081" s="389"/>
      <c r="D1081" s="389"/>
      <c r="E1081" s="389"/>
    </row>
    <row r="1082" spans="2:5" x14ac:dyDescent="0.25">
      <c r="B1082" s="388"/>
      <c r="C1082" s="389"/>
      <c r="D1082" s="389"/>
      <c r="E1082" s="389"/>
    </row>
    <row r="1083" spans="2:5" x14ac:dyDescent="0.25">
      <c r="B1083" s="388"/>
      <c r="C1083" s="389"/>
      <c r="D1083" s="389"/>
      <c r="E1083" s="389"/>
    </row>
    <row r="1084" spans="2:5" x14ac:dyDescent="0.25">
      <c r="B1084" s="388"/>
      <c r="C1084" s="389"/>
      <c r="D1084" s="389"/>
      <c r="E1084" s="389"/>
    </row>
    <row r="1085" spans="2:5" x14ac:dyDescent="0.25">
      <c r="B1085" s="388"/>
      <c r="C1085" s="389"/>
      <c r="D1085" s="389"/>
      <c r="E1085" s="389"/>
    </row>
    <row r="1086" spans="2:5" x14ac:dyDescent="0.25">
      <c r="B1086" s="388"/>
      <c r="C1086" s="389"/>
      <c r="D1086" s="389"/>
      <c r="E1086" s="389"/>
    </row>
    <row r="1087" spans="2:5" x14ac:dyDescent="0.25">
      <c r="B1087" s="388"/>
      <c r="C1087" s="389"/>
      <c r="D1087" s="389"/>
      <c r="E1087" s="389"/>
    </row>
    <row r="1088" spans="2:5" x14ac:dyDescent="0.25">
      <c r="B1088" s="388"/>
      <c r="C1088" s="389"/>
      <c r="D1088" s="389"/>
      <c r="E1088" s="389"/>
    </row>
    <row r="1089" spans="2:5" x14ac:dyDescent="0.25">
      <c r="B1089" s="388"/>
      <c r="C1089" s="389"/>
      <c r="D1089" s="389"/>
      <c r="E1089" s="389"/>
    </row>
    <row r="1090" spans="2:5" x14ac:dyDescent="0.25">
      <c r="B1090" s="388"/>
      <c r="C1090" s="389"/>
      <c r="D1090" s="389"/>
      <c r="E1090" s="389"/>
    </row>
    <row r="1091" spans="2:5" x14ac:dyDescent="0.25">
      <c r="B1091" s="388"/>
      <c r="C1091" s="389"/>
      <c r="D1091" s="389"/>
      <c r="E1091" s="389"/>
    </row>
    <row r="1092" spans="2:5" x14ac:dyDescent="0.25">
      <c r="B1092" s="388"/>
      <c r="C1092" s="389"/>
      <c r="D1092" s="389"/>
      <c r="E1092" s="389"/>
    </row>
    <row r="1093" spans="2:5" x14ac:dyDescent="0.25">
      <c r="B1093" s="388"/>
      <c r="C1093" s="389"/>
      <c r="D1093" s="389"/>
      <c r="E1093" s="389"/>
    </row>
    <row r="1094" spans="2:5" x14ac:dyDescent="0.25">
      <c r="B1094" s="388"/>
      <c r="C1094" s="389"/>
      <c r="D1094" s="389"/>
      <c r="E1094" s="389"/>
    </row>
    <row r="1095" spans="2:5" x14ac:dyDescent="0.25">
      <c r="B1095" s="388"/>
      <c r="C1095" s="389"/>
      <c r="D1095" s="389"/>
      <c r="E1095" s="389"/>
    </row>
    <row r="1096" spans="2:5" x14ac:dyDescent="0.25">
      <c r="B1096" s="388"/>
      <c r="C1096" s="389"/>
      <c r="D1096" s="389"/>
      <c r="E1096" s="389"/>
    </row>
    <row r="1097" spans="2:5" x14ac:dyDescent="0.25">
      <c r="B1097" s="388"/>
      <c r="C1097" s="389"/>
      <c r="D1097" s="389"/>
      <c r="E1097" s="389"/>
    </row>
    <row r="1098" spans="2:5" x14ac:dyDescent="0.25">
      <c r="B1098" s="388"/>
      <c r="C1098" s="389"/>
      <c r="D1098" s="389"/>
      <c r="E1098" s="389"/>
    </row>
    <row r="1099" spans="2:5" x14ac:dyDescent="0.25">
      <c r="B1099" s="388"/>
      <c r="C1099" s="389"/>
      <c r="D1099" s="389"/>
      <c r="E1099" s="389"/>
    </row>
    <row r="1100" spans="2:5" x14ac:dyDescent="0.25">
      <c r="B1100" s="388"/>
      <c r="C1100" s="389"/>
      <c r="D1100" s="389"/>
      <c r="E1100" s="389"/>
    </row>
    <row r="1101" spans="2:5" x14ac:dyDescent="0.25">
      <c r="B1101" s="388"/>
      <c r="C1101" s="389"/>
      <c r="D1101" s="389"/>
      <c r="E1101" s="389"/>
    </row>
    <row r="1102" spans="2:5" x14ac:dyDescent="0.25">
      <c r="B1102" s="388"/>
      <c r="C1102" s="389"/>
      <c r="D1102" s="389"/>
      <c r="E1102" s="389"/>
    </row>
    <row r="1103" spans="2:5" x14ac:dyDescent="0.25">
      <c r="B1103" s="388"/>
      <c r="C1103" s="389"/>
      <c r="D1103" s="389"/>
      <c r="E1103" s="389"/>
    </row>
    <row r="1104" spans="2:5" x14ac:dyDescent="0.25">
      <c r="B1104" s="388"/>
      <c r="C1104" s="389"/>
      <c r="D1104" s="389"/>
      <c r="E1104" s="389"/>
    </row>
    <row r="1105" spans="2:5" x14ac:dyDescent="0.25">
      <c r="B1105" s="388"/>
      <c r="C1105" s="389"/>
      <c r="D1105" s="389"/>
      <c r="E1105" s="389"/>
    </row>
    <row r="1106" spans="2:5" x14ac:dyDescent="0.25">
      <c r="B1106" s="388"/>
      <c r="C1106" s="389"/>
      <c r="D1106" s="389"/>
      <c r="E1106" s="389"/>
    </row>
    <row r="1107" spans="2:5" x14ac:dyDescent="0.25">
      <c r="B1107" s="388"/>
      <c r="C1107" s="389"/>
      <c r="D1107" s="389"/>
      <c r="E1107" s="389"/>
    </row>
    <row r="1108" spans="2:5" x14ac:dyDescent="0.25">
      <c r="B1108" s="388"/>
      <c r="C1108" s="389"/>
      <c r="D1108" s="389"/>
      <c r="E1108" s="389"/>
    </row>
    <row r="1109" spans="2:5" x14ac:dyDescent="0.25">
      <c r="B1109" s="388"/>
      <c r="C1109" s="389"/>
      <c r="D1109" s="389"/>
      <c r="E1109" s="389"/>
    </row>
    <row r="1110" spans="2:5" x14ac:dyDescent="0.25">
      <c r="B1110" s="388"/>
      <c r="C1110" s="389"/>
      <c r="D1110" s="389"/>
      <c r="E1110" s="389"/>
    </row>
    <row r="1111" spans="2:5" x14ac:dyDescent="0.25">
      <c r="B1111" s="388"/>
      <c r="C1111" s="389"/>
      <c r="D1111" s="389"/>
      <c r="E1111" s="389"/>
    </row>
    <row r="1112" spans="2:5" x14ac:dyDescent="0.25">
      <c r="B1112" s="388"/>
      <c r="C1112" s="389"/>
      <c r="D1112" s="389"/>
      <c r="E1112" s="389"/>
    </row>
    <row r="1113" spans="2:5" x14ac:dyDescent="0.25">
      <c r="B1113" s="388"/>
      <c r="C1113" s="389"/>
      <c r="D1113" s="389"/>
      <c r="E1113" s="389"/>
    </row>
    <row r="1114" spans="2:5" x14ac:dyDescent="0.25">
      <c r="B1114" s="388"/>
      <c r="C1114" s="389"/>
      <c r="D1114" s="389"/>
      <c r="E1114" s="389"/>
    </row>
    <row r="1115" spans="2:5" x14ac:dyDescent="0.25">
      <c r="B1115" s="388"/>
      <c r="C1115" s="389"/>
      <c r="D1115" s="389"/>
      <c r="E1115" s="389"/>
    </row>
    <row r="1116" spans="2:5" x14ac:dyDescent="0.25">
      <c r="B1116" s="388"/>
      <c r="C1116" s="389"/>
      <c r="D1116" s="389"/>
      <c r="E1116" s="389"/>
    </row>
    <row r="1117" spans="2:5" x14ac:dyDescent="0.25">
      <c r="B1117" s="388"/>
      <c r="C1117" s="389"/>
      <c r="D1117" s="389"/>
      <c r="E1117" s="389"/>
    </row>
    <row r="1118" spans="2:5" x14ac:dyDescent="0.25">
      <c r="B1118" s="388"/>
      <c r="C1118" s="389"/>
      <c r="D1118" s="389"/>
      <c r="E1118" s="389"/>
    </row>
    <row r="1119" spans="2:5" x14ac:dyDescent="0.25">
      <c r="B1119" s="388"/>
      <c r="C1119" s="389"/>
      <c r="D1119" s="389"/>
      <c r="E1119" s="389"/>
    </row>
    <row r="1120" spans="2:5" x14ac:dyDescent="0.25">
      <c r="B1120" s="388"/>
      <c r="C1120" s="389"/>
      <c r="D1120" s="389"/>
      <c r="E1120" s="389"/>
    </row>
    <row r="1121" spans="2:5" x14ac:dyDescent="0.25">
      <c r="B1121" s="388"/>
      <c r="C1121" s="389"/>
      <c r="D1121" s="389"/>
      <c r="E1121" s="389"/>
    </row>
    <row r="1122" spans="2:5" x14ac:dyDescent="0.25">
      <c r="B1122" s="388"/>
      <c r="C1122" s="389"/>
      <c r="D1122" s="389"/>
      <c r="E1122" s="389"/>
    </row>
    <row r="1123" spans="2:5" x14ac:dyDescent="0.25">
      <c r="B1123" s="388"/>
      <c r="C1123" s="389"/>
      <c r="D1123" s="389"/>
      <c r="E1123" s="389"/>
    </row>
    <row r="1124" spans="2:5" x14ac:dyDescent="0.25">
      <c r="B1124" s="388"/>
      <c r="C1124" s="389"/>
      <c r="D1124" s="389"/>
      <c r="E1124" s="389"/>
    </row>
    <row r="1125" spans="2:5" x14ac:dyDescent="0.25">
      <c r="B1125" s="388"/>
      <c r="C1125" s="389"/>
      <c r="D1125" s="389"/>
      <c r="E1125" s="389"/>
    </row>
    <row r="1126" spans="2:5" x14ac:dyDescent="0.25">
      <c r="B1126" s="388"/>
      <c r="C1126" s="389"/>
      <c r="D1126" s="389"/>
      <c r="E1126" s="389"/>
    </row>
    <row r="1127" spans="2:5" x14ac:dyDescent="0.25">
      <c r="B1127" s="388"/>
      <c r="C1127" s="389"/>
      <c r="D1127" s="389"/>
      <c r="E1127" s="389"/>
    </row>
    <row r="1128" spans="2:5" x14ac:dyDescent="0.25">
      <c r="B1128" s="388"/>
      <c r="C1128" s="389"/>
      <c r="D1128" s="389"/>
      <c r="E1128" s="389"/>
    </row>
    <row r="1129" spans="2:5" x14ac:dyDescent="0.25">
      <c r="B1129" s="388"/>
      <c r="C1129" s="389"/>
      <c r="D1129" s="389"/>
      <c r="E1129" s="389"/>
    </row>
    <row r="1130" spans="2:5" x14ac:dyDescent="0.25">
      <c r="B1130" s="388"/>
      <c r="C1130" s="389"/>
      <c r="D1130" s="389"/>
      <c r="E1130" s="389"/>
    </row>
    <row r="1131" spans="2:5" x14ac:dyDescent="0.25">
      <c r="B1131" s="388"/>
      <c r="C1131" s="389"/>
      <c r="D1131" s="389"/>
      <c r="E1131" s="389"/>
    </row>
    <row r="1132" spans="2:5" x14ac:dyDescent="0.25">
      <c r="B1132" s="388"/>
      <c r="C1132" s="389"/>
      <c r="D1132" s="389"/>
      <c r="E1132" s="389"/>
    </row>
    <row r="1133" spans="2:5" x14ac:dyDescent="0.25">
      <c r="B1133" s="388"/>
      <c r="C1133" s="389"/>
      <c r="D1133" s="389"/>
      <c r="E1133" s="389"/>
    </row>
    <row r="1134" spans="2:5" x14ac:dyDescent="0.25">
      <c r="B1134" s="388"/>
      <c r="C1134" s="389"/>
      <c r="D1134" s="389"/>
      <c r="E1134" s="389"/>
    </row>
    <row r="1135" spans="2:5" x14ac:dyDescent="0.25">
      <c r="B1135" s="388"/>
      <c r="C1135" s="389"/>
      <c r="D1135" s="389"/>
      <c r="E1135" s="389"/>
    </row>
    <row r="1136" spans="2:5" x14ac:dyDescent="0.25">
      <c r="B1136" s="388"/>
      <c r="C1136" s="389"/>
      <c r="D1136" s="389"/>
      <c r="E1136" s="389"/>
    </row>
    <row r="1137" spans="2:5" x14ac:dyDescent="0.25">
      <c r="B1137" s="388"/>
      <c r="C1137" s="389"/>
      <c r="D1137" s="389"/>
      <c r="E1137" s="389"/>
    </row>
    <row r="1138" spans="2:5" x14ac:dyDescent="0.25">
      <c r="B1138" s="388"/>
      <c r="C1138" s="389"/>
      <c r="D1138" s="389"/>
      <c r="E1138" s="389"/>
    </row>
    <row r="1139" spans="2:5" x14ac:dyDescent="0.25">
      <c r="B1139" s="388"/>
      <c r="C1139" s="389"/>
      <c r="D1139" s="389"/>
      <c r="E1139" s="389"/>
    </row>
    <row r="1140" spans="2:5" x14ac:dyDescent="0.25">
      <c r="B1140" s="388"/>
      <c r="C1140" s="389"/>
      <c r="D1140" s="389"/>
      <c r="E1140" s="389"/>
    </row>
    <row r="1141" spans="2:5" x14ac:dyDescent="0.25">
      <c r="B1141" s="388"/>
      <c r="C1141" s="389"/>
      <c r="D1141" s="389"/>
      <c r="E1141" s="389"/>
    </row>
    <row r="1142" spans="2:5" x14ac:dyDescent="0.25">
      <c r="B1142" s="388"/>
      <c r="C1142" s="389"/>
      <c r="D1142" s="389"/>
      <c r="E1142" s="389"/>
    </row>
    <row r="1143" spans="2:5" x14ac:dyDescent="0.25">
      <c r="B1143" s="388"/>
      <c r="C1143" s="389"/>
      <c r="D1143" s="389"/>
      <c r="E1143" s="389"/>
    </row>
    <row r="1144" spans="2:5" x14ac:dyDescent="0.25">
      <c r="B1144" s="388"/>
      <c r="C1144" s="389"/>
      <c r="D1144" s="389"/>
      <c r="E1144" s="389"/>
    </row>
    <row r="1145" spans="2:5" x14ac:dyDescent="0.25">
      <c r="B1145" s="388"/>
      <c r="C1145" s="389"/>
      <c r="D1145" s="389"/>
      <c r="E1145" s="389"/>
    </row>
    <row r="1146" spans="2:5" x14ac:dyDescent="0.25">
      <c r="B1146" s="388"/>
      <c r="C1146" s="389"/>
      <c r="D1146" s="389"/>
      <c r="E1146" s="389"/>
    </row>
    <row r="1147" spans="2:5" x14ac:dyDescent="0.25">
      <c r="B1147" s="388"/>
      <c r="C1147" s="389"/>
      <c r="D1147" s="389"/>
      <c r="E1147" s="389"/>
    </row>
    <row r="1148" spans="2:5" x14ac:dyDescent="0.25">
      <c r="B1148" s="388"/>
      <c r="C1148" s="389"/>
      <c r="D1148" s="389"/>
      <c r="E1148" s="389"/>
    </row>
    <row r="1149" spans="2:5" x14ac:dyDescent="0.25">
      <c r="B1149" s="388"/>
      <c r="C1149" s="389"/>
      <c r="D1149" s="389"/>
      <c r="E1149" s="389"/>
    </row>
    <row r="1150" spans="2:5" x14ac:dyDescent="0.25">
      <c r="B1150" s="388"/>
      <c r="C1150" s="389"/>
      <c r="D1150" s="389"/>
      <c r="E1150" s="389"/>
    </row>
    <row r="1151" spans="2:5" x14ac:dyDescent="0.25">
      <c r="B1151" s="388"/>
      <c r="C1151" s="389"/>
      <c r="D1151" s="389"/>
      <c r="E1151" s="389"/>
    </row>
    <row r="1152" spans="2:5" x14ac:dyDescent="0.25">
      <c r="B1152" s="388"/>
      <c r="C1152" s="389"/>
      <c r="D1152" s="389"/>
      <c r="E1152" s="389"/>
    </row>
    <row r="1153" spans="2:5" x14ac:dyDescent="0.25">
      <c r="B1153" s="388"/>
      <c r="C1153" s="389"/>
      <c r="D1153" s="389"/>
      <c r="E1153" s="389"/>
    </row>
    <row r="1154" spans="2:5" x14ac:dyDescent="0.25">
      <c r="B1154" s="388"/>
      <c r="C1154" s="389"/>
      <c r="D1154" s="389"/>
      <c r="E1154" s="389"/>
    </row>
    <row r="1155" spans="2:5" x14ac:dyDescent="0.25">
      <c r="B1155" s="388"/>
      <c r="C1155" s="389"/>
      <c r="D1155" s="389"/>
      <c r="E1155" s="389"/>
    </row>
    <row r="1156" spans="2:5" x14ac:dyDescent="0.25">
      <c r="B1156" s="388"/>
      <c r="C1156" s="389"/>
      <c r="D1156" s="389"/>
      <c r="E1156" s="389"/>
    </row>
    <row r="1157" spans="2:5" x14ac:dyDescent="0.25">
      <c r="B1157" s="388"/>
      <c r="C1157" s="389"/>
      <c r="D1157" s="389"/>
      <c r="E1157" s="389"/>
    </row>
    <row r="1158" spans="2:5" x14ac:dyDescent="0.25">
      <c r="B1158" s="388"/>
      <c r="C1158" s="389"/>
      <c r="D1158" s="389"/>
      <c r="E1158" s="389"/>
    </row>
    <row r="1159" spans="2:5" x14ac:dyDescent="0.25">
      <c r="B1159" s="388"/>
      <c r="C1159" s="389"/>
      <c r="D1159" s="389"/>
      <c r="E1159" s="389"/>
    </row>
    <row r="1160" spans="2:5" x14ac:dyDescent="0.25">
      <c r="B1160" s="388"/>
      <c r="C1160" s="389"/>
      <c r="D1160" s="389"/>
      <c r="E1160" s="389"/>
    </row>
    <row r="1161" spans="2:5" x14ac:dyDescent="0.25">
      <c r="B1161" s="388"/>
      <c r="C1161" s="389"/>
      <c r="D1161" s="389"/>
      <c r="E1161" s="389"/>
    </row>
    <row r="1162" spans="2:5" x14ac:dyDescent="0.25">
      <c r="B1162" s="388"/>
      <c r="C1162" s="389"/>
      <c r="D1162" s="389"/>
      <c r="E1162" s="389"/>
    </row>
    <row r="1163" spans="2:5" x14ac:dyDescent="0.25">
      <c r="B1163" s="388"/>
      <c r="C1163" s="389"/>
      <c r="D1163" s="389"/>
      <c r="E1163" s="389"/>
    </row>
    <row r="1164" spans="2:5" x14ac:dyDescent="0.25">
      <c r="B1164" s="388"/>
      <c r="C1164" s="389"/>
      <c r="D1164" s="389"/>
      <c r="E1164" s="389"/>
    </row>
    <row r="1165" spans="2:5" x14ac:dyDescent="0.25">
      <c r="B1165" s="388"/>
      <c r="C1165" s="389"/>
      <c r="D1165" s="389"/>
      <c r="E1165" s="389"/>
    </row>
    <row r="1166" spans="2:5" x14ac:dyDescent="0.25">
      <c r="B1166" s="388"/>
      <c r="C1166" s="389"/>
      <c r="D1166" s="389"/>
      <c r="E1166" s="389"/>
    </row>
    <row r="1167" spans="2:5" x14ac:dyDescent="0.25">
      <c r="B1167" s="388"/>
      <c r="C1167" s="389"/>
      <c r="D1167" s="389"/>
      <c r="E1167" s="389"/>
    </row>
    <row r="1168" spans="2:5" x14ac:dyDescent="0.25">
      <c r="B1168" s="388"/>
      <c r="C1168" s="389"/>
      <c r="D1168" s="389"/>
      <c r="E1168" s="389"/>
    </row>
    <row r="1169" spans="2:5" x14ac:dyDescent="0.25">
      <c r="B1169" s="388"/>
      <c r="C1169" s="389"/>
      <c r="D1169" s="389"/>
      <c r="E1169" s="389"/>
    </row>
    <row r="1170" spans="2:5" x14ac:dyDescent="0.25">
      <c r="B1170" s="388"/>
      <c r="C1170" s="389"/>
      <c r="D1170" s="389"/>
      <c r="E1170" s="389"/>
    </row>
    <row r="1171" spans="2:5" x14ac:dyDescent="0.25">
      <c r="B1171" s="388"/>
      <c r="C1171" s="389"/>
      <c r="D1171" s="389"/>
      <c r="E1171" s="389"/>
    </row>
    <row r="1172" spans="2:5" x14ac:dyDescent="0.25">
      <c r="B1172" s="388"/>
      <c r="C1172" s="389"/>
      <c r="D1172" s="389"/>
      <c r="E1172" s="389"/>
    </row>
    <row r="1173" spans="2:5" x14ac:dyDescent="0.25">
      <c r="B1173" s="388"/>
      <c r="C1173" s="389"/>
      <c r="D1173" s="389"/>
      <c r="E1173" s="389"/>
    </row>
    <row r="1174" spans="2:5" x14ac:dyDescent="0.25">
      <c r="B1174" s="388"/>
      <c r="C1174" s="389"/>
      <c r="D1174" s="389"/>
      <c r="E1174" s="389"/>
    </row>
    <row r="1175" spans="2:5" x14ac:dyDescent="0.25">
      <c r="B1175" s="388"/>
      <c r="C1175" s="389"/>
      <c r="D1175" s="389"/>
      <c r="E1175" s="389"/>
    </row>
    <row r="1176" spans="2:5" x14ac:dyDescent="0.25">
      <c r="B1176" s="388"/>
      <c r="C1176" s="389"/>
      <c r="D1176" s="389"/>
      <c r="E1176" s="389"/>
    </row>
    <row r="1177" spans="2:5" x14ac:dyDescent="0.25">
      <c r="B1177" s="388"/>
      <c r="C1177" s="389"/>
      <c r="D1177" s="389"/>
      <c r="E1177" s="389"/>
    </row>
    <row r="1178" spans="2:5" x14ac:dyDescent="0.25">
      <c r="B1178" s="388"/>
      <c r="C1178" s="389"/>
      <c r="D1178" s="389"/>
      <c r="E1178" s="389"/>
    </row>
    <row r="1179" spans="2:5" x14ac:dyDescent="0.25">
      <c r="B1179" s="388"/>
      <c r="C1179" s="389"/>
      <c r="D1179" s="389"/>
      <c r="E1179" s="389"/>
    </row>
    <row r="1180" spans="2:5" x14ac:dyDescent="0.25">
      <c r="B1180" s="388"/>
      <c r="C1180" s="389"/>
      <c r="D1180" s="389"/>
      <c r="E1180" s="389"/>
    </row>
    <row r="1181" spans="2:5" x14ac:dyDescent="0.25">
      <c r="B1181" s="388"/>
      <c r="C1181" s="389"/>
      <c r="D1181" s="389"/>
      <c r="E1181" s="389"/>
    </row>
    <row r="1182" spans="2:5" x14ac:dyDescent="0.25">
      <c r="B1182" s="388"/>
      <c r="C1182" s="389"/>
      <c r="D1182" s="389"/>
      <c r="E1182" s="389"/>
    </row>
    <row r="1183" spans="2:5" x14ac:dyDescent="0.25">
      <c r="B1183" s="388"/>
      <c r="C1183" s="389"/>
      <c r="D1183" s="389"/>
      <c r="E1183" s="389"/>
    </row>
    <row r="1184" spans="2:5" x14ac:dyDescent="0.25">
      <c r="B1184" s="388"/>
      <c r="C1184" s="389"/>
      <c r="D1184" s="389"/>
      <c r="E1184" s="389"/>
    </row>
    <row r="1185" spans="2:5" x14ac:dyDescent="0.25">
      <c r="B1185" s="388"/>
      <c r="C1185" s="389"/>
      <c r="D1185" s="389"/>
      <c r="E1185" s="389"/>
    </row>
    <row r="1186" spans="2:5" x14ac:dyDescent="0.25">
      <c r="B1186" s="388"/>
      <c r="C1186" s="389"/>
      <c r="D1186" s="389"/>
      <c r="E1186" s="389"/>
    </row>
    <row r="1187" spans="2:5" x14ac:dyDescent="0.25">
      <c r="B1187" s="388"/>
      <c r="C1187" s="389"/>
      <c r="D1187" s="389"/>
      <c r="E1187" s="389"/>
    </row>
    <row r="1188" spans="2:5" x14ac:dyDescent="0.25">
      <c r="B1188" s="388"/>
      <c r="C1188" s="389"/>
      <c r="D1188" s="389"/>
      <c r="E1188" s="389"/>
    </row>
    <row r="1189" spans="2:5" x14ac:dyDescent="0.25">
      <c r="B1189" s="388"/>
      <c r="C1189" s="389"/>
      <c r="D1189" s="389"/>
      <c r="E1189" s="389"/>
    </row>
    <row r="1190" spans="2:5" x14ac:dyDescent="0.25">
      <c r="B1190" s="388"/>
      <c r="C1190" s="389"/>
      <c r="D1190" s="389"/>
      <c r="E1190" s="389"/>
    </row>
    <row r="1191" spans="2:5" x14ac:dyDescent="0.25">
      <c r="B1191" s="388"/>
      <c r="C1191" s="389"/>
      <c r="D1191" s="389"/>
      <c r="E1191" s="389"/>
    </row>
    <row r="1192" spans="2:5" x14ac:dyDescent="0.25">
      <c r="B1192" s="388"/>
      <c r="C1192" s="389"/>
      <c r="D1192" s="389"/>
      <c r="E1192" s="389"/>
    </row>
    <row r="1193" spans="2:5" x14ac:dyDescent="0.25">
      <c r="B1193" s="388"/>
      <c r="C1193" s="389"/>
      <c r="D1193" s="389"/>
      <c r="E1193" s="389"/>
    </row>
    <row r="1194" spans="2:5" x14ac:dyDescent="0.25">
      <c r="B1194" s="388"/>
      <c r="C1194" s="389"/>
      <c r="D1194" s="389"/>
      <c r="E1194" s="389"/>
    </row>
    <row r="1195" spans="2:5" x14ac:dyDescent="0.25">
      <c r="B1195" s="388"/>
      <c r="C1195" s="389"/>
      <c r="D1195" s="389"/>
      <c r="E1195" s="389"/>
    </row>
    <row r="1196" spans="2:5" x14ac:dyDescent="0.25">
      <c r="B1196" s="388"/>
      <c r="C1196" s="389"/>
      <c r="D1196" s="389"/>
      <c r="E1196" s="389"/>
    </row>
    <row r="1197" spans="2:5" x14ac:dyDescent="0.25">
      <c r="B1197" s="388"/>
      <c r="C1197" s="389"/>
      <c r="D1197" s="389"/>
      <c r="E1197" s="389"/>
    </row>
    <row r="1198" spans="2:5" x14ac:dyDescent="0.25">
      <c r="B1198" s="388"/>
      <c r="C1198" s="389"/>
      <c r="D1198" s="389"/>
      <c r="E1198" s="389"/>
    </row>
    <row r="1199" spans="2:5" x14ac:dyDescent="0.25">
      <c r="B1199" s="388"/>
      <c r="C1199" s="389"/>
      <c r="D1199" s="389"/>
      <c r="E1199" s="389"/>
    </row>
    <row r="1200" spans="2:5" x14ac:dyDescent="0.25">
      <c r="B1200" s="388"/>
      <c r="C1200" s="389"/>
      <c r="D1200" s="389"/>
      <c r="E1200" s="389"/>
    </row>
    <row r="1201" spans="2:5" x14ac:dyDescent="0.25">
      <c r="B1201" s="388"/>
      <c r="C1201" s="389"/>
      <c r="D1201" s="389"/>
      <c r="E1201" s="389"/>
    </row>
    <row r="1202" spans="2:5" x14ac:dyDescent="0.25">
      <c r="B1202" s="388"/>
      <c r="C1202" s="389"/>
      <c r="D1202" s="389"/>
      <c r="E1202" s="389"/>
    </row>
    <row r="1203" spans="2:5" x14ac:dyDescent="0.25">
      <c r="B1203" s="388"/>
      <c r="C1203" s="389"/>
      <c r="D1203" s="389"/>
      <c r="E1203" s="389"/>
    </row>
    <row r="1204" spans="2:5" x14ac:dyDescent="0.25">
      <c r="B1204" s="388"/>
      <c r="C1204" s="389"/>
      <c r="D1204" s="389"/>
      <c r="E1204" s="389"/>
    </row>
    <row r="1205" spans="2:5" x14ac:dyDescent="0.25">
      <c r="B1205" s="388"/>
      <c r="C1205" s="389"/>
      <c r="D1205" s="389"/>
      <c r="E1205" s="389"/>
    </row>
    <row r="1206" spans="2:5" x14ac:dyDescent="0.25">
      <c r="B1206" s="388"/>
      <c r="C1206" s="389"/>
      <c r="D1206" s="389"/>
      <c r="E1206" s="389"/>
    </row>
    <row r="1207" spans="2:5" x14ac:dyDescent="0.25">
      <c r="B1207" s="388"/>
      <c r="C1207" s="389"/>
      <c r="D1207" s="389"/>
      <c r="E1207" s="389"/>
    </row>
    <row r="1208" spans="2:5" x14ac:dyDescent="0.25">
      <c r="B1208" s="388"/>
      <c r="C1208" s="389"/>
      <c r="D1208" s="389"/>
      <c r="E1208" s="389"/>
    </row>
    <row r="1209" spans="2:5" x14ac:dyDescent="0.25">
      <c r="B1209" s="388"/>
      <c r="C1209" s="389"/>
      <c r="D1209" s="389"/>
      <c r="E1209" s="389"/>
    </row>
    <row r="1210" spans="2:5" x14ac:dyDescent="0.25">
      <c r="B1210" s="388"/>
      <c r="C1210" s="389"/>
      <c r="D1210" s="389"/>
      <c r="E1210" s="389"/>
    </row>
    <row r="1211" spans="2:5" x14ac:dyDescent="0.25">
      <c r="B1211" s="388"/>
      <c r="C1211" s="389"/>
      <c r="D1211" s="389"/>
      <c r="E1211" s="389"/>
    </row>
    <row r="1212" spans="2:5" x14ac:dyDescent="0.25">
      <c r="B1212" s="388"/>
      <c r="C1212" s="389"/>
      <c r="D1212" s="389"/>
      <c r="E1212" s="389"/>
    </row>
    <row r="1213" spans="2:5" x14ac:dyDescent="0.25">
      <c r="B1213" s="388"/>
      <c r="C1213" s="389"/>
      <c r="D1213" s="389"/>
      <c r="E1213" s="389"/>
    </row>
    <row r="1214" spans="2:5" x14ac:dyDescent="0.25">
      <c r="B1214" s="388"/>
      <c r="C1214" s="389"/>
      <c r="D1214" s="389"/>
      <c r="E1214" s="389"/>
    </row>
    <row r="1215" spans="2:5" x14ac:dyDescent="0.25">
      <c r="B1215" s="388"/>
      <c r="C1215" s="389"/>
      <c r="D1215" s="389"/>
      <c r="E1215" s="389"/>
    </row>
    <row r="1216" spans="2:5" x14ac:dyDescent="0.25">
      <c r="B1216" s="388"/>
      <c r="C1216" s="389"/>
      <c r="D1216" s="389"/>
      <c r="E1216" s="389"/>
    </row>
    <row r="1217" spans="2:5" x14ac:dyDescent="0.25">
      <c r="B1217" s="388"/>
      <c r="C1217" s="389"/>
      <c r="D1217" s="389"/>
      <c r="E1217" s="389"/>
    </row>
    <row r="1218" spans="2:5" x14ac:dyDescent="0.25">
      <c r="B1218" s="388"/>
      <c r="C1218" s="389"/>
      <c r="D1218" s="389"/>
      <c r="E1218" s="389"/>
    </row>
    <row r="1219" spans="2:5" x14ac:dyDescent="0.25">
      <c r="B1219" s="388"/>
      <c r="C1219" s="389"/>
      <c r="D1219" s="389"/>
      <c r="E1219" s="389"/>
    </row>
    <row r="1220" spans="2:5" x14ac:dyDescent="0.25">
      <c r="B1220" s="388"/>
      <c r="C1220" s="389"/>
      <c r="D1220" s="389"/>
      <c r="E1220" s="389"/>
    </row>
    <row r="1221" spans="2:5" x14ac:dyDescent="0.25">
      <c r="B1221" s="388"/>
      <c r="C1221" s="389"/>
      <c r="D1221" s="389"/>
      <c r="E1221" s="389"/>
    </row>
    <row r="1222" spans="2:5" x14ac:dyDescent="0.25">
      <c r="B1222" s="388"/>
      <c r="C1222" s="389"/>
      <c r="D1222" s="389"/>
      <c r="E1222" s="389"/>
    </row>
    <row r="1223" spans="2:5" x14ac:dyDescent="0.25">
      <c r="B1223" s="388"/>
      <c r="C1223" s="389"/>
      <c r="D1223" s="389"/>
      <c r="E1223" s="389"/>
    </row>
    <row r="1224" spans="2:5" x14ac:dyDescent="0.25">
      <c r="B1224" s="388"/>
      <c r="C1224" s="389"/>
      <c r="D1224" s="389"/>
      <c r="E1224" s="389"/>
    </row>
    <row r="1225" spans="2:5" x14ac:dyDescent="0.25">
      <c r="B1225" s="388"/>
      <c r="C1225" s="389"/>
      <c r="D1225" s="389"/>
      <c r="E1225" s="389"/>
    </row>
    <row r="1226" spans="2:5" x14ac:dyDescent="0.25">
      <c r="B1226" s="388"/>
      <c r="C1226" s="389"/>
      <c r="D1226" s="389"/>
      <c r="E1226" s="389"/>
    </row>
    <row r="1227" spans="2:5" x14ac:dyDescent="0.25">
      <c r="B1227" s="388"/>
      <c r="C1227" s="389"/>
      <c r="D1227" s="389"/>
      <c r="E1227" s="389"/>
    </row>
    <row r="1228" spans="2:5" x14ac:dyDescent="0.25">
      <c r="B1228" s="388"/>
      <c r="C1228" s="389"/>
      <c r="D1228" s="389"/>
      <c r="E1228" s="389"/>
    </row>
    <row r="1229" spans="2:5" x14ac:dyDescent="0.25">
      <c r="B1229" s="388"/>
      <c r="C1229" s="389"/>
      <c r="D1229" s="389"/>
      <c r="E1229" s="389"/>
    </row>
    <row r="1230" spans="2:5" x14ac:dyDescent="0.25">
      <c r="B1230" s="388"/>
      <c r="C1230" s="389"/>
      <c r="D1230" s="389"/>
      <c r="E1230" s="389"/>
    </row>
    <row r="1231" spans="2:5" x14ac:dyDescent="0.25">
      <c r="B1231" s="388"/>
      <c r="C1231" s="389"/>
      <c r="D1231" s="389"/>
      <c r="E1231" s="389"/>
    </row>
    <row r="1232" spans="2:5" x14ac:dyDescent="0.25">
      <c r="B1232" s="388"/>
      <c r="C1232" s="389"/>
      <c r="D1232" s="389"/>
      <c r="E1232" s="389"/>
    </row>
    <row r="1233" spans="2:5" x14ac:dyDescent="0.25">
      <c r="B1233" s="388"/>
      <c r="C1233" s="389"/>
      <c r="D1233" s="389"/>
      <c r="E1233" s="389"/>
    </row>
    <row r="1234" spans="2:5" x14ac:dyDescent="0.25">
      <c r="B1234" s="388"/>
      <c r="C1234" s="389"/>
      <c r="D1234" s="389"/>
      <c r="E1234" s="389"/>
    </row>
    <row r="1235" spans="2:5" x14ac:dyDescent="0.25">
      <c r="B1235" s="388"/>
      <c r="C1235" s="389"/>
      <c r="D1235" s="389"/>
      <c r="E1235" s="389"/>
    </row>
    <row r="1236" spans="2:5" x14ac:dyDescent="0.25">
      <c r="B1236" s="388"/>
      <c r="C1236" s="389"/>
      <c r="D1236" s="389"/>
      <c r="E1236" s="389"/>
    </row>
    <row r="1237" spans="2:5" x14ac:dyDescent="0.25">
      <c r="B1237" s="388"/>
      <c r="C1237" s="389"/>
      <c r="D1237" s="389"/>
      <c r="E1237" s="389"/>
    </row>
    <row r="1238" spans="2:5" x14ac:dyDescent="0.25">
      <c r="B1238" s="388"/>
      <c r="C1238" s="389"/>
      <c r="D1238" s="389"/>
      <c r="E1238" s="389"/>
    </row>
    <row r="1239" spans="2:5" x14ac:dyDescent="0.25">
      <c r="B1239" s="388"/>
      <c r="C1239" s="389"/>
      <c r="D1239" s="389"/>
      <c r="E1239" s="389"/>
    </row>
    <row r="1240" spans="2:5" x14ac:dyDescent="0.25">
      <c r="B1240" s="388"/>
      <c r="C1240" s="389"/>
      <c r="D1240" s="389"/>
      <c r="E1240" s="389"/>
    </row>
    <row r="1241" spans="2:5" x14ac:dyDescent="0.25">
      <c r="B1241" s="388"/>
      <c r="C1241" s="389"/>
      <c r="D1241" s="389"/>
      <c r="E1241" s="389"/>
    </row>
    <row r="1242" spans="2:5" x14ac:dyDescent="0.25">
      <c r="B1242" s="388"/>
      <c r="C1242" s="389"/>
      <c r="D1242" s="389"/>
      <c r="E1242" s="389"/>
    </row>
    <row r="1243" spans="2:5" x14ac:dyDescent="0.25">
      <c r="B1243" s="388"/>
      <c r="C1243" s="389"/>
      <c r="D1243" s="389"/>
      <c r="E1243" s="389"/>
    </row>
    <row r="1244" spans="2:5" x14ac:dyDescent="0.25">
      <c r="B1244" s="388"/>
      <c r="C1244" s="389"/>
      <c r="D1244" s="389"/>
      <c r="E1244" s="389"/>
    </row>
    <row r="1245" spans="2:5" x14ac:dyDescent="0.25">
      <c r="B1245" s="388"/>
      <c r="C1245" s="389"/>
      <c r="D1245" s="389"/>
      <c r="E1245" s="389"/>
    </row>
    <row r="1246" spans="2:5" x14ac:dyDescent="0.25">
      <c r="B1246" s="388"/>
      <c r="C1246" s="389"/>
      <c r="D1246" s="389"/>
      <c r="E1246" s="389"/>
    </row>
    <row r="1247" spans="2:5" x14ac:dyDescent="0.25">
      <c r="B1247" s="388"/>
      <c r="C1247" s="389"/>
      <c r="D1247" s="389"/>
      <c r="E1247" s="389"/>
    </row>
    <row r="1248" spans="2:5" x14ac:dyDescent="0.25">
      <c r="B1248" s="388"/>
      <c r="C1248" s="389"/>
      <c r="D1248" s="389"/>
      <c r="E1248" s="389"/>
    </row>
    <row r="1249" spans="2:5" x14ac:dyDescent="0.25">
      <c r="B1249" s="388"/>
      <c r="C1249" s="389"/>
      <c r="D1249" s="389"/>
      <c r="E1249" s="389"/>
    </row>
    <row r="1250" spans="2:5" x14ac:dyDescent="0.25">
      <c r="B1250" s="388"/>
      <c r="C1250" s="389"/>
      <c r="D1250" s="389"/>
      <c r="E1250" s="389"/>
    </row>
    <row r="1251" spans="2:5" x14ac:dyDescent="0.25">
      <c r="B1251" s="388"/>
      <c r="C1251" s="389"/>
      <c r="D1251" s="389"/>
      <c r="E1251" s="389"/>
    </row>
    <row r="1252" spans="2:5" x14ac:dyDescent="0.25">
      <c r="B1252" s="388"/>
      <c r="C1252" s="389"/>
      <c r="D1252" s="389"/>
      <c r="E1252" s="389"/>
    </row>
    <row r="1253" spans="2:5" x14ac:dyDescent="0.25">
      <c r="B1253" s="388"/>
      <c r="C1253" s="389"/>
      <c r="D1253" s="389"/>
      <c r="E1253" s="389"/>
    </row>
    <row r="1254" spans="2:5" x14ac:dyDescent="0.25">
      <c r="B1254" s="388"/>
      <c r="C1254" s="389"/>
      <c r="D1254" s="389"/>
      <c r="E1254" s="389"/>
    </row>
    <row r="1255" spans="2:5" x14ac:dyDescent="0.25">
      <c r="B1255" s="388"/>
      <c r="C1255" s="389"/>
      <c r="D1255" s="389"/>
      <c r="E1255" s="389"/>
    </row>
    <row r="1256" spans="2:5" x14ac:dyDescent="0.25">
      <c r="B1256" s="388"/>
      <c r="C1256" s="389"/>
      <c r="D1256" s="389"/>
      <c r="E1256" s="389"/>
    </row>
    <row r="1257" spans="2:5" x14ac:dyDescent="0.25">
      <c r="B1257" s="388"/>
      <c r="C1257" s="389"/>
      <c r="D1257" s="389"/>
      <c r="E1257" s="389"/>
    </row>
    <row r="1258" spans="2:5" x14ac:dyDescent="0.25">
      <c r="B1258" s="388"/>
      <c r="C1258" s="389"/>
      <c r="D1258" s="389"/>
      <c r="E1258" s="389"/>
    </row>
    <row r="1259" spans="2:5" x14ac:dyDescent="0.25">
      <c r="B1259" s="388"/>
      <c r="C1259" s="389"/>
      <c r="D1259" s="389"/>
      <c r="E1259" s="389"/>
    </row>
    <row r="1260" spans="2:5" x14ac:dyDescent="0.25">
      <c r="B1260" s="388"/>
      <c r="C1260" s="389"/>
      <c r="D1260" s="389"/>
      <c r="E1260" s="389"/>
    </row>
    <row r="1261" spans="2:5" x14ac:dyDescent="0.25">
      <c r="B1261" s="388"/>
      <c r="C1261" s="389"/>
      <c r="D1261" s="389"/>
      <c r="E1261" s="389"/>
    </row>
    <row r="1262" spans="2:5" x14ac:dyDescent="0.25">
      <c r="B1262" s="388"/>
      <c r="C1262" s="389"/>
      <c r="D1262" s="389"/>
      <c r="E1262" s="389"/>
    </row>
    <row r="1263" spans="2:5" x14ac:dyDescent="0.25">
      <c r="B1263" s="388"/>
      <c r="C1263" s="389"/>
      <c r="D1263" s="389"/>
      <c r="E1263" s="389"/>
    </row>
    <row r="1264" spans="2:5" x14ac:dyDescent="0.25">
      <c r="B1264" s="388"/>
      <c r="C1264" s="389"/>
      <c r="D1264" s="389"/>
      <c r="E1264" s="389"/>
    </row>
    <row r="1265" spans="2:5" x14ac:dyDescent="0.25">
      <c r="B1265" s="388"/>
      <c r="C1265" s="389"/>
      <c r="D1265" s="389"/>
      <c r="E1265" s="389"/>
    </row>
    <row r="1266" spans="2:5" x14ac:dyDescent="0.25">
      <c r="B1266" s="388"/>
      <c r="C1266" s="389"/>
      <c r="D1266" s="389"/>
      <c r="E1266" s="389"/>
    </row>
    <row r="1267" spans="2:5" x14ac:dyDescent="0.25">
      <c r="B1267" s="388"/>
      <c r="C1267" s="389"/>
      <c r="D1267" s="389"/>
      <c r="E1267" s="389"/>
    </row>
    <row r="1268" spans="2:5" x14ac:dyDescent="0.25">
      <c r="B1268" s="388"/>
      <c r="C1268" s="389"/>
      <c r="D1268" s="389"/>
      <c r="E1268" s="389"/>
    </row>
    <row r="1269" spans="2:5" x14ac:dyDescent="0.25">
      <c r="B1269" s="388"/>
      <c r="C1269" s="389"/>
      <c r="D1269" s="389"/>
      <c r="E1269" s="389"/>
    </row>
    <row r="1270" spans="2:5" x14ac:dyDescent="0.25">
      <c r="B1270" s="388"/>
      <c r="C1270" s="389"/>
      <c r="D1270" s="389"/>
      <c r="E1270" s="389"/>
    </row>
    <row r="1271" spans="2:5" x14ac:dyDescent="0.25">
      <c r="B1271" s="388"/>
      <c r="C1271" s="389"/>
      <c r="D1271" s="389"/>
      <c r="E1271" s="389"/>
    </row>
    <row r="1272" spans="2:5" x14ac:dyDescent="0.25">
      <c r="B1272" s="388"/>
      <c r="C1272" s="389"/>
      <c r="D1272" s="389"/>
      <c r="E1272" s="389"/>
    </row>
    <row r="1273" spans="2:5" x14ac:dyDescent="0.25">
      <c r="B1273" s="388"/>
      <c r="C1273" s="389"/>
      <c r="D1273" s="389"/>
      <c r="E1273" s="389"/>
    </row>
    <row r="1274" spans="2:5" x14ac:dyDescent="0.25">
      <c r="B1274" s="388"/>
      <c r="C1274" s="389"/>
      <c r="D1274" s="389"/>
      <c r="E1274" s="389"/>
    </row>
    <row r="1275" spans="2:5" x14ac:dyDescent="0.25">
      <c r="B1275" s="388"/>
      <c r="C1275" s="389"/>
      <c r="D1275" s="389"/>
      <c r="E1275" s="389"/>
    </row>
    <row r="1276" spans="2:5" x14ac:dyDescent="0.25">
      <c r="B1276" s="388"/>
      <c r="C1276" s="389"/>
      <c r="D1276" s="389"/>
      <c r="E1276" s="389"/>
    </row>
    <row r="1277" spans="2:5" x14ac:dyDescent="0.25">
      <c r="B1277" s="388"/>
      <c r="C1277" s="389"/>
      <c r="D1277" s="389"/>
      <c r="E1277" s="389"/>
    </row>
    <row r="1278" spans="2:5" x14ac:dyDescent="0.25">
      <c r="B1278" s="388"/>
      <c r="C1278" s="389"/>
      <c r="D1278" s="389"/>
      <c r="E1278" s="389"/>
    </row>
    <row r="1279" spans="2:5" x14ac:dyDescent="0.25">
      <c r="B1279" s="388"/>
      <c r="C1279" s="389"/>
      <c r="D1279" s="389"/>
      <c r="E1279" s="389"/>
    </row>
    <row r="1280" spans="2:5" x14ac:dyDescent="0.25">
      <c r="B1280" s="388"/>
      <c r="C1280" s="389"/>
      <c r="D1280" s="389"/>
      <c r="E1280" s="389"/>
    </row>
    <row r="1281" spans="2:5" x14ac:dyDescent="0.25">
      <c r="B1281" s="388"/>
      <c r="C1281" s="389"/>
      <c r="D1281" s="389"/>
      <c r="E1281" s="389"/>
    </row>
    <row r="1282" spans="2:5" x14ac:dyDescent="0.25">
      <c r="B1282" s="388"/>
      <c r="C1282" s="389"/>
      <c r="D1282" s="389"/>
      <c r="E1282" s="389"/>
    </row>
    <row r="1283" spans="2:5" x14ac:dyDescent="0.25">
      <c r="B1283" s="388"/>
      <c r="C1283" s="389"/>
      <c r="D1283" s="389"/>
      <c r="E1283" s="389"/>
    </row>
    <row r="1284" spans="2:5" x14ac:dyDescent="0.25">
      <c r="B1284" s="388"/>
      <c r="C1284" s="389"/>
      <c r="D1284" s="389"/>
      <c r="E1284" s="389"/>
    </row>
    <row r="1285" spans="2:5" x14ac:dyDescent="0.25">
      <c r="B1285" s="388"/>
      <c r="C1285" s="389"/>
      <c r="D1285" s="389"/>
      <c r="E1285" s="389"/>
    </row>
    <row r="1286" spans="2:5" x14ac:dyDescent="0.25">
      <c r="B1286" s="388"/>
      <c r="C1286" s="389"/>
      <c r="D1286" s="389"/>
      <c r="E1286" s="389"/>
    </row>
    <row r="1287" spans="2:5" x14ac:dyDescent="0.25">
      <c r="B1287" s="388"/>
      <c r="C1287" s="389"/>
      <c r="D1287" s="389"/>
      <c r="E1287" s="389"/>
    </row>
    <row r="1288" spans="2:5" x14ac:dyDescent="0.25">
      <c r="B1288" s="388"/>
      <c r="C1288" s="389"/>
      <c r="D1288" s="389"/>
      <c r="E1288" s="389"/>
    </row>
    <row r="1289" spans="2:5" x14ac:dyDescent="0.25">
      <c r="B1289" s="388"/>
      <c r="C1289" s="389"/>
      <c r="D1289" s="389"/>
      <c r="E1289" s="389"/>
    </row>
    <row r="1290" spans="2:5" x14ac:dyDescent="0.25">
      <c r="B1290" s="388"/>
      <c r="C1290" s="389"/>
      <c r="D1290" s="389"/>
      <c r="E1290" s="389"/>
    </row>
    <row r="1291" spans="2:5" x14ac:dyDescent="0.25">
      <c r="B1291" s="388"/>
      <c r="C1291" s="389"/>
      <c r="D1291" s="389"/>
      <c r="E1291" s="389"/>
    </row>
    <row r="1292" spans="2:5" x14ac:dyDescent="0.25">
      <c r="B1292" s="388"/>
      <c r="C1292" s="389"/>
      <c r="D1292" s="389"/>
      <c r="E1292" s="389"/>
    </row>
    <row r="1293" spans="2:5" x14ac:dyDescent="0.25">
      <c r="B1293" s="388"/>
      <c r="C1293" s="389"/>
      <c r="D1293" s="389"/>
      <c r="E1293" s="389"/>
    </row>
    <row r="1294" spans="2:5" x14ac:dyDescent="0.25">
      <c r="B1294" s="388"/>
      <c r="C1294" s="389"/>
      <c r="D1294" s="389"/>
      <c r="E1294" s="389"/>
    </row>
    <row r="1295" spans="2:5" x14ac:dyDescent="0.25">
      <c r="B1295" s="388"/>
      <c r="C1295" s="389"/>
      <c r="D1295" s="389"/>
      <c r="E1295" s="389"/>
    </row>
    <row r="1296" spans="2:5" x14ac:dyDescent="0.25">
      <c r="B1296" s="388"/>
      <c r="C1296" s="389"/>
      <c r="D1296" s="389"/>
      <c r="E1296" s="389"/>
    </row>
    <row r="1297" spans="2:5" x14ac:dyDescent="0.25">
      <c r="B1297" s="388"/>
      <c r="C1297" s="389"/>
      <c r="D1297" s="389"/>
      <c r="E1297" s="389"/>
    </row>
    <row r="1298" spans="2:5" x14ac:dyDescent="0.25">
      <c r="B1298" s="388"/>
      <c r="C1298" s="389"/>
      <c r="D1298" s="389"/>
      <c r="E1298" s="389"/>
    </row>
    <row r="1299" spans="2:5" x14ac:dyDescent="0.25">
      <c r="B1299" s="388"/>
      <c r="C1299" s="389"/>
      <c r="D1299" s="389"/>
      <c r="E1299" s="389"/>
    </row>
    <row r="1300" spans="2:5" x14ac:dyDescent="0.25">
      <c r="B1300" s="388"/>
      <c r="C1300" s="389"/>
      <c r="D1300" s="389"/>
      <c r="E1300" s="389"/>
    </row>
    <row r="1301" spans="2:5" x14ac:dyDescent="0.25">
      <c r="B1301" s="388"/>
      <c r="C1301" s="389"/>
      <c r="D1301" s="389"/>
      <c r="E1301" s="389"/>
    </row>
    <row r="1302" spans="2:5" x14ac:dyDescent="0.25">
      <c r="B1302" s="388"/>
      <c r="C1302" s="389"/>
      <c r="D1302" s="389"/>
      <c r="E1302" s="389"/>
    </row>
    <row r="1303" spans="2:5" x14ac:dyDescent="0.25">
      <c r="B1303" s="388"/>
      <c r="C1303" s="389"/>
      <c r="D1303" s="389"/>
      <c r="E1303" s="389"/>
    </row>
    <row r="1304" spans="2:5" x14ac:dyDescent="0.25">
      <c r="B1304" s="388"/>
      <c r="C1304" s="389"/>
      <c r="D1304" s="389"/>
      <c r="E1304" s="389"/>
    </row>
    <row r="1305" spans="2:5" x14ac:dyDescent="0.25">
      <c r="B1305" s="388"/>
      <c r="C1305" s="389"/>
      <c r="D1305" s="389"/>
      <c r="E1305" s="389"/>
    </row>
    <row r="1306" spans="2:5" x14ac:dyDescent="0.25">
      <c r="B1306" s="388"/>
      <c r="C1306" s="389"/>
      <c r="D1306" s="389"/>
      <c r="E1306" s="389"/>
    </row>
    <row r="1307" spans="2:5" x14ac:dyDescent="0.25">
      <c r="B1307" s="388"/>
      <c r="C1307" s="389"/>
      <c r="D1307" s="389"/>
      <c r="E1307" s="389"/>
    </row>
    <row r="1308" spans="2:5" x14ac:dyDescent="0.25">
      <c r="B1308" s="388"/>
      <c r="C1308" s="389"/>
      <c r="D1308" s="389"/>
      <c r="E1308" s="389"/>
    </row>
    <row r="1309" spans="2:5" x14ac:dyDescent="0.25">
      <c r="B1309" s="388"/>
      <c r="C1309" s="389"/>
      <c r="D1309" s="389"/>
      <c r="E1309" s="389"/>
    </row>
    <row r="1310" spans="2:5" x14ac:dyDescent="0.25">
      <c r="B1310" s="388"/>
      <c r="C1310" s="389"/>
      <c r="D1310" s="389"/>
      <c r="E1310" s="389"/>
    </row>
    <row r="1311" spans="2:5" x14ac:dyDescent="0.25">
      <c r="B1311" s="388"/>
      <c r="C1311" s="389"/>
      <c r="D1311" s="389"/>
      <c r="E1311" s="389"/>
    </row>
    <row r="1312" spans="2:5" x14ac:dyDescent="0.25">
      <c r="B1312" s="388"/>
      <c r="C1312" s="389"/>
      <c r="D1312" s="389"/>
      <c r="E1312" s="389"/>
    </row>
    <row r="1313" spans="2:5" x14ac:dyDescent="0.25">
      <c r="B1313" s="388"/>
      <c r="C1313" s="389"/>
      <c r="D1313" s="389"/>
      <c r="E1313" s="389"/>
    </row>
    <row r="1314" spans="2:5" x14ac:dyDescent="0.25">
      <c r="B1314" s="388"/>
      <c r="C1314" s="389"/>
      <c r="D1314" s="389"/>
      <c r="E1314" s="389"/>
    </row>
    <row r="1315" spans="2:5" x14ac:dyDescent="0.25">
      <c r="B1315" s="388"/>
      <c r="C1315" s="389"/>
      <c r="D1315" s="389"/>
      <c r="E1315" s="389"/>
    </row>
    <row r="1316" spans="2:5" x14ac:dyDescent="0.25">
      <c r="B1316" s="388"/>
      <c r="C1316" s="389"/>
      <c r="D1316" s="389"/>
      <c r="E1316" s="389"/>
    </row>
    <row r="1317" spans="2:5" x14ac:dyDescent="0.25">
      <c r="B1317" s="388"/>
      <c r="C1317" s="389"/>
      <c r="D1317" s="389"/>
      <c r="E1317" s="389"/>
    </row>
    <row r="1318" spans="2:5" x14ac:dyDescent="0.25">
      <c r="B1318" s="388"/>
      <c r="C1318" s="389"/>
      <c r="D1318" s="389"/>
      <c r="E1318" s="389"/>
    </row>
    <row r="1319" spans="2:5" x14ac:dyDescent="0.25">
      <c r="B1319" s="388"/>
      <c r="C1319" s="389"/>
      <c r="D1319" s="389"/>
      <c r="E1319" s="389"/>
    </row>
    <row r="1320" spans="2:5" x14ac:dyDescent="0.25">
      <c r="B1320" s="388"/>
      <c r="C1320" s="389"/>
      <c r="D1320" s="389"/>
      <c r="E1320" s="389"/>
    </row>
    <row r="1321" spans="2:5" x14ac:dyDescent="0.25">
      <c r="B1321" s="388"/>
      <c r="C1321" s="389"/>
      <c r="D1321" s="389"/>
      <c r="E1321" s="389"/>
    </row>
    <row r="1322" spans="2:5" x14ac:dyDescent="0.25">
      <c r="B1322" s="388"/>
      <c r="C1322" s="389"/>
      <c r="D1322" s="389"/>
      <c r="E1322" s="389"/>
    </row>
    <row r="1323" spans="2:5" x14ac:dyDescent="0.25">
      <c r="B1323" s="388"/>
      <c r="C1323" s="389"/>
      <c r="D1323" s="389"/>
      <c r="E1323" s="389"/>
    </row>
    <row r="1324" spans="2:5" x14ac:dyDescent="0.25">
      <c r="B1324" s="388"/>
      <c r="C1324" s="389"/>
      <c r="D1324" s="389"/>
      <c r="E1324" s="389"/>
    </row>
    <row r="1325" spans="2:5" x14ac:dyDescent="0.25">
      <c r="B1325" s="388"/>
      <c r="C1325" s="389"/>
      <c r="D1325" s="389"/>
      <c r="E1325" s="389"/>
    </row>
    <row r="1326" spans="2:5" x14ac:dyDescent="0.25">
      <c r="B1326" s="388"/>
      <c r="C1326" s="389"/>
      <c r="D1326" s="389"/>
      <c r="E1326" s="389"/>
    </row>
    <row r="1327" spans="2:5" x14ac:dyDescent="0.25">
      <c r="B1327" s="388"/>
      <c r="C1327" s="389"/>
      <c r="D1327" s="389"/>
      <c r="E1327" s="389"/>
    </row>
    <row r="1328" spans="2:5" x14ac:dyDescent="0.25">
      <c r="B1328" s="388"/>
      <c r="C1328" s="389"/>
      <c r="D1328" s="389"/>
      <c r="E1328" s="389"/>
    </row>
    <row r="1329" spans="2:5" x14ac:dyDescent="0.25">
      <c r="B1329" s="388"/>
      <c r="C1329" s="389"/>
      <c r="D1329" s="389"/>
      <c r="E1329" s="389"/>
    </row>
    <row r="1330" spans="2:5" x14ac:dyDescent="0.25">
      <c r="B1330" s="388"/>
      <c r="C1330" s="389"/>
      <c r="D1330" s="389"/>
      <c r="E1330" s="389"/>
    </row>
    <row r="1331" spans="2:5" x14ac:dyDescent="0.25">
      <c r="B1331" s="388"/>
      <c r="C1331" s="389"/>
      <c r="D1331" s="389"/>
      <c r="E1331" s="389"/>
    </row>
    <row r="1332" spans="2:5" x14ac:dyDescent="0.25">
      <c r="B1332" s="388"/>
      <c r="C1332" s="389"/>
      <c r="D1332" s="389"/>
      <c r="E1332" s="389"/>
    </row>
    <row r="1333" spans="2:5" x14ac:dyDescent="0.25">
      <c r="B1333" s="388"/>
      <c r="C1333" s="389"/>
      <c r="D1333" s="389"/>
      <c r="E1333" s="389"/>
    </row>
    <row r="1334" spans="2:5" x14ac:dyDescent="0.25">
      <c r="B1334" s="388"/>
      <c r="C1334" s="389"/>
      <c r="D1334" s="389"/>
      <c r="E1334" s="389"/>
    </row>
    <row r="1335" spans="2:5" x14ac:dyDescent="0.25">
      <c r="B1335" s="388"/>
      <c r="C1335" s="389"/>
      <c r="D1335" s="389"/>
      <c r="E1335" s="389"/>
    </row>
    <row r="1336" spans="2:5" x14ac:dyDescent="0.25">
      <c r="B1336" s="388"/>
      <c r="C1336" s="389"/>
      <c r="D1336" s="389"/>
      <c r="E1336" s="389"/>
    </row>
    <row r="1337" spans="2:5" x14ac:dyDescent="0.25">
      <c r="B1337" s="388"/>
      <c r="C1337" s="389"/>
      <c r="D1337" s="389"/>
      <c r="E1337" s="389"/>
    </row>
    <row r="1338" spans="2:5" x14ac:dyDescent="0.25">
      <c r="B1338" s="388"/>
      <c r="C1338" s="389"/>
      <c r="D1338" s="389"/>
      <c r="E1338" s="389"/>
    </row>
    <row r="1339" spans="2:5" x14ac:dyDescent="0.25">
      <c r="B1339" s="388"/>
      <c r="C1339" s="389"/>
      <c r="D1339" s="389"/>
      <c r="E1339" s="389"/>
    </row>
    <row r="1340" spans="2:5" x14ac:dyDescent="0.25">
      <c r="B1340" s="388"/>
      <c r="C1340" s="389"/>
      <c r="D1340" s="389"/>
      <c r="E1340" s="389"/>
    </row>
    <row r="1341" spans="2:5" x14ac:dyDescent="0.25">
      <c r="B1341" s="388"/>
      <c r="C1341" s="389"/>
      <c r="D1341" s="389"/>
      <c r="E1341" s="389"/>
    </row>
    <row r="1342" spans="2:5" x14ac:dyDescent="0.25">
      <c r="B1342" s="388"/>
      <c r="C1342" s="389"/>
      <c r="D1342" s="389"/>
      <c r="E1342" s="389"/>
    </row>
    <row r="1343" spans="2:5" x14ac:dyDescent="0.25">
      <c r="B1343" s="388"/>
      <c r="C1343" s="389"/>
      <c r="D1343" s="389"/>
      <c r="E1343" s="389"/>
    </row>
    <row r="1344" spans="2:5" x14ac:dyDescent="0.25">
      <c r="B1344" s="388"/>
      <c r="C1344" s="389"/>
      <c r="D1344" s="389"/>
      <c r="E1344" s="389"/>
    </row>
    <row r="1345" spans="2:5" x14ac:dyDescent="0.25">
      <c r="B1345" s="388"/>
      <c r="C1345" s="389"/>
      <c r="D1345" s="389"/>
      <c r="E1345" s="389"/>
    </row>
    <row r="1346" spans="2:5" x14ac:dyDescent="0.25">
      <c r="B1346" s="388"/>
      <c r="C1346" s="389"/>
      <c r="D1346" s="389"/>
      <c r="E1346" s="389"/>
    </row>
    <row r="1347" spans="2:5" x14ac:dyDescent="0.25">
      <c r="B1347" s="388"/>
      <c r="C1347" s="389"/>
      <c r="D1347" s="389"/>
      <c r="E1347" s="389"/>
    </row>
    <row r="1348" spans="2:5" x14ac:dyDescent="0.25">
      <c r="B1348" s="388"/>
      <c r="C1348" s="389"/>
      <c r="D1348" s="389"/>
      <c r="E1348" s="389"/>
    </row>
    <row r="1349" spans="2:5" x14ac:dyDescent="0.25">
      <c r="B1349" s="388"/>
      <c r="C1349" s="389"/>
      <c r="D1349" s="389"/>
      <c r="E1349" s="389"/>
    </row>
    <row r="1350" spans="2:5" x14ac:dyDescent="0.25">
      <c r="B1350" s="388"/>
      <c r="C1350" s="389"/>
      <c r="D1350" s="389"/>
      <c r="E1350" s="389"/>
    </row>
    <row r="1351" spans="2:5" x14ac:dyDescent="0.25">
      <c r="B1351" s="388"/>
      <c r="C1351" s="389"/>
      <c r="D1351" s="389"/>
      <c r="E1351" s="389"/>
    </row>
    <row r="1352" spans="2:5" x14ac:dyDescent="0.25">
      <c r="B1352" s="388"/>
      <c r="C1352" s="389"/>
      <c r="D1352" s="389"/>
      <c r="E1352" s="389"/>
    </row>
    <row r="1353" spans="2:5" x14ac:dyDescent="0.25">
      <c r="B1353" s="388"/>
      <c r="C1353" s="389"/>
      <c r="D1353" s="389"/>
      <c r="E1353" s="389"/>
    </row>
    <row r="1354" spans="2:5" x14ac:dyDescent="0.25">
      <c r="B1354" s="388"/>
      <c r="C1354" s="389"/>
      <c r="D1354" s="389"/>
      <c r="E1354" s="389"/>
    </row>
    <row r="1355" spans="2:5" x14ac:dyDescent="0.25">
      <c r="B1355" s="388"/>
      <c r="C1355" s="389"/>
      <c r="D1355" s="389"/>
      <c r="E1355" s="389"/>
    </row>
    <row r="1356" spans="2:5" x14ac:dyDescent="0.25">
      <c r="B1356" s="388"/>
      <c r="C1356" s="389"/>
      <c r="D1356" s="389"/>
      <c r="E1356" s="389"/>
    </row>
    <row r="1357" spans="2:5" x14ac:dyDescent="0.25">
      <c r="B1357" s="388"/>
      <c r="C1357" s="389"/>
      <c r="D1357" s="389"/>
      <c r="E1357" s="389"/>
    </row>
    <row r="1358" spans="2:5" x14ac:dyDescent="0.25">
      <c r="B1358" s="388"/>
      <c r="C1358" s="389"/>
      <c r="D1358" s="389"/>
      <c r="E1358" s="389"/>
    </row>
    <row r="1359" spans="2:5" x14ac:dyDescent="0.25">
      <c r="B1359" s="388"/>
      <c r="C1359" s="389"/>
      <c r="D1359" s="389"/>
      <c r="E1359" s="389"/>
    </row>
    <row r="1360" spans="2:5" x14ac:dyDescent="0.25">
      <c r="B1360" s="388"/>
      <c r="C1360" s="389"/>
      <c r="D1360" s="389"/>
      <c r="E1360" s="389"/>
    </row>
    <row r="1361" spans="2:5" x14ac:dyDescent="0.25">
      <c r="B1361" s="388"/>
      <c r="C1361" s="389"/>
      <c r="D1361" s="389"/>
      <c r="E1361" s="389"/>
    </row>
    <row r="1362" spans="2:5" x14ac:dyDescent="0.25">
      <c r="B1362" s="388"/>
      <c r="C1362" s="389"/>
      <c r="D1362" s="389"/>
      <c r="E1362" s="389"/>
    </row>
    <row r="1363" spans="2:5" x14ac:dyDescent="0.25">
      <c r="B1363" s="388"/>
      <c r="C1363" s="389"/>
      <c r="D1363" s="389"/>
      <c r="E1363" s="389"/>
    </row>
    <row r="1364" spans="2:5" x14ac:dyDescent="0.25">
      <c r="B1364" s="388"/>
      <c r="C1364" s="389"/>
      <c r="D1364" s="389"/>
      <c r="E1364" s="389"/>
    </row>
    <row r="1365" spans="2:5" x14ac:dyDescent="0.25">
      <c r="B1365" s="388"/>
      <c r="C1365" s="389"/>
      <c r="D1365" s="389"/>
      <c r="E1365" s="389"/>
    </row>
    <row r="1366" spans="2:5" x14ac:dyDescent="0.25">
      <c r="B1366" s="388"/>
      <c r="C1366" s="389"/>
      <c r="D1366" s="389"/>
      <c r="E1366" s="389"/>
    </row>
    <row r="1367" spans="2:5" x14ac:dyDescent="0.25">
      <c r="B1367" s="388"/>
      <c r="C1367" s="389"/>
      <c r="D1367" s="389"/>
      <c r="E1367" s="389"/>
    </row>
    <row r="1368" spans="2:5" x14ac:dyDescent="0.25">
      <c r="B1368" s="388"/>
      <c r="C1368" s="389"/>
      <c r="D1368" s="389"/>
      <c r="E1368" s="389"/>
    </row>
    <row r="1369" spans="2:5" x14ac:dyDescent="0.25">
      <c r="B1369" s="388"/>
      <c r="C1369" s="389"/>
      <c r="D1369" s="389"/>
      <c r="E1369" s="389"/>
    </row>
    <row r="1370" spans="2:5" x14ac:dyDescent="0.25">
      <c r="B1370" s="388"/>
      <c r="C1370" s="389"/>
      <c r="D1370" s="389"/>
      <c r="E1370" s="389"/>
    </row>
    <row r="1371" spans="2:5" x14ac:dyDescent="0.25">
      <c r="B1371" s="388"/>
      <c r="C1371" s="389"/>
      <c r="D1371" s="389"/>
      <c r="E1371" s="389"/>
    </row>
    <row r="1372" spans="2:5" x14ac:dyDescent="0.25">
      <c r="B1372" s="388"/>
      <c r="C1372" s="389"/>
      <c r="D1372" s="389"/>
      <c r="E1372" s="389"/>
    </row>
    <row r="1373" spans="2:5" x14ac:dyDescent="0.25">
      <c r="B1373" s="388"/>
      <c r="C1373" s="389"/>
      <c r="D1373" s="389"/>
      <c r="E1373" s="389"/>
    </row>
    <row r="1374" spans="2:5" x14ac:dyDescent="0.25">
      <c r="B1374" s="388"/>
      <c r="C1374" s="389"/>
      <c r="D1374" s="389"/>
      <c r="E1374" s="389"/>
    </row>
    <row r="1375" spans="2:5" x14ac:dyDescent="0.25">
      <c r="B1375" s="388"/>
      <c r="C1375" s="389"/>
      <c r="D1375" s="389"/>
      <c r="E1375" s="389"/>
    </row>
    <row r="1376" spans="2:5" x14ac:dyDescent="0.25">
      <c r="B1376" s="388"/>
      <c r="C1376" s="389"/>
      <c r="D1376" s="389"/>
      <c r="E1376" s="389"/>
    </row>
    <row r="1377" spans="2:5" x14ac:dyDescent="0.25">
      <c r="B1377" s="388"/>
      <c r="C1377" s="389"/>
      <c r="D1377" s="389"/>
      <c r="E1377" s="389"/>
    </row>
    <row r="1378" spans="2:5" x14ac:dyDescent="0.25">
      <c r="B1378" s="388"/>
      <c r="C1378" s="389"/>
      <c r="D1378" s="389"/>
      <c r="E1378" s="389"/>
    </row>
    <row r="1379" spans="2:5" x14ac:dyDescent="0.25">
      <c r="B1379" s="388"/>
      <c r="C1379" s="389"/>
      <c r="D1379" s="389"/>
      <c r="E1379" s="389"/>
    </row>
    <row r="1380" spans="2:5" x14ac:dyDescent="0.25">
      <c r="B1380" s="388"/>
      <c r="C1380" s="389"/>
      <c r="D1380" s="389"/>
      <c r="E1380" s="389"/>
    </row>
    <row r="1381" spans="2:5" x14ac:dyDescent="0.25">
      <c r="B1381" s="388"/>
      <c r="C1381" s="389"/>
      <c r="D1381" s="389"/>
      <c r="E1381" s="389"/>
    </row>
    <row r="1382" spans="2:5" x14ac:dyDescent="0.25">
      <c r="B1382" s="388"/>
      <c r="C1382" s="389"/>
      <c r="D1382" s="389"/>
      <c r="E1382" s="389"/>
    </row>
    <row r="1383" spans="2:5" x14ac:dyDescent="0.25">
      <c r="B1383" s="388"/>
      <c r="C1383" s="389"/>
      <c r="D1383" s="389"/>
      <c r="E1383" s="389"/>
    </row>
    <row r="1384" spans="2:5" x14ac:dyDescent="0.25">
      <c r="B1384" s="388"/>
      <c r="C1384" s="389"/>
      <c r="D1384" s="389"/>
      <c r="E1384" s="389"/>
    </row>
    <row r="1385" spans="2:5" x14ac:dyDescent="0.25">
      <c r="B1385" s="388"/>
      <c r="C1385" s="389"/>
      <c r="D1385" s="389"/>
      <c r="E1385" s="389"/>
    </row>
    <row r="1386" spans="2:5" x14ac:dyDescent="0.25">
      <c r="B1386" s="388"/>
      <c r="C1386" s="389"/>
      <c r="D1386" s="389"/>
      <c r="E1386" s="389"/>
    </row>
    <row r="1387" spans="2:5" x14ac:dyDescent="0.25">
      <c r="B1387" s="388"/>
      <c r="C1387" s="389"/>
      <c r="D1387" s="389"/>
      <c r="E1387" s="389"/>
    </row>
    <row r="1388" spans="2:5" x14ac:dyDescent="0.25">
      <c r="B1388" s="388"/>
      <c r="C1388" s="389"/>
      <c r="D1388" s="389"/>
      <c r="E1388" s="389"/>
    </row>
    <row r="1389" spans="2:5" x14ac:dyDescent="0.25">
      <c r="B1389" s="388"/>
      <c r="C1389" s="389"/>
      <c r="D1389" s="389"/>
      <c r="E1389" s="389"/>
    </row>
    <row r="1390" spans="2:5" x14ac:dyDescent="0.25">
      <c r="B1390" s="388"/>
      <c r="C1390" s="389"/>
      <c r="D1390" s="389"/>
      <c r="E1390" s="389"/>
    </row>
    <row r="1391" spans="2:5" x14ac:dyDescent="0.25">
      <c r="B1391" s="388"/>
      <c r="C1391" s="389"/>
      <c r="D1391" s="389"/>
      <c r="E1391" s="389"/>
    </row>
    <row r="1392" spans="2:5" x14ac:dyDescent="0.25">
      <c r="B1392" s="388"/>
      <c r="C1392" s="389"/>
      <c r="D1392" s="389"/>
      <c r="E1392" s="389"/>
    </row>
    <row r="1393" spans="2:5" x14ac:dyDescent="0.25">
      <c r="B1393" s="388"/>
      <c r="C1393" s="389"/>
      <c r="D1393" s="389"/>
      <c r="E1393" s="389"/>
    </row>
    <row r="1394" spans="2:5" x14ac:dyDescent="0.25">
      <c r="B1394" s="388"/>
      <c r="C1394" s="389"/>
      <c r="D1394" s="389"/>
      <c r="E1394" s="389"/>
    </row>
    <row r="1395" spans="2:5" x14ac:dyDescent="0.25">
      <c r="B1395" s="388"/>
      <c r="C1395" s="389"/>
      <c r="D1395" s="389"/>
      <c r="E1395" s="389"/>
    </row>
    <row r="1396" spans="2:5" x14ac:dyDescent="0.25">
      <c r="B1396" s="388"/>
      <c r="C1396" s="389"/>
      <c r="D1396" s="389"/>
      <c r="E1396" s="389"/>
    </row>
    <row r="1397" spans="2:5" x14ac:dyDescent="0.25">
      <c r="B1397" s="388"/>
      <c r="C1397" s="389"/>
      <c r="D1397" s="389"/>
      <c r="E1397" s="389"/>
    </row>
    <row r="1398" spans="2:5" x14ac:dyDescent="0.25">
      <c r="B1398" s="388"/>
      <c r="C1398" s="389"/>
      <c r="D1398" s="389"/>
      <c r="E1398" s="389"/>
    </row>
    <row r="1399" spans="2:5" x14ac:dyDescent="0.25">
      <c r="B1399" s="388"/>
      <c r="C1399" s="389"/>
      <c r="D1399" s="389"/>
      <c r="E1399" s="389"/>
    </row>
    <row r="1400" spans="2:5" x14ac:dyDescent="0.25">
      <c r="B1400" s="388"/>
      <c r="C1400" s="389"/>
      <c r="D1400" s="389"/>
      <c r="E1400" s="389"/>
    </row>
    <row r="1401" spans="2:5" x14ac:dyDescent="0.25">
      <c r="B1401" s="388"/>
      <c r="C1401" s="389"/>
      <c r="D1401" s="389"/>
      <c r="E1401" s="389"/>
    </row>
    <row r="1402" spans="2:5" x14ac:dyDescent="0.25">
      <c r="B1402" s="388"/>
      <c r="C1402" s="389"/>
      <c r="D1402" s="389"/>
      <c r="E1402" s="389"/>
    </row>
    <row r="1403" spans="2:5" x14ac:dyDescent="0.25">
      <c r="B1403" s="388"/>
      <c r="C1403" s="389"/>
      <c r="D1403" s="389"/>
      <c r="E1403" s="389"/>
    </row>
    <row r="1404" spans="2:5" x14ac:dyDescent="0.25">
      <c r="B1404" s="388"/>
      <c r="C1404" s="389"/>
      <c r="D1404" s="389"/>
      <c r="E1404" s="389"/>
    </row>
    <row r="1405" spans="2:5" x14ac:dyDescent="0.25">
      <c r="B1405" s="388"/>
      <c r="C1405" s="389"/>
      <c r="D1405" s="389"/>
      <c r="E1405" s="389"/>
    </row>
    <row r="1406" spans="2:5" x14ac:dyDescent="0.25">
      <c r="B1406" s="388"/>
      <c r="C1406" s="389"/>
      <c r="D1406" s="389"/>
      <c r="E1406" s="389"/>
    </row>
    <row r="1407" spans="2:5" x14ac:dyDescent="0.25">
      <c r="B1407" s="388"/>
      <c r="C1407" s="389"/>
      <c r="D1407" s="389"/>
      <c r="E1407" s="389"/>
    </row>
    <row r="1408" spans="2:5" x14ac:dyDescent="0.25">
      <c r="B1408" s="388"/>
      <c r="C1408" s="389"/>
      <c r="D1408" s="389"/>
      <c r="E1408" s="389"/>
    </row>
    <row r="1409" spans="2:5" x14ac:dyDescent="0.25">
      <c r="B1409" s="388"/>
      <c r="C1409" s="389"/>
      <c r="D1409" s="389"/>
      <c r="E1409" s="389"/>
    </row>
    <row r="1410" spans="2:5" x14ac:dyDescent="0.25">
      <c r="B1410" s="388"/>
      <c r="C1410" s="389"/>
      <c r="D1410" s="389"/>
      <c r="E1410" s="389"/>
    </row>
    <row r="1411" spans="2:5" x14ac:dyDescent="0.25">
      <c r="B1411" s="388"/>
      <c r="C1411" s="389"/>
      <c r="D1411" s="389"/>
      <c r="E1411" s="389"/>
    </row>
    <row r="1412" spans="2:5" x14ac:dyDescent="0.25">
      <c r="B1412" s="388"/>
      <c r="C1412" s="389"/>
      <c r="D1412" s="389"/>
      <c r="E1412" s="389"/>
    </row>
    <row r="1413" spans="2:5" x14ac:dyDescent="0.25">
      <c r="B1413" s="388"/>
      <c r="C1413" s="389"/>
      <c r="D1413" s="389"/>
      <c r="E1413" s="389"/>
    </row>
    <row r="1414" spans="2:5" x14ac:dyDescent="0.25">
      <c r="B1414" s="388"/>
      <c r="C1414" s="389"/>
      <c r="D1414" s="389"/>
      <c r="E1414" s="389"/>
    </row>
    <row r="1415" spans="2:5" x14ac:dyDescent="0.25">
      <c r="B1415" s="388"/>
      <c r="C1415" s="389"/>
      <c r="D1415" s="389"/>
      <c r="E1415" s="389"/>
    </row>
    <row r="1416" spans="2:5" x14ac:dyDescent="0.25">
      <c r="B1416" s="388"/>
      <c r="C1416" s="389"/>
      <c r="D1416" s="389"/>
      <c r="E1416" s="389"/>
    </row>
    <row r="1417" spans="2:5" x14ac:dyDescent="0.25">
      <c r="B1417" s="388"/>
      <c r="C1417" s="389"/>
      <c r="D1417" s="389"/>
      <c r="E1417" s="389"/>
    </row>
    <row r="1418" spans="2:5" x14ac:dyDescent="0.25">
      <c r="B1418" s="388"/>
      <c r="C1418" s="389"/>
      <c r="D1418" s="389"/>
      <c r="E1418" s="389"/>
    </row>
    <row r="1419" spans="2:5" x14ac:dyDescent="0.25">
      <c r="B1419" s="388"/>
      <c r="C1419" s="389"/>
      <c r="D1419" s="389"/>
      <c r="E1419" s="389"/>
    </row>
    <row r="1420" spans="2:5" x14ac:dyDescent="0.25">
      <c r="B1420" s="388"/>
      <c r="C1420" s="389"/>
      <c r="D1420" s="389"/>
      <c r="E1420" s="389"/>
    </row>
    <row r="1421" spans="2:5" x14ac:dyDescent="0.25">
      <c r="B1421" s="388"/>
      <c r="C1421" s="389"/>
      <c r="D1421" s="389"/>
      <c r="E1421" s="389"/>
    </row>
    <row r="1422" spans="2:5" x14ac:dyDescent="0.25">
      <c r="B1422" s="388"/>
      <c r="C1422" s="389"/>
      <c r="D1422" s="389"/>
      <c r="E1422" s="389"/>
    </row>
    <row r="1423" spans="2:5" x14ac:dyDescent="0.25">
      <c r="B1423" s="388"/>
      <c r="C1423" s="389"/>
      <c r="D1423" s="389"/>
      <c r="E1423" s="389"/>
    </row>
    <row r="1424" spans="2:5" x14ac:dyDescent="0.25">
      <c r="B1424" s="388"/>
      <c r="C1424" s="389"/>
      <c r="D1424" s="389"/>
      <c r="E1424" s="389"/>
    </row>
    <row r="1425" spans="2:5" x14ac:dyDescent="0.25">
      <c r="B1425" s="388"/>
      <c r="C1425" s="389"/>
      <c r="D1425" s="389"/>
      <c r="E1425" s="389"/>
    </row>
    <row r="1426" spans="2:5" x14ac:dyDescent="0.25">
      <c r="B1426" s="388"/>
      <c r="C1426" s="389"/>
      <c r="D1426" s="389"/>
      <c r="E1426" s="389"/>
    </row>
    <row r="1427" spans="2:5" x14ac:dyDescent="0.25">
      <c r="B1427" s="388"/>
      <c r="C1427" s="389"/>
      <c r="D1427" s="389"/>
      <c r="E1427" s="389"/>
    </row>
    <row r="1428" spans="2:5" x14ac:dyDescent="0.25">
      <c r="B1428" s="388"/>
      <c r="C1428" s="389"/>
      <c r="D1428" s="389"/>
      <c r="E1428" s="389"/>
    </row>
    <row r="1429" spans="2:5" x14ac:dyDescent="0.25">
      <c r="B1429" s="388"/>
      <c r="C1429" s="389"/>
      <c r="D1429" s="389"/>
      <c r="E1429" s="389"/>
    </row>
    <row r="1430" spans="2:5" x14ac:dyDescent="0.25">
      <c r="B1430" s="388"/>
      <c r="C1430" s="389"/>
      <c r="D1430" s="389"/>
      <c r="E1430" s="389"/>
    </row>
    <row r="1431" spans="2:5" x14ac:dyDescent="0.25">
      <c r="B1431" s="388"/>
      <c r="C1431" s="389"/>
      <c r="D1431" s="389"/>
      <c r="E1431" s="389"/>
    </row>
    <row r="1432" spans="2:5" x14ac:dyDescent="0.25">
      <c r="B1432" s="388"/>
      <c r="C1432" s="389"/>
      <c r="D1432" s="389"/>
      <c r="E1432" s="389"/>
    </row>
    <row r="1433" spans="2:5" x14ac:dyDescent="0.25">
      <c r="B1433" s="388"/>
      <c r="C1433" s="389"/>
      <c r="D1433" s="389"/>
      <c r="E1433" s="389"/>
    </row>
    <row r="1434" spans="2:5" x14ac:dyDescent="0.25">
      <c r="B1434" s="388"/>
      <c r="C1434" s="389"/>
      <c r="D1434" s="389"/>
      <c r="E1434" s="389"/>
    </row>
    <row r="1435" spans="2:5" x14ac:dyDescent="0.25">
      <c r="B1435" s="388"/>
      <c r="C1435" s="389"/>
      <c r="D1435" s="389"/>
      <c r="E1435" s="389"/>
    </row>
    <row r="1436" spans="2:5" x14ac:dyDescent="0.25">
      <c r="B1436" s="388"/>
      <c r="C1436" s="389"/>
      <c r="D1436" s="389"/>
      <c r="E1436" s="389"/>
    </row>
    <row r="1437" spans="2:5" x14ac:dyDescent="0.25">
      <c r="B1437" s="388"/>
      <c r="C1437" s="389"/>
      <c r="D1437" s="389"/>
      <c r="E1437" s="389"/>
    </row>
    <row r="1438" spans="2:5" x14ac:dyDescent="0.25">
      <c r="B1438" s="388"/>
      <c r="C1438" s="389"/>
      <c r="D1438" s="389"/>
      <c r="E1438" s="389"/>
    </row>
    <row r="1439" spans="2:5" x14ac:dyDescent="0.25">
      <c r="B1439" s="388"/>
      <c r="C1439" s="389"/>
      <c r="D1439" s="389"/>
      <c r="E1439" s="389"/>
    </row>
    <row r="1440" spans="2:5" x14ac:dyDescent="0.25">
      <c r="B1440" s="388"/>
      <c r="C1440" s="389"/>
      <c r="D1440" s="389"/>
      <c r="E1440" s="389"/>
    </row>
    <row r="1441" spans="2:5" x14ac:dyDescent="0.25">
      <c r="B1441" s="388"/>
      <c r="C1441" s="389"/>
      <c r="D1441" s="389"/>
      <c r="E1441" s="389"/>
    </row>
    <row r="1442" spans="2:5" x14ac:dyDescent="0.25">
      <c r="B1442" s="388"/>
      <c r="C1442" s="389"/>
      <c r="D1442" s="389"/>
      <c r="E1442" s="389"/>
    </row>
    <row r="1443" spans="2:5" x14ac:dyDescent="0.25">
      <c r="B1443" s="388"/>
      <c r="C1443" s="389"/>
      <c r="D1443" s="389"/>
      <c r="E1443" s="389"/>
    </row>
    <row r="1444" spans="2:5" x14ac:dyDescent="0.25">
      <c r="B1444" s="388"/>
      <c r="C1444" s="389"/>
      <c r="D1444" s="389"/>
      <c r="E1444" s="389"/>
    </row>
    <row r="1445" spans="2:5" x14ac:dyDescent="0.25">
      <c r="B1445" s="388"/>
      <c r="C1445" s="389"/>
      <c r="D1445" s="389"/>
      <c r="E1445" s="389"/>
    </row>
    <row r="1446" spans="2:5" x14ac:dyDescent="0.25">
      <c r="B1446" s="388"/>
      <c r="C1446" s="389"/>
      <c r="D1446" s="389"/>
      <c r="E1446" s="389"/>
    </row>
    <row r="1447" spans="2:5" x14ac:dyDescent="0.25">
      <c r="B1447" s="388"/>
      <c r="C1447" s="389"/>
      <c r="D1447" s="389"/>
      <c r="E1447" s="389"/>
    </row>
    <row r="1448" spans="2:5" x14ac:dyDescent="0.25">
      <c r="B1448" s="388"/>
      <c r="C1448" s="389"/>
      <c r="D1448" s="389"/>
      <c r="E1448" s="389"/>
    </row>
    <row r="1449" spans="2:5" x14ac:dyDescent="0.25">
      <c r="B1449" s="388"/>
      <c r="C1449" s="389"/>
      <c r="D1449" s="389"/>
      <c r="E1449" s="389"/>
    </row>
    <row r="1450" spans="2:5" x14ac:dyDescent="0.25">
      <c r="B1450" s="388"/>
      <c r="C1450" s="389"/>
      <c r="D1450" s="389"/>
      <c r="E1450" s="389"/>
    </row>
    <row r="1451" spans="2:5" x14ac:dyDescent="0.25">
      <c r="B1451" s="388"/>
      <c r="C1451" s="389"/>
      <c r="D1451" s="389"/>
      <c r="E1451" s="389"/>
    </row>
    <row r="1452" spans="2:5" x14ac:dyDescent="0.25">
      <c r="B1452" s="388"/>
      <c r="C1452" s="389"/>
      <c r="D1452" s="389"/>
      <c r="E1452" s="389"/>
    </row>
    <row r="1453" spans="2:5" x14ac:dyDescent="0.25">
      <c r="B1453" s="388"/>
      <c r="C1453" s="389"/>
      <c r="D1453" s="389"/>
      <c r="E1453" s="389"/>
    </row>
    <row r="1454" spans="2:5" x14ac:dyDescent="0.25">
      <c r="B1454" s="388"/>
      <c r="C1454" s="389"/>
      <c r="D1454" s="389"/>
      <c r="E1454" s="389"/>
    </row>
    <row r="1455" spans="2:5" x14ac:dyDescent="0.25">
      <c r="B1455" s="388"/>
      <c r="C1455" s="389"/>
      <c r="D1455" s="389"/>
      <c r="E1455" s="389"/>
    </row>
    <row r="1456" spans="2:5" x14ac:dyDescent="0.25">
      <c r="B1456" s="388"/>
      <c r="C1456" s="389"/>
      <c r="D1456" s="389"/>
      <c r="E1456" s="389"/>
    </row>
    <row r="1457" spans="2:5" x14ac:dyDescent="0.25">
      <c r="B1457" s="388"/>
      <c r="C1457" s="389"/>
      <c r="D1457" s="389"/>
      <c r="E1457" s="389"/>
    </row>
    <row r="1458" spans="2:5" x14ac:dyDescent="0.25">
      <c r="B1458" s="388"/>
      <c r="C1458" s="389"/>
      <c r="D1458" s="389"/>
      <c r="E1458" s="389"/>
    </row>
    <row r="1459" spans="2:5" x14ac:dyDescent="0.25">
      <c r="B1459" s="388"/>
      <c r="C1459" s="389"/>
      <c r="D1459" s="389"/>
      <c r="E1459" s="389"/>
    </row>
    <row r="1460" spans="2:5" x14ac:dyDescent="0.25">
      <c r="B1460" s="388"/>
      <c r="C1460" s="389"/>
      <c r="D1460" s="389"/>
      <c r="E1460" s="389"/>
    </row>
    <row r="1461" spans="2:5" x14ac:dyDescent="0.25">
      <c r="B1461" s="388"/>
      <c r="C1461" s="389"/>
      <c r="D1461" s="389"/>
      <c r="E1461" s="389"/>
    </row>
    <row r="1462" spans="2:5" x14ac:dyDescent="0.25">
      <c r="B1462" s="388"/>
      <c r="C1462" s="389"/>
      <c r="D1462" s="389"/>
      <c r="E1462" s="389"/>
    </row>
    <row r="1463" spans="2:5" x14ac:dyDescent="0.25">
      <c r="B1463" s="388"/>
      <c r="C1463" s="389"/>
      <c r="D1463" s="389"/>
      <c r="E1463" s="389"/>
    </row>
    <row r="1464" spans="2:5" x14ac:dyDescent="0.25">
      <c r="B1464" s="388"/>
      <c r="C1464" s="389"/>
      <c r="D1464" s="389"/>
      <c r="E1464" s="389"/>
    </row>
    <row r="1465" spans="2:5" x14ac:dyDescent="0.25">
      <c r="B1465" s="388"/>
      <c r="C1465" s="389"/>
      <c r="D1465" s="389"/>
      <c r="E1465" s="389"/>
    </row>
    <row r="1466" spans="2:5" x14ac:dyDescent="0.25">
      <c r="B1466" s="388"/>
      <c r="C1466" s="389"/>
      <c r="D1466" s="389"/>
      <c r="E1466" s="389"/>
    </row>
    <row r="1467" spans="2:5" x14ac:dyDescent="0.25">
      <c r="B1467" s="388"/>
      <c r="C1467" s="389"/>
      <c r="D1467" s="389"/>
      <c r="E1467" s="389"/>
    </row>
    <row r="1468" spans="2:5" x14ac:dyDescent="0.25">
      <c r="B1468" s="388"/>
      <c r="C1468" s="389"/>
      <c r="D1468" s="389"/>
      <c r="E1468" s="389"/>
    </row>
    <row r="1469" spans="2:5" x14ac:dyDescent="0.25">
      <c r="B1469" s="388"/>
      <c r="C1469" s="389"/>
      <c r="D1469" s="389"/>
      <c r="E1469" s="389"/>
    </row>
    <row r="1470" spans="2:5" x14ac:dyDescent="0.25">
      <c r="B1470" s="388"/>
      <c r="C1470" s="389"/>
      <c r="D1470" s="389"/>
      <c r="E1470" s="389"/>
    </row>
    <row r="1471" spans="2:5" x14ac:dyDescent="0.25">
      <c r="B1471" s="388"/>
      <c r="C1471" s="389"/>
      <c r="D1471" s="389"/>
      <c r="E1471" s="389"/>
    </row>
    <row r="1472" spans="2:5" x14ac:dyDescent="0.25">
      <c r="B1472" s="388"/>
      <c r="C1472" s="389"/>
      <c r="D1472" s="389"/>
      <c r="E1472" s="389"/>
    </row>
    <row r="1473" spans="2:5" x14ac:dyDescent="0.25">
      <c r="B1473" s="388"/>
      <c r="C1473" s="389"/>
      <c r="D1473" s="389"/>
      <c r="E1473" s="389"/>
    </row>
    <row r="1474" spans="2:5" x14ac:dyDescent="0.25">
      <c r="B1474" s="388"/>
      <c r="C1474" s="389"/>
      <c r="D1474" s="389"/>
      <c r="E1474" s="389"/>
    </row>
    <row r="1475" spans="2:5" x14ac:dyDescent="0.25">
      <c r="B1475" s="388"/>
      <c r="C1475" s="389"/>
      <c r="D1475" s="389"/>
      <c r="E1475" s="389"/>
    </row>
    <row r="1476" spans="2:5" x14ac:dyDescent="0.25">
      <c r="B1476" s="388"/>
      <c r="C1476" s="389"/>
      <c r="D1476" s="389"/>
      <c r="E1476" s="389"/>
    </row>
    <row r="1477" spans="2:5" x14ac:dyDescent="0.25">
      <c r="B1477" s="388"/>
      <c r="C1477" s="389"/>
      <c r="D1477" s="389"/>
      <c r="E1477" s="389"/>
    </row>
    <row r="1478" spans="2:5" x14ac:dyDescent="0.25">
      <c r="B1478" s="388"/>
      <c r="C1478" s="389"/>
      <c r="D1478" s="389"/>
      <c r="E1478" s="389"/>
    </row>
    <row r="1479" spans="2:5" x14ac:dyDescent="0.25">
      <c r="B1479" s="388"/>
      <c r="C1479" s="389"/>
      <c r="D1479" s="389"/>
      <c r="E1479" s="389"/>
    </row>
    <row r="1480" spans="2:5" x14ac:dyDescent="0.25">
      <c r="B1480" s="388"/>
      <c r="C1480" s="389"/>
      <c r="D1480" s="389"/>
      <c r="E1480" s="389"/>
    </row>
    <row r="1481" spans="2:5" x14ac:dyDescent="0.25">
      <c r="B1481" s="388"/>
      <c r="C1481" s="389"/>
      <c r="D1481" s="389"/>
      <c r="E1481" s="389"/>
    </row>
    <row r="1482" spans="2:5" x14ac:dyDescent="0.25">
      <c r="B1482" s="388"/>
      <c r="C1482" s="389"/>
      <c r="D1482" s="389"/>
      <c r="E1482" s="389"/>
    </row>
    <row r="1483" spans="2:5" x14ac:dyDescent="0.25">
      <c r="B1483" s="388"/>
      <c r="C1483" s="389"/>
      <c r="D1483" s="389"/>
      <c r="E1483" s="389"/>
    </row>
    <row r="1484" spans="2:5" x14ac:dyDescent="0.25">
      <c r="B1484" s="388"/>
      <c r="C1484" s="389"/>
      <c r="D1484" s="389"/>
      <c r="E1484" s="389"/>
    </row>
    <row r="1485" spans="2:5" x14ac:dyDescent="0.25">
      <c r="B1485" s="388"/>
      <c r="C1485" s="389"/>
      <c r="D1485" s="389"/>
      <c r="E1485" s="389"/>
    </row>
    <row r="1486" spans="2:5" x14ac:dyDescent="0.25">
      <c r="B1486" s="388"/>
      <c r="C1486" s="389"/>
      <c r="D1486" s="389"/>
      <c r="E1486" s="389"/>
    </row>
    <row r="1487" spans="2:5" x14ac:dyDescent="0.25">
      <c r="B1487" s="388"/>
      <c r="C1487" s="389"/>
      <c r="D1487" s="389"/>
      <c r="E1487" s="389"/>
    </row>
    <row r="1488" spans="2:5" x14ac:dyDescent="0.25">
      <c r="B1488" s="388"/>
      <c r="C1488" s="389"/>
      <c r="D1488" s="389"/>
      <c r="E1488" s="389"/>
    </row>
    <row r="1489" spans="2:5" x14ac:dyDescent="0.25">
      <c r="B1489" s="388"/>
      <c r="C1489" s="389"/>
      <c r="D1489" s="389"/>
      <c r="E1489" s="389"/>
    </row>
    <row r="1490" spans="2:5" x14ac:dyDescent="0.25">
      <c r="B1490" s="388"/>
      <c r="C1490" s="389"/>
      <c r="D1490" s="389"/>
      <c r="E1490" s="389"/>
    </row>
    <row r="1491" spans="2:5" x14ac:dyDescent="0.25">
      <c r="B1491" s="388"/>
      <c r="C1491" s="389"/>
      <c r="D1491" s="389"/>
      <c r="E1491" s="389"/>
    </row>
    <row r="1492" spans="2:5" x14ac:dyDescent="0.25">
      <c r="B1492" s="388"/>
      <c r="C1492" s="389"/>
      <c r="D1492" s="389"/>
      <c r="E1492" s="389"/>
    </row>
    <row r="1493" spans="2:5" x14ac:dyDescent="0.25">
      <c r="B1493" s="388"/>
      <c r="C1493" s="389"/>
      <c r="D1493" s="389"/>
      <c r="E1493" s="389"/>
    </row>
    <row r="1494" spans="2:5" x14ac:dyDescent="0.25">
      <c r="B1494" s="388"/>
      <c r="C1494" s="389"/>
      <c r="D1494" s="389"/>
      <c r="E1494" s="389"/>
    </row>
    <row r="1495" spans="2:5" x14ac:dyDescent="0.25">
      <c r="B1495" s="388"/>
      <c r="C1495" s="389"/>
      <c r="D1495" s="389"/>
      <c r="E1495" s="389"/>
    </row>
    <row r="1496" spans="2:5" x14ac:dyDescent="0.25">
      <c r="B1496" s="388"/>
      <c r="C1496" s="389"/>
      <c r="D1496" s="389"/>
      <c r="E1496" s="389"/>
    </row>
    <row r="1497" spans="2:5" x14ac:dyDescent="0.25">
      <c r="B1497" s="388"/>
      <c r="C1497" s="389"/>
      <c r="D1497" s="389"/>
      <c r="E1497" s="389"/>
    </row>
    <row r="1498" spans="2:5" x14ac:dyDescent="0.25">
      <c r="B1498" s="388"/>
      <c r="C1498" s="389"/>
      <c r="D1498" s="389"/>
      <c r="E1498" s="389"/>
    </row>
    <row r="1499" spans="2:5" x14ac:dyDescent="0.25">
      <c r="B1499" s="388"/>
      <c r="C1499" s="389"/>
      <c r="D1499" s="389"/>
      <c r="E1499" s="389"/>
    </row>
    <row r="1500" spans="2:5" x14ac:dyDescent="0.25">
      <c r="B1500" s="388"/>
      <c r="C1500" s="389"/>
      <c r="D1500" s="389"/>
      <c r="E1500" s="389"/>
    </row>
    <row r="1501" spans="2:5" x14ac:dyDescent="0.25">
      <c r="B1501" s="388"/>
      <c r="C1501" s="389"/>
      <c r="D1501" s="389"/>
      <c r="E1501" s="389"/>
    </row>
    <row r="1502" spans="2:5" x14ac:dyDescent="0.25">
      <c r="B1502" s="388"/>
      <c r="C1502" s="389"/>
      <c r="D1502" s="389"/>
      <c r="E1502" s="389"/>
    </row>
    <row r="1503" spans="2:5" x14ac:dyDescent="0.25">
      <c r="B1503" s="388"/>
      <c r="C1503" s="389"/>
      <c r="D1503" s="389"/>
      <c r="E1503" s="389"/>
    </row>
    <row r="1504" spans="2:5" x14ac:dyDescent="0.25">
      <c r="B1504" s="388"/>
      <c r="C1504" s="389"/>
      <c r="D1504" s="389"/>
      <c r="E1504" s="389"/>
    </row>
    <row r="1505" spans="2:5" x14ac:dyDescent="0.25">
      <c r="B1505" s="388"/>
      <c r="C1505" s="389"/>
      <c r="D1505" s="389"/>
      <c r="E1505" s="389"/>
    </row>
    <row r="1506" spans="2:5" x14ac:dyDescent="0.25">
      <c r="B1506" s="388"/>
      <c r="C1506" s="389"/>
      <c r="D1506" s="389"/>
      <c r="E1506" s="389"/>
    </row>
    <row r="1507" spans="2:5" x14ac:dyDescent="0.25">
      <c r="B1507" s="388"/>
      <c r="C1507" s="389"/>
      <c r="D1507" s="389"/>
      <c r="E1507" s="389"/>
    </row>
    <row r="1508" spans="2:5" x14ac:dyDescent="0.25">
      <c r="B1508" s="388"/>
      <c r="C1508" s="389"/>
      <c r="D1508" s="389"/>
      <c r="E1508" s="389"/>
    </row>
    <row r="1509" spans="2:5" x14ac:dyDescent="0.25">
      <c r="B1509" s="388"/>
      <c r="C1509" s="389"/>
      <c r="D1509" s="389"/>
      <c r="E1509" s="389"/>
    </row>
    <row r="1510" spans="2:5" x14ac:dyDescent="0.25">
      <c r="B1510" s="388"/>
      <c r="C1510" s="389"/>
      <c r="D1510" s="389"/>
      <c r="E1510" s="389"/>
    </row>
    <row r="1511" spans="2:5" x14ac:dyDescent="0.25">
      <c r="B1511" s="388"/>
      <c r="C1511" s="389"/>
      <c r="D1511" s="389"/>
      <c r="E1511" s="389"/>
    </row>
    <row r="1512" spans="2:5" x14ac:dyDescent="0.25">
      <c r="B1512" s="388"/>
      <c r="C1512" s="389"/>
      <c r="D1512" s="389"/>
      <c r="E1512" s="389"/>
    </row>
    <row r="1513" spans="2:5" x14ac:dyDescent="0.25">
      <c r="B1513" s="388"/>
      <c r="C1513" s="389"/>
      <c r="D1513" s="389"/>
      <c r="E1513" s="389"/>
    </row>
    <row r="1514" spans="2:5" x14ac:dyDescent="0.25">
      <c r="B1514" s="388"/>
      <c r="C1514" s="389"/>
      <c r="D1514" s="389"/>
      <c r="E1514" s="389"/>
    </row>
    <row r="1515" spans="2:5" x14ac:dyDescent="0.25">
      <c r="B1515" s="388"/>
      <c r="C1515" s="389"/>
      <c r="D1515" s="389"/>
      <c r="E1515" s="389"/>
    </row>
    <row r="1516" spans="2:5" x14ac:dyDescent="0.25">
      <c r="B1516" s="388"/>
      <c r="C1516" s="389"/>
      <c r="D1516" s="389"/>
      <c r="E1516" s="389"/>
    </row>
    <row r="1517" spans="2:5" x14ac:dyDescent="0.25">
      <c r="B1517" s="388"/>
      <c r="C1517" s="389"/>
      <c r="D1517" s="389"/>
      <c r="E1517" s="389"/>
    </row>
    <row r="1518" spans="2:5" x14ac:dyDescent="0.25">
      <c r="B1518" s="388"/>
      <c r="C1518" s="389"/>
      <c r="D1518" s="389"/>
      <c r="E1518" s="389"/>
    </row>
    <row r="1519" spans="2:5" x14ac:dyDescent="0.25">
      <c r="B1519" s="388"/>
      <c r="C1519" s="389"/>
      <c r="D1519" s="389"/>
      <c r="E1519" s="389"/>
    </row>
    <row r="1520" spans="2:5" x14ac:dyDescent="0.25">
      <c r="B1520" s="388"/>
      <c r="C1520" s="389"/>
      <c r="D1520" s="389"/>
      <c r="E1520" s="389"/>
    </row>
    <row r="1521" spans="2:5" x14ac:dyDescent="0.25">
      <c r="B1521" s="388"/>
      <c r="C1521" s="389"/>
      <c r="D1521" s="389"/>
      <c r="E1521" s="389"/>
    </row>
    <row r="1522" spans="2:5" x14ac:dyDescent="0.25">
      <c r="B1522" s="388"/>
      <c r="C1522" s="389"/>
      <c r="D1522" s="389"/>
      <c r="E1522" s="389"/>
    </row>
    <row r="1523" spans="2:5" x14ac:dyDescent="0.25">
      <c r="B1523" s="388"/>
      <c r="C1523" s="389"/>
      <c r="D1523" s="389"/>
      <c r="E1523" s="389"/>
    </row>
    <row r="1524" spans="2:5" x14ac:dyDescent="0.25">
      <c r="B1524" s="388"/>
      <c r="C1524" s="389"/>
      <c r="D1524" s="389"/>
      <c r="E1524" s="389"/>
    </row>
    <row r="1525" spans="2:5" x14ac:dyDescent="0.25">
      <c r="B1525" s="388"/>
      <c r="C1525" s="389"/>
      <c r="D1525" s="389"/>
      <c r="E1525" s="389"/>
    </row>
    <row r="1526" spans="2:5" x14ac:dyDescent="0.25">
      <c r="B1526" s="388"/>
      <c r="C1526" s="389"/>
      <c r="D1526" s="389"/>
      <c r="E1526" s="389"/>
    </row>
    <row r="1527" spans="2:5" x14ac:dyDescent="0.25">
      <c r="B1527" s="388"/>
      <c r="C1527" s="389"/>
      <c r="D1527" s="389"/>
      <c r="E1527" s="389"/>
    </row>
    <row r="1528" spans="2:5" x14ac:dyDescent="0.25">
      <c r="B1528" s="388"/>
      <c r="C1528" s="389"/>
      <c r="D1528" s="389"/>
      <c r="E1528" s="389"/>
    </row>
    <row r="1529" spans="2:5" x14ac:dyDescent="0.25">
      <c r="B1529" s="388"/>
      <c r="C1529" s="389"/>
      <c r="D1529" s="389"/>
      <c r="E1529" s="389"/>
    </row>
    <row r="1530" spans="2:5" x14ac:dyDescent="0.25">
      <c r="B1530" s="388"/>
      <c r="C1530" s="389"/>
      <c r="D1530" s="389"/>
      <c r="E1530" s="389"/>
    </row>
    <row r="1531" spans="2:5" x14ac:dyDescent="0.25">
      <c r="B1531" s="388"/>
      <c r="C1531" s="389"/>
      <c r="D1531" s="389"/>
      <c r="E1531" s="389"/>
    </row>
    <row r="1532" spans="2:5" x14ac:dyDescent="0.25">
      <c r="B1532" s="388"/>
      <c r="C1532" s="389"/>
      <c r="D1532" s="389"/>
      <c r="E1532" s="389"/>
    </row>
    <row r="1533" spans="2:5" x14ac:dyDescent="0.25">
      <c r="B1533" s="388"/>
      <c r="C1533" s="389"/>
      <c r="D1533" s="389"/>
      <c r="E1533" s="389"/>
    </row>
    <row r="1534" spans="2:5" x14ac:dyDescent="0.25">
      <c r="B1534" s="388"/>
      <c r="C1534" s="389"/>
      <c r="D1534" s="389"/>
      <c r="E1534" s="389"/>
    </row>
    <row r="1535" spans="2:5" x14ac:dyDescent="0.25">
      <c r="B1535" s="388"/>
      <c r="C1535" s="389"/>
      <c r="D1535" s="389"/>
      <c r="E1535" s="389"/>
    </row>
    <row r="1536" spans="2:5" x14ac:dyDescent="0.25">
      <c r="B1536" s="388"/>
      <c r="C1536" s="389"/>
      <c r="D1536" s="389"/>
      <c r="E1536" s="389"/>
    </row>
    <row r="1537" spans="2:5" x14ac:dyDescent="0.25">
      <c r="B1537" s="388"/>
      <c r="C1537" s="389"/>
      <c r="D1537" s="389"/>
      <c r="E1537" s="389"/>
    </row>
    <row r="1538" spans="2:5" x14ac:dyDescent="0.25">
      <c r="B1538" s="388"/>
      <c r="C1538" s="389"/>
      <c r="D1538" s="389"/>
      <c r="E1538" s="389"/>
    </row>
    <row r="1539" spans="2:5" x14ac:dyDescent="0.25">
      <c r="B1539" s="388"/>
      <c r="C1539" s="389"/>
      <c r="D1539" s="389"/>
      <c r="E1539" s="389"/>
    </row>
    <row r="1540" spans="2:5" x14ac:dyDescent="0.25">
      <c r="B1540" s="388"/>
      <c r="C1540" s="389"/>
      <c r="D1540" s="389"/>
      <c r="E1540" s="389"/>
    </row>
    <row r="1541" spans="2:5" x14ac:dyDescent="0.25">
      <c r="B1541" s="388"/>
      <c r="C1541" s="389"/>
      <c r="D1541" s="389"/>
      <c r="E1541" s="389"/>
    </row>
    <row r="1542" spans="2:5" x14ac:dyDescent="0.25">
      <c r="B1542" s="388"/>
      <c r="C1542" s="389"/>
      <c r="D1542" s="389"/>
      <c r="E1542" s="389"/>
    </row>
    <row r="1543" spans="2:5" x14ac:dyDescent="0.25">
      <c r="B1543" s="388"/>
      <c r="C1543" s="389"/>
      <c r="D1543" s="389"/>
      <c r="E1543" s="389"/>
    </row>
    <row r="1544" spans="2:5" x14ac:dyDescent="0.25">
      <c r="B1544" s="388"/>
      <c r="C1544" s="389"/>
      <c r="D1544" s="389"/>
      <c r="E1544" s="389"/>
    </row>
    <row r="1545" spans="2:5" x14ac:dyDescent="0.25">
      <c r="B1545" s="388"/>
      <c r="C1545" s="389"/>
      <c r="D1545" s="389"/>
      <c r="E1545" s="389"/>
    </row>
    <row r="1546" spans="2:5" x14ac:dyDescent="0.25">
      <c r="B1546" s="388"/>
      <c r="C1546" s="389"/>
      <c r="D1546" s="389"/>
      <c r="E1546" s="389"/>
    </row>
    <row r="1547" spans="2:5" x14ac:dyDescent="0.25">
      <c r="B1547" s="388"/>
      <c r="C1547" s="389"/>
      <c r="D1547" s="389"/>
      <c r="E1547" s="389"/>
    </row>
    <row r="1548" spans="2:5" x14ac:dyDescent="0.25">
      <c r="B1548" s="388"/>
      <c r="C1548" s="389"/>
      <c r="D1548" s="389"/>
      <c r="E1548" s="389"/>
    </row>
    <row r="1549" spans="2:5" x14ac:dyDescent="0.25">
      <c r="B1549" s="388"/>
      <c r="C1549" s="389"/>
      <c r="D1549" s="389"/>
      <c r="E1549" s="389"/>
    </row>
    <row r="1550" spans="2:5" x14ac:dyDescent="0.25">
      <c r="B1550" s="388"/>
      <c r="C1550" s="389"/>
      <c r="D1550" s="389"/>
      <c r="E1550" s="389"/>
    </row>
    <row r="1551" spans="2:5" x14ac:dyDescent="0.25">
      <c r="B1551" s="388"/>
      <c r="C1551" s="389"/>
      <c r="D1551" s="389"/>
      <c r="E1551" s="389"/>
    </row>
    <row r="1552" spans="2:5" x14ac:dyDescent="0.25">
      <c r="B1552" s="388"/>
      <c r="C1552" s="389"/>
      <c r="D1552" s="389"/>
      <c r="E1552" s="389"/>
    </row>
    <row r="1553" spans="2:5" x14ac:dyDescent="0.25">
      <c r="B1553" s="388"/>
      <c r="C1553" s="389"/>
      <c r="D1553" s="389"/>
      <c r="E1553" s="389"/>
    </row>
    <row r="1554" spans="2:5" x14ac:dyDescent="0.25">
      <c r="B1554" s="388"/>
      <c r="C1554" s="389"/>
      <c r="D1554" s="389"/>
      <c r="E1554" s="389"/>
    </row>
    <row r="1555" spans="2:5" x14ac:dyDescent="0.25">
      <c r="B1555" s="388"/>
      <c r="C1555" s="389"/>
      <c r="D1555" s="389"/>
      <c r="E1555" s="389"/>
    </row>
    <row r="1556" spans="2:5" x14ac:dyDescent="0.25">
      <c r="B1556" s="388"/>
      <c r="C1556" s="389"/>
      <c r="D1556" s="389"/>
      <c r="E1556" s="389"/>
    </row>
    <row r="1557" spans="2:5" x14ac:dyDescent="0.25">
      <c r="B1557" s="388"/>
      <c r="C1557" s="389"/>
      <c r="D1557" s="389"/>
      <c r="E1557" s="389"/>
    </row>
    <row r="1558" spans="2:5" x14ac:dyDescent="0.25">
      <c r="B1558" s="388"/>
      <c r="C1558" s="389"/>
      <c r="D1558" s="389"/>
      <c r="E1558" s="389"/>
    </row>
    <row r="1559" spans="2:5" x14ac:dyDescent="0.25">
      <c r="B1559" s="388"/>
      <c r="C1559" s="389"/>
      <c r="D1559" s="389"/>
      <c r="E1559" s="389"/>
    </row>
    <row r="1560" spans="2:5" x14ac:dyDescent="0.25">
      <c r="B1560" s="388"/>
      <c r="C1560" s="389"/>
      <c r="D1560" s="389"/>
      <c r="E1560" s="389"/>
    </row>
    <row r="1561" spans="2:5" x14ac:dyDescent="0.25">
      <c r="B1561" s="388"/>
      <c r="C1561" s="389"/>
      <c r="D1561" s="389"/>
      <c r="E1561" s="389"/>
    </row>
    <row r="1562" spans="2:5" x14ac:dyDescent="0.25">
      <c r="B1562" s="388"/>
      <c r="C1562" s="389"/>
      <c r="D1562" s="389"/>
      <c r="E1562" s="389"/>
    </row>
    <row r="1563" spans="2:5" x14ac:dyDescent="0.25">
      <c r="B1563" s="388"/>
      <c r="C1563" s="389"/>
      <c r="D1563" s="389"/>
      <c r="E1563" s="389"/>
    </row>
    <row r="1564" spans="2:5" x14ac:dyDescent="0.25">
      <c r="B1564" s="388"/>
      <c r="C1564" s="389"/>
      <c r="D1564" s="389"/>
      <c r="E1564" s="389"/>
    </row>
    <row r="1565" spans="2:5" x14ac:dyDescent="0.25">
      <c r="B1565" s="388"/>
      <c r="C1565" s="389"/>
      <c r="D1565" s="389"/>
      <c r="E1565" s="389"/>
    </row>
    <row r="1566" spans="2:5" x14ac:dyDescent="0.25">
      <c r="B1566" s="388"/>
      <c r="C1566" s="389"/>
      <c r="D1566" s="389"/>
      <c r="E1566" s="389"/>
    </row>
    <row r="1567" spans="2:5" x14ac:dyDescent="0.25">
      <c r="B1567" s="388"/>
      <c r="C1567" s="389"/>
      <c r="D1567" s="389"/>
      <c r="E1567" s="389"/>
    </row>
    <row r="1568" spans="2:5" x14ac:dyDescent="0.25">
      <c r="B1568" s="388"/>
      <c r="C1568" s="389"/>
      <c r="D1568" s="389"/>
      <c r="E1568" s="389"/>
    </row>
    <row r="1569" spans="2:5" x14ac:dyDescent="0.25">
      <c r="B1569" s="388"/>
      <c r="C1569" s="389"/>
      <c r="D1569" s="389"/>
      <c r="E1569" s="389"/>
    </row>
    <row r="1570" spans="2:5" x14ac:dyDescent="0.25">
      <c r="B1570" s="388"/>
      <c r="C1570" s="389"/>
      <c r="D1570" s="389"/>
      <c r="E1570" s="389"/>
    </row>
    <row r="1571" spans="2:5" x14ac:dyDescent="0.25">
      <c r="B1571" s="388"/>
      <c r="C1571" s="389"/>
      <c r="D1571" s="389"/>
      <c r="E1571" s="389"/>
    </row>
    <row r="1572" spans="2:5" x14ac:dyDescent="0.25">
      <c r="B1572" s="388"/>
      <c r="C1572" s="389"/>
      <c r="D1572" s="389"/>
      <c r="E1572" s="389"/>
    </row>
    <row r="1573" spans="2:5" x14ac:dyDescent="0.25">
      <c r="B1573" s="388"/>
      <c r="C1573" s="389"/>
      <c r="D1573" s="389"/>
      <c r="E1573" s="389"/>
    </row>
    <row r="1574" spans="2:5" x14ac:dyDescent="0.25">
      <c r="B1574" s="388"/>
      <c r="C1574" s="389"/>
      <c r="D1574" s="389"/>
      <c r="E1574" s="389"/>
    </row>
    <row r="1575" spans="2:5" x14ac:dyDescent="0.25">
      <c r="B1575" s="388"/>
      <c r="C1575" s="389"/>
      <c r="D1575" s="389"/>
      <c r="E1575" s="389"/>
    </row>
    <row r="1576" spans="2:5" x14ac:dyDescent="0.25">
      <c r="B1576" s="388"/>
      <c r="C1576" s="389"/>
      <c r="D1576" s="389"/>
      <c r="E1576" s="389"/>
    </row>
    <row r="1577" spans="2:5" x14ac:dyDescent="0.25">
      <c r="B1577" s="388"/>
      <c r="C1577" s="389"/>
      <c r="D1577" s="389"/>
      <c r="E1577" s="389"/>
    </row>
    <row r="1578" spans="2:5" x14ac:dyDescent="0.25">
      <c r="B1578" s="388"/>
      <c r="C1578" s="389"/>
      <c r="D1578" s="389"/>
      <c r="E1578" s="389"/>
    </row>
    <row r="1579" spans="2:5" x14ac:dyDescent="0.25">
      <c r="B1579" s="388"/>
      <c r="C1579" s="389"/>
      <c r="D1579" s="389"/>
      <c r="E1579" s="389"/>
    </row>
    <row r="1580" spans="2:5" x14ac:dyDescent="0.25">
      <c r="B1580" s="388"/>
      <c r="C1580" s="389"/>
      <c r="D1580" s="389"/>
      <c r="E1580" s="389"/>
    </row>
    <row r="1581" spans="2:5" x14ac:dyDescent="0.25">
      <c r="B1581" s="388"/>
      <c r="C1581" s="389"/>
      <c r="D1581" s="389"/>
      <c r="E1581" s="389"/>
    </row>
    <row r="1582" spans="2:5" x14ac:dyDescent="0.25">
      <c r="B1582" s="388"/>
      <c r="C1582" s="389"/>
      <c r="D1582" s="389"/>
      <c r="E1582" s="389"/>
    </row>
    <row r="1583" spans="2:5" x14ac:dyDescent="0.25">
      <c r="B1583" s="388"/>
      <c r="C1583" s="389"/>
      <c r="D1583" s="389"/>
      <c r="E1583" s="389"/>
    </row>
    <row r="1584" spans="2:5" x14ac:dyDescent="0.25">
      <c r="B1584" s="388"/>
      <c r="C1584" s="389"/>
      <c r="D1584" s="389"/>
      <c r="E1584" s="389"/>
    </row>
    <row r="1585" spans="2:5" x14ac:dyDescent="0.25">
      <c r="B1585" s="388"/>
      <c r="C1585" s="389"/>
      <c r="D1585" s="389"/>
      <c r="E1585" s="389"/>
    </row>
    <row r="1586" spans="2:5" x14ac:dyDescent="0.25">
      <c r="B1586" s="388"/>
      <c r="C1586" s="389"/>
      <c r="D1586" s="389"/>
      <c r="E1586" s="389"/>
    </row>
    <row r="1587" spans="2:5" x14ac:dyDescent="0.25">
      <c r="B1587" s="388"/>
      <c r="C1587" s="389"/>
      <c r="D1587" s="389"/>
      <c r="E1587" s="389"/>
    </row>
    <row r="1588" spans="2:5" x14ac:dyDescent="0.25">
      <c r="B1588" s="388"/>
      <c r="C1588" s="389"/>
      <c r="D1588" s="389"/>
      <c r="E1588" s="389"/>
    </row>
    <row r="1589" spans="2:5" x14ac:dyDescent="0.25">
      <c r="B1589" s="388"/>
      <c r="C1589" s="389"/>
      <c r="D1589" s="389"/>
      <c r="E1589" s="389"/>
    </row>
    <row r="1590" spans="2:5" x14ac:dyDescent="0.25">
      <c r="B1590" s="388"/>
      <c r="C1590" s="389"/>
      <c r="D1590" s="389"/>
      <c r="E1590" s="389"/>
    </row>
    <row r="1591" spans="2:5" x14ac:dyDescent="0.25">
      <c r="B1591" s="388"/>
      <c r="C1591" s="389"/>
      <c r="D1591" s="389"/>
      <c r="E1591" s="389"/>
    </row>
    <row r="1592" spans="2:5" x14ac:dyDescent="0.25">
      <c r="B1592" s="388"/>
      <c r="C1592" s="389"/>
      <c r="D1592" s="389"/>
      <c r="E1592" s="389"/>
    </row>
    <row r="1593" spans="2:5" x14ac:dyDescent="0.25">
      <c r="B1593" s="388"/>
      <c r="C1593" s="389"/>
      <c r="D1593" s="389"/>
      <c r="E1593" s="389"/>
    </row>
    <row r="1594" spans="2:5" x14ac:dyDescent="0.25">
      <c r="B1594" s="388"/>
      <c r="C1594" s="389"/>
      <c r="D1594" s="389"/>
      <c r="E1594" s="389"/>
    </row>
    <row r="1595" spans="2:5" x14ac:dyDescent="0.25">
      <c r="B1595" s="388"/>
      <c r="C1595" s="389"/>
      <c r="D1595" s="389"/>
      <c r="E1595" s="389"/>
    </row>
    <row r="1596" spans="2:5" x14ac:dyDescent="0.25">
      <c r="B1596" s="388"/>
      <c r="C1596" s="389"/>
      <c r="D1596" s="389"/>
      <c r="E1596" s="389"/>
    </row>
    <row r="1597" spans="2:5" x14ac:dyDescent="0.25">
      <c r="B1597" s="388"/>
      <c r="C1597" s="389"/>
      <c r="D1597" s="389"/>
      <c r="E1597" s="389"/>
    </row>
    <row r="1598" spans="2:5" x14ac:dyDescent="0.25">
      <c r="B1598" s="388"/>
      <c r="C1598" s="389"/>
      <c r="D1598" s="389"/>
      <c r="E1598" s="389"/>
    </row>
    <row r="1599" spans="2:5" x14ac:dyDescent="0.25">
      <c r="B1599" s="388"/>
      <c r="C1599" s="389"/>
      <c r="D1599" s="389"/>
      <c r="E1599" s="389"/>
    </row>
    <row r="1600" spans="2:5" x14ac:dyDescent="0.25">
      <c r="B1600" s="388"/>
      <c r="C1600" s="389"/>
      <c r="D1600" s="389"/>
      <c r="E1600" s="389"/>
    </row>
    <row r="1601" spans="2:5" x14ac:dyDescent="0.25">
      <c r="B1601" s="388"/>
      <c r="C1601" s="389"/>
      <c r="D1601" s="389"/>
      <c r="E1601" s="389"/>
    </row>
    <row r="1602" spans="2:5" x14ac:dyDescent="0.25">
      <c r="B1602" s="388"/>
      <c r="C1602" s="389"/>
      <c r="D1602" s="389"/>
      <c r="E1602" s="389"/>
    </row>
    <row r="1603" spans="2:5" x14ac:dyDescent="0.25">
      <c r="B1603" s="388"/>
      <c r="C1603" s="389"/>
      <c r="D1603" s="389"/>
      <c r="E1603" s="389"/>
    </row>
    <row r="1604" spans="2:5" x14ac:dyDescent="0.25">
      <c r="B1604" s="388"/>
      <c r="C1604" s="389"/>
      <c r="D1604" s="389"/>
      <c r="E1604" s="389"/>
    </row>
    <row r="1605" spans="2:5" x14ac:dyDescent="0.25">
      <c r="B1605" s="388"/>
      <c r="C1605" s="389"/>
      <c r="D1605" s="389"/>
      <c r="E1605" s="389"/>
    </row>
    <row r="1606" spans="2:5" x14ac:dyDescent="0.25">
      <c r="B1606" s="388"/>
      <c r="C1606" s="389"/>
      <c r="D1606" s="389"/>
      <c r="E1606" s="389"/>
    </row>
    <row r="1607" spans="2:5" x14ac:dyDescent="0.25">
      <c r="B1607" s="388"/>
      <c r="C1607" s="389"/>
      <c r="D1607" s="389"/>
      <c r="E1607" s="389"/>
    </row>
    <row r="1608" spans="2:5" x14ac:dyDescent="0.25">
      <c r="B1608" s="388"/>
      <c r="C1608" s="389"/>
      <c r="D1608" s="389"/>
      <c r="E1608" s="389"/>
    </row>
    <row r="1609" spans="2:5" x14ac:dyDescent="0.25">
      <c r="B1609" s="388"/>
      <c r="C1609" s="389"/>
      <c r="D1609" s="389"/>
      <c r="E1609" s="389"/>
    </row>
    <row r="1610" spans="2:5" x14ac:dyDescent="0.25">
      <c r="B1610" s="388"/>
      <c r="C1610" s="389"/>
      <c r="D1610" s="389"/>
      <c r="E1610" s="389"/>
    </row>
    <row r="1611" spans="2:5" x14ac:dyDescent="0.25">
      <c r="B1611" s="388"/>
      <c r="C1611" s="389"/>
      <c r="D1611" s="389"/>
      <c r="E1611" s="389"/>
    </row>
    <row r="1612" spans="2:5" x14ac:dyDescent="0.25">
      <c r="B1612" s="388"/>
      <c r="C1612" s="389"/>
      <c r="D1612" s="389"/>
      <c r="E1612" s="389"/>
    </row>
    <row r="1613" spans="2:5" x14ac:dyDescent="0.25">
      <c r="B1613" s="388"/>
      <c r="C1613" s="389"/>
      <c r="D1613" s="389"/>
      <c r="E1613" s="389"/>
    </row>
    <row r="1614" spans="2:5" x14ac:dyDescent="0.25">
      <c r="B1614" s="388"/>
      <c r="C1614" s="389"/>
      <c r="D1614" s="389"/>
      <c r="E1614" s="389"/>
    </row>
    <row r="1615" spans="2:5" x14ac:dyDescent="0.25">
      <c r="B1615" s="388"/>
      <c r="C1615" s="389"/>
      <c r="D1615" s="389"/>
      <c r="E1615" s="389"/>
    </row>
    <row r="1616" spans="2:5" x14ac:dyDescent="0.25">
      <c r="B1616" s="388"/>
      <c r="C1616" s="389"/>
      <c r="D1616" s="389"/>
      <c r="E1616" s="389"/>
    </row>
    <row r="1617" spans="2:5" x14ac:dyDescent="0.25">
      <c r="B1617" s="388"/>
      <c r="C1617" s="389"/>
      <c r="D1617" s="389"/>
      <c r="E1617" s="389"/>
    </row>
    <row r="1618" spans="2:5" x14ac:dyDescent="0.25">
      <c r="B1618" s="388"/>
      <c r="C1618" s="389"/>
      <c r="D1618" s="389"/>
      <c r="E1618" s="389"/>
    </row>
    <row r="1619" spans="2:5" x14ac:dyDescent="0.25">
      <c r="B1619" s="388"/>
      <c r="C1619" s="389"/>
      <c r="D1619" s="389"/>
      <c r="E1619" s="389"/>
    </row>
    <row r="1620" spans="2:5" x14ac:dyDescent="0.25">
      <c r="B1620" s="388"/>
      <c r="C1620" s="389"/>
      <c r="D1620" s="389"/>
      <c r="E1620" s="389"/>
    </row>
    <row r="1621" spans="2:5" x14ac:dyDescent="0.25">
      <c r="B1621" s="388"/>
      <c r="C1621" s="389"/>
      <c r="D1621" s="389"/>
      <c r="E1621" s="389"/>
    </row>
    <row r="1622" spans="2:5" x14ac:dyDescent="0.25">
      <c r="B1622" s="388"/>
      <c r="C1622" s="389"/>
      <c r="D1622" s="389"/>
      <c r="E1622" s="389"/>
    </row>
    <row r="1623" spans="2:5" x14ac:dyDescent="0.25">
      <c r="B1623" s="388"/>
      <c r="C1623" s="389"/>
      <c r="D1623" s="389"/>
      <c r="E1623" s="389"/>
    </row>
    <row r="1624" spans="2:5" x14ac:dyDescent="0.25">
      <c r="B1624" s="388"/>
      <c r="C1624" s="389"/>
      <c r="D1624" s="389"/>
      <c r="E1624" s="389"/>
    </row>
    <row r="1625" spans="2:5" x14ac:dyDescent="0.25">
      <c r="B1625" s="388"/>
      <c r="C1625" s="389"/>
      <c r="D1625" s="389"/>
      <c r="E1625" s="389"/>
    </row>
    <row r="1626" spans="2:5" x14ac:dyDescent="0.25">
      <c r="B1626" s="388"/>
      <c r="C1626" s="389"/>
      <c r="D1626" s="389"/>
      <c r="E1626" s="389"/>
    </row>
    <row r="1627" spans="2:5" x14ac:dyDescent="0.25">
      <c r="B1627" s="388"/>
      <c r="C1627" s="389"/>
      <c r="D1627" s="389"/>
      <c r="E1627" s="389"/>
    </row>
    <row r="1628" spans="2:5" x14ac:dyDescent="0.25">
      <c r="B1628" s="388"/>
      <c r="C1628" s="389"/>
      <c r="D1628" s="389"/>
      <c r="E1628" s="389"/>
    </row>
    <row r="1629" spans="2:5" x14ac:dyDescent="0.25">
      <c r="B1629" s="388"/>
      <c r="C1629" s="389"/>
      <c r="D1629" s="389"/>
      <c r="E1629" s="389"/>
    </row>
    <row r="1630" spans="2:5" x14ac:dyDescent="0.25">
      <c r="B1630" s="388"/>
      <c r="C1630" s="389"/>
      <c r="D1630" s="389"/>
      <c r="E1630" s="389"/>
    </row>
    <row r="1631" spans="2:5" x14ac:dyDescent="0.25">
      <c r="B1631" s="388"/>
      <c r="C1631" s="389"/>
      <c r="D1631" s="389"/>
      <c r="E1631" s="389"/>
    </row>
    <row r="1632" spans="2:5" x14ac:dyDescent="0.25">
      <c r="B1632" s="388"/>
      <c r="C1632" s="389"/>
      <c r="D1632" s="389"/>
      <c r="E1632" s="389"/>
    </row>
    <row r="1633" spans="2:5" x14ac:dyDescent="0.25">
      <c r="B1633" s="388"/>
      <c r="C1633" s="389"/>
      <c r="D1633" s="389"/>
      <c r="E1633" s="389"/>
    </row>
    <row r="1634" spans="2:5" x14ac:dyDescent="0.25">
      <c r="B1634" s="388"/>
      <c r="C1634" s="389"/>
      <c r="D1634" s="389"/>
      <c r="E1634" s="389"/>
    </row>
    <row r="1635" spans="2:5" x14ac:dyDescent="0.25">
      <c r="B1635" s="388"/>
      <c r="C1635" s="389"/>
      <c r="D1635" s="389"/>
      <c r="E1635" s="389"/>
    </row>
    <row r="1636" spans="2:5" x14ac:dyDescent="0.25">
      <c r="B1636" s="388"/>
      <c r="C1636" s="389"/>
      <c r="D1636" s="389"/>
      <c r="E1636" s="389"/>
    </row>
    <row r="1637" spans="2:5" x14ac:dyDescent="0.25">
      <c r="B1637" s="388"/>
      <c r="C1637" s="389"/>
      <c r="D1637" s="389"/>
      <c r="E1637" s="389"/>
    </row>
    <row r="1638" spans="2:5" x14ac:dyDescent="0.25">
      <c r="B1638" s="388"/>
      <c r="C1638" s="389"/>
      <c r="D1638" s="389"/>
      <c r="E1638" s="389"/>
    </row>
    <row r="1639" spans="2:5" x14ac:dyDescent="0.25">
      <c r="B1639" s="388"/>
      <c r="C1639" s="389"/>
      <c r="D1639" s="389"/>
      <c r="E1639" s="389"/>
    </row>
    <row r="1640" spans="2:5" x14ac:dyDescent="0.25">
      <c r="B1640" s="388"/>
      <c r="C1640" s="389"/>
      <c r="D1640" s="389"/>
      <c r="E1640" s="389"/>
    </row>
    <row r="1641" spans="2:5" x14ac:dyDescent="0.25">
      <c r="B1641" s="388"/>
      <c r="C1641" s="389"/>
      <c r="D1641" s="389"/>
      <c r="E1641" s="389"/>
    </row>
    <row r="1642" spans="2:5" x14ac:dyDescent="0.25">
      <c r="B1642" s="388"/>
      <c r="C1642" s="389"/>
      <c r="D1642" s="389"/>
      <c r="E1642" s="389"/>
    </row>
    <row r="1643" spans="2:5" x14ac:dyDescent="0.25">
      <c r="B1643" s="388"/>
      <c r="C1643" s="389"/>
      <c r="D1643" s="389"/>
      <c r="E1643" s="389"/>
    </row>
    <row r="1644" spans="2:5" x14ac:dyDescent="0.25">
      <c r="B1644" s="388"/>
      <c r="C1644" s="389"/>
      <c r="D1644" s="389"/>
      <c r="E1644" s="389"/>
    </row>
    <row r="1645" spans="2:5" x14ac:dyDescent="0.25">
      <c r="B1645" s="388"/>
      <c r="C1645" s="389"/>
      <c r="D1645" s="389"/>
      <c r="E1645" s="389"/>
    </row>
    <row r="1646" spans="2:5" x14ac:dyDescent="0.25">
      <c r="B1646" s="388"/>
      <c r="C1646" s="389"/>
      <c r="D1646" s="389"/>
      <c r="E1646" s="389"/>
    </row>
    <row r="1647" spans="2:5" x14ac:dyDescent="0.25">
      <c r="B1647" s="388"/>
      <c r="C1647" s="389"/>
      <c r="D1647" s="389"/>
      <c r="E1647" s="389"/>
    </row>
    <row r="1648" spans="2:5" x14ac:dyDescent="0.25">
      <c r="B1648" s="388"/>
      <c r="C1648" s="389"/>
      <c r="D1648" s="389"/>
      <c r="E1648" s="389"/>
    </row>
    <row r="1649" spans="2:5" x14ac:dyDescent="0.25">
      <c r="B1649" s="388"/>
      <c r="C1649" s="389"/>
      <c r="D1649" s="389"/>
      <c r="E1649" s="389"/>
    </row>
    <row r="1650" spans="2:5" x14ac:dyDescent="0.25">
      <c r="B1650" s="388"/>
      <c r="C1650" s="389"/>
      <c r="D1650" s="389"/>
      <c r="E1650" s="389"/>
    </row>
    <row r="1651" spans="2:5" x14ac:dyDescent="0.25">
      <c r="B1651" s="388"/>
      <c r="C1651" s="389"/>
      <c r="D1651" s="389"/>
      <c r="E1651" s="389"/>
    </row>
    <row r="1652" spans="2:5" x14ac:dyDescent="0.25">
      <c r="B1652" s="388"/>
      <c r="C1652" s="389"/>
      <c r="D1652" s="389"/>
      <c r="E1652" s="389"/>
    </row>
    <row r="1653" spans="2:5" x14ac:dyDescent="0.25">
      <c r="B1653" s="388"/>
      <c r="C1653" s="389"/>
      <c r="D1653" s="389"/>
      <c r="E1653" s="389"/>
    </row>
    <row r="1654" spans="2:5" x14ac:dyDescent="0.25">
      <c r="B1654" s="388"/>
      <c r="C1654" s="389"/>
      <c r="D1654" s="389"/>
      <c r="E1654" s="389"/>
    </row>
    <row r="1655" spans="2:5" x14ac:dyDescent="0.25">
      <c r="B1655" s="388"/>
      <c r="C1655" s="389"/>
      <c r="D1655" s="389"/>
      <c r="E1655" s="389"/>
    </row>
    <row r="1656" spans="2:5" x14ac:dyDescent="0.25">
      <c r="B1656" s="388"/>
      <c r="C1656" s="389"/>
      <c r="D1656" s="389"/>
      <c r="E1656" s="389"/>
    </row>
    <row r="1657" spans="2:5" x14ac:dyDescent="0.25">
      <c r="B1657" s="388"/>
      <c r="C1657" s="389"/>
      <c r="D1657" s="389"/>
      <c r="E1657" s="389"/>
    </row>
    <row r="1658" spans="2:5" x14ac:dyDescent="0.25">
      <c r="B1658" s="388"/>
      <c r="C1658" s="389"/>
      <c r="D1658" s="389"/>
      <c r="E1658" s="389"/>
    </row>
    <row r="1659" spans="2:5" x14ac:dyDescent="0.25">
      <c r="B1659" s="388"/>
      <c r="C1659" s="389"/>
      <c r="D1659" s="389"/>
      <c r="E1659" s="389"/>
    </row>
    <row r="1660" spans="2:5" x14ac:dyDescent="0.25">
      <c r="B1660" s="388"/>
      <c r="C1660" s="389"/>
      <c r="D1660" s="389"/>
      <c r="E1660" s="389"/>
    </row>
    <row r="1661" spans="2:5" x14ac:dyDescent="0.25">
      <c r="B1661" s="388"/>
      <c r="C1661" s="389"/>
      <c r="D1661" s="389"/>
      <c r="E1661" s="389"/>
    </row>
    <row r="1662" spans="2:5" x14ac:dyDescent="0.25">
      <c r="B1662" s="388"/>
      <c r="C1662" s="389"/>
      <c r="D1662" s="389"/>
      <c r="E1662" s="389"/>
    </row>
    <row r="1663" spans="2:5" x14ac:dyDescent="0.25">
      <c r="B1663" s="388"/>
      <c r="C1663" s="389"/>
      <c r="D1663" s="389"/>
      <c r="E1663" s="389"/>
    </row>
    <row r="1664" spans="2:5" x14ac:dyDescent="0.25">
      <c r="B1664" s="388"/>
      <c r="C1664" s="389"/>
      <c r="D1664" s="389"/>
      <c r="E1664" s="389"/>
    </row>
    <row r="1665" spans="2:5" x14ac:dyDescent="0.25">
      <c r="B1665" s="388"/>
      <c r="C1665" s="389"/>
      <c r="D1665" s="389"/>
      <c r="E1665" s="389"/>
    </row>
    <row r="1666" spans="2:5" x14ac:dyDescent="0.25">
      <c r="B1666" s="388"/>
      <c r="C1666" s="389"/>
      <c r="D1666" s="389"/>
      <c r="E1666" s="389"/>
    </row>
    <row r="1667" spans="2:5" x14ac:dyDescent="0.25">
      <c r="B1667" s="388"/>
      <c r="C1667" s="389"/>
      <c r="D1667" s="389"/>
      <c r="E1667" s="389"/>
    </row>
    <row r="1668" spans="2:5" x14ac:dyDescent="0.25">
      <c r="B1668" s="388"/>
      <c r="C1668" s="389"/>
      <c r="D1668" s="389"/>
      <c r="E1668" s="389"/>
    </row>
    <row r="1669" spans="2:5" x14ac:dyDescent="0.25">
      <c r="B1669" s="388"/>
      <c r="C1669" s="389"/>
      <c r="D1669" s="389"/>
      <c r="E1669" s="389"/>
    </row>
    <row r="1670" spans="2:5" x14ac:dyDescent="0.25">
      <c r="B1670" s="388"/>
      <c r="C1670" s="389"/>
      <c r="D1670" s="389"/>
      <c r="E1670" s="389"/>
    </row>
    <row r="1671" spans="2:5" x14ac:dyDescent="0.25">
      <c r="B1671" s="388"/>
      <c r="C1671" s="389"/>
      <c r="D1671" s="389"/>
      <c r="E1671" s="389"/>
    </row>
    <row r="1672" spans="2:5" x14ac:dyDescent="0.25">
      <c r="B1672" s="388"/>
      <c r="C1672" s="389"/>
      <c r="D1672" s="389"/>
      <c r="E1672" s="389"/>
    </row>
    <row r="1673" spans="2:5" x14ac:dyDescent="0.25">
      <c r="B1673" s="388"/>
      <c r="C1673" s="389"/>
      <c r="D1673" s="389"/>
      <c r="E1673" s="389"/>
    </row>
    <row r="1674" spans="2:5" x14ac:dyDescent="0.25">
      <c r="B1674" s="388"/>
      <c r="C1674" s="389"/>
      <c r="D1674" s="389"/>
      <c r="E1674" s="389"/>
    </row>
    <row r="1675" spans="2:5" x14ac:dyDescent="0.25">
      <c r="B1675" s="388"/>
      <c r="C1675" s="389"/>
      <c r="D1675" s="389"/>
      <c r="E1675" s="389"/>
    </row>
    <row r="1676" spans="2:5" x14ac:dyDescent="0.25">
      <c r="B1676" s="388"/>
      <c r="C1676" s="389"/>
      <c r="D1676" s="389"/>
      <c r="E1676" s="389"/>
    </row>
    <row r="1677" spans="2:5" x14ac:dyDescent="0.25">
      <c r="B1677" s="388"/>
      <c r="C1677" s="389"/>
      <c r="D1677" s="389"/>
      <c r="E1677" s="389"/>
    </row>
    <row r="1678" spans="2:5" x14ac:dyDescent="0.25">
      <c r="B1678" s="388"/>
      <c r="C1678" s="389"/>
      <c r="D1678" s="389"/>
      <c r="E1678" s="389"/>
    </row>
    <row r="1679" spans="2:5" x14ac:dyDescent="0.25">
      <c r="B1679" s="388"/>
      <c r="C1679" s="389"/>
      <c r="D1679" s="389"/>
      <c r="E1679" s="389"/>
    </row>
    <row r="1680" spans="2:5" x14ac:dyDescent="0.25">
      <c r="B1680" s="388"/>
      <c r="C1680" s="389"/>
      <c r="D1680" s="389"/>
      <c r="E1680" s="389"/>
    </row>
    <row r="1681" spans="2:5" x14ac:dyDescent="0.25">
      <c r="B1681" s="388"/>
      <c r="C1681" s="389"/>
      <c r="D1681" s="389"/>
      <c r="E1681" s="389"/>
    </row>
    <row r="1682" spans="2:5" x14ac:dyDescent="0.25">
      <c r="B1682" s="388"/>
      <c r="C1682" s="389"/>
      <c r="D1682" s="389"/>
      <c r="E1682" s="389"/>
    </row>
    <row r="1683" spans="2:5" x14ac:dyDescent="0.25">
      <c r="B1683" s="388"/>
      <c r="C1683" s="389"/>
      <c r="D1683" s="389"/>
      <c r="E1683" s="389"/>
    </row>
    <row r="1684" spans="2:5" x14ac:dyDescent="0.25">
      <c r="B1684" s="388"/>
      <c r="C1684" s="389"/>
      <c r="D1684" s="389"/>
      <c r="E1684" s="389"/>
    </row>
    <row r="1685" spans="2:5" x14ac:dyDescent="0.25">
      <c r="B1685" s="388"/>
      <c r="C1685" s="389"/>
      <c r="D1685" s="389"/>
      <c r="E1685" s="389"/>
    </row>
    <row r="1686" spans="2:5" x14ac:dyDescent="0.25">
      <c r="B1686" s="388"/>
      <c r="C1686" s="389"/>
      <c r="D1686" s="389"/>
      <c r="E1686" s="389"/>
    </row>
    <row r="1687" spans="2:5" x14ac:dyDescent="0.25">
      <c r="B1687" s="388"/>
      <c r="C1687" s="389"/>
      <c r="D1687" s="389"/>
      <c r="E1687" s="389"/>
    </row>
    <row r="1688" spans="2:5" x14ac:dyDescent="0.25">
      <c r="B1688" s="388"/>
      <c r="C1688" s="389"/>
      <c r="D1688" s="389"/>
      <c r="E1688" s="389"/>
    </row>
    <row r="1689" spans="2:5" x14ac:dyDescent="0.25">
      <c r="B1689" s="388"/>
      <c r="C1689" s="389"/>
      <c r="D1689" s="389"/>
      <c r="E1689" s="389"/>
    </row>
    <row r="1690" spans="2:5" x14ac:dyDescent="0.25">
      <c r="B1690" s="388"/>
      <c r="C1690" s="389"/>
      <c r="D1690" s="389"/>
      <c r="E1690" s="389"/>
    </row>
    <row r="1691" spans="2:5" x14ac:dyDescent="0.25">
      <c r="B1691" s="388"/>
      <c r="C1691" s="389"/>
      <c r="D1691" s="389"/>
      <c r="E1691" s="389"/>
    </row>
    <row r="1692" spans="2:5" x14ac:dyDescent="0.25">
      <c r="B1692" s="388"/>
      <c r="C1692" s="389"/>
      <c r="D1692" s="389"/>
      <c r="E1692" s="389"/>
    </row>
    <row r="1693" spans="2:5" x14ac:dyDescent="0.25">
      <c r="B1693" s="388"/>
      <c r="C1693" s="389"/>
      <c r="D1693" s="389"/>
      <c r="E1693" s="389"/>
    </row>
    <row r="1694" spans="2:5" x14ac:dyDescent="0.25">
      <c r="B1694" s="388"/>
      <c r="C1694" s="389"/>
      <c r="D1694" s="389"/>
      <c r="E1694" s="389"/>
    </row>
    <row r="1695" spans="2:5" x14ac:dyDescent="0.25">
      <c r="B1695" s="388"/>
      <c r="C1695" s="389"/>
      <c r="D1695" s="389"/>
      <c r="E1695" s="389"/>
    </row>
    <row r="1696" spans="2:5" x14ac:dyDescent="0.25">
      <c r="B1696" s="388"/>
      <c r="C1696" s="389"/>
      <c r="D1696" s="389"/>
      <c r="E1696" s="389"/>
    </row>
    <row r="1697" spans="2:5" x14ac:dyDescent="0.25">
      <c r="B1697" s="388"/>
      <c r="C1697" s="389"/>
      <c r="D1697" s="389"/>
      <c r="E1697" s="389"/>
    </row>
    <row r="1698" spans="2:5" x14ac:dyDescent="0.25">
      <c r="B1698" s="388"/>
      <c r="C1698" s="389"/>
      <c r="D1698" s="389"/>
      <c r="E1698" s="389"/>
    </row>
    <row r="1699" spans="2:5" x14ac:dyDescent="0.25">
      <c r="B1699" s="388"/>
      <c r="C1699" s="389"/>
      <c r="D1699" s="389"/>
      <c r="E1699" s="389"/>
    </row>
    <row r="1700" spans="2:5" x14ac:dyDescent="0.25">
      <c r="B1700" s="388"/>
      <c r="C1700" s="389"/>
      <c r="D1700" s="389"/>
      <c r="E1700" s="389"/>
    </row>
    <row r="1701" spans="2:5" x14ac:dyDescent="0.25">
      <c r="B1701" s="388"/>
      <c r="C1701" s="389"/>
      <c r="D1701" s="389"/>
      <c r="E1701" s="389"/>
    </row>
    <row r="1702" spans="2:5" x14ac:dyDescent="0.25">
      <c r="B1702" s="388"/>
      <c r="C1702" s="389"/>
      <c r="D1702" s="389"/>
      <c r="E1702" s="389"/>
    </row>
    <row r="1703" spans="2:5" x14ac:dyDescent="0.25">
      <c r="B1703" s="388"/>
      <c r="C1703" s="389"/>
      <c r="D1703" s="389"/>
      <c r="E1703" s="389"/>
    </row>
    <row r="1704" spans="2:5" x14ac:dyDescent="0.25">
      <c r="B1704" s="388"/>
      <c r="C1704" s="389"/>
      <c r="D1704" s="389"/>
      <c r="E1704" s="389"/>
    </row>
    <row r="1705" spans="2:5" x14ac:dyDescent="0.25">
      <c r="B1705" s="388"/>
      <c r="C1705" s="389"/>
      <c r="D1705" s="389"/>
      <c r="E1705" s="389"/>
    </row>
    <row r="1706" spans="2:5" x14ac:dyDescent="0.25">
      <c r="B1706" s="388"/>
      <c r="C1706" s="389"/>
      <c r="D1706" s="389"/>
      <c r="E1706" s="389"/>
    </row>
    <row r="1707" spans="2:5" x14ac:dyDescent="0.25">
      <c r="B1707" s="388"/>
      <c r="C1707" s="389"/>
      <c r="D1707" s="389"/>
      <c r="E1707" s="389"/>
    </row>
    <row r="1708" spans="2:5" x14ac:dyDescent="0.25">
      <c r="B1708" s="388"/>
      <c r="C1708" s="389"/>
      <c r="D1708" s="389"/>
      <c r="E1708" s="389"/>
    </row>
    <row r="1709" spans="2:5" x14ac:dyDescent="0.25">
      <c r="B1709" s="388"/>
      <c r="C1709" s="389"/>
      <c r="D1709" s="389"/>
      <c r="E1709" s="389"/>
    </row>
    <row r="1710" spans="2:5" x14ac:dyDescent="0.25">
      <c r="B1710" s="388"/>
      <c r="C1710" s="389"/>
      <c r="D1710" s="389"/>
      <c r="E1710" s="389"/>
    </row>
    <row r="1711" spans="2:5" x14ac:dyDescent="0.25">
      <c r="B1711" s="388"/>
      <c r="C1711" s="389"/>
      <c r="D1711" s="389"/>
      <c r="E1711" s="389"/>
    </row>
    <row r="1712" spans="2:5" x14ac:dyDescent="0.25">
      <c r="B1712" s="388"/>
      <c r="C1712" s="389"/>
      <c r="D1712" s="389"/>
      <c r="E1712" s="389"/>
    </row>
    <row r="1713" spans="2:5" x14ac:dyDescent="0.25">
      <c r="B1713" s="388"/>
      <c r="C1713" s="389"/>
      <c r="D1713" s="389"/>
      <c r="E1713" s="389"/>
    </row>
    <row r="1714" spans="2:5" x14ac:dyDescent="0.25">
      <c r="B1714" s="388"/>
      <c r="C1714" s="389"/>
      <c r="D1714" s="389"/>
      <c r="E1714" s="389"/>
    </row>
    <row r="1715" spans="2:5" x14ac:dyDescent="0.25">
      <c r="B1715" s="388"/>
      <c r="C1715" s="389"/>
      <c r="D1715" s="389"/>
      <c r="E1715" s="389"/>
    </row>
    <row r="1716" spans="2:5" x14ac:dyDescent="0.25">
      <c r="B1716" s="388"/>
      <c r="C1716" s="389"/>
      <c r="D1716" s="389"/>
      <c r="E1716" s="389"/>
    </row>
    <row r="1717" spans="2:5" x14ac:dyDescent="0.25">
      <c r="B1717" s="388"/>
      <c r="C1717" s="389"/>
      <c r="D1717" s="389"/>
      <c r="E1717" s="389"/>
    </row>
    <row r="1718" spans="2:5" x14ac:dyDescent="0.25">
      <c r="B1718" s="388"/>
      <c r="C1718" s="389"/>
      <c r="D1718" s="389"/>
      <c r="E1718" s="389"/>
    </row>
    <row r="1719" spans="2:5" x14ac:dyDescent="0.25">
      <c r="B1719" s="388"/>
      <c r="C1719" s="389"/>
      <c r="D1719" s="389"/>
      <c r="E1719" s="389"/>
    </row>
    <row r="1720" spans="2:5" x14ac:dyDescent="0.25">
      <c r="B1720" s="388"/>
      <c r="C1720" s="389"/>
      <c r="D1720" s="389"/>
      <c r="E1720" s="389"/>
    </row>
    <row r="1721" spans="2:5" x14ac:dyDescent="0.25">
      <c r="B1721" s="388"/>
      <c r="C1721" s="389"/>
      <c r="D1721" s="389"/>
      <c r="E1721" s="389"/>
    </row>
    <row r="1722" spans="2:5" x14ac:dyDescent="0.25">
      <c r="B1722" s="388"/>
      <c r="C1722" s="389"/>
      <c r="D1722" s="389"/>
      <c r="E1722" s="389"/>
    </row>
    <row r="1723" spans="2:5" x14ac:dyDescent="0.25">
      <c r="B1723" s="388"/>
      <c r="C1723" s="389"/>
      <c r="D1723" s="389"/>
      <c r="E1723" s="389"/>
    </row>
    <row r="1724" spans="2:5" x14ac:dyDescent="0.25">
      <c r="B1724" s="388"/>
      <c r="C1724" s="389"/>
      <c r="D1724" s="389"/>
      <c r="E1724" s="389"/>
    </row>
    <row r="1725" spans="2:5" x14ac:dyDescent="0.25">
      <c r="B1725" s="388"/>
      <c r="C1725" s="389"/>
      <c r="D1725" s="389"/>
      <c r="E1725" s="389"/>
    </row>
    <row r="1726" spans="2:5" x14ac:dyDescent="0.25">
      <c r="B1726" s="388"/>
      <c r="C1726" s="389"/>
      <c r="D1726" s="389"/>
      <c r="E1726" s="389"/>
    </row>
    <row r="1727" spans="2:5" x14ac:dyDescent="0.25">
      <c r="B1727" s="388"/>
      <c r="C1727" s="389"/>
      <c r="D1727" s="389"/>
      <c r="E1727" s="389"/>
    </row>
    <row r="1728" spans="2:5" x14ac:dyDescent="0.25">
      <c r="B1728" s="388"/>
      <c r="C1728" s="389"/>
      <c r="D1728" s="389"/>
      <c r="E1728" s="389"/>
    </row>
    <row r="1729" spans="2:5" x14ac:dyDescent="0.25">
      <c r="B1729" s="388"/>
      <c r="C1729" s="389"/>
      <c r="D1729" s="389"/>
      <c r="E1729" s="389"/>
    </row>
    <row r="1730" spans="2:5" x14ac:dyDescent="0.25">
      <c r="B1730" s="388"/>
      <c r="C1730" s="389"/>
      <c r="D1730" s="389"/>
      <c r="E1730" s="389"/>
    </row>
    <row r="1731" spans="2:5" x14ac:dyDescent="0.25">
      <c r="B1731" s="388"/>
      <c r="C1731" s="389"/>
      <c r="D1731" s="389"/>
      <c r="E1731" s="389"/>
    </row>
    <row r="1732" spans="2:5" x14ac:dyDescent="0.25">
      <c r="B1732" s="388"/>
      <c r="C1732" s="389"/>
      <c r="D1732" s="389"/>
      <c r="E1732" s="389"/>
    </row>
    <row r="1733" spans="2:5" x14ac:dyDescent="0.25">
      <c r="B1733" s="388"/>
      <c r="C1733" s="389"/>
      <c r="D1733" s="389"/>
      <c r="E1733" s="389"/>
    </row>
    <row r="1734" spans="2:5" x14ac:dyDescent="0.25">
      <c r="B1734" s="388"/>
      <c r="C1734" s="389"/>
      <c r="D1734" s="389"/>
      <c r="E1734" s="389"/>
    </row>
    <row r="1735" spans="2:5" x14ac:dyDescent="0.25">
      <c r="B1735" s="388"/>
      <c r="C1735" s="389"/>
      <c r="D1735" s="389"/>
      <c r="E1735" s="389"/>
    </row>
    <row r="1736" spans="2:5" x14ac:dyDescent="0.25">
      <c r="B1736" s="388"/>
      <c r="C1736" s="389"/>
      <c r="D1736" s="389"/>
      <c r="E1736" s="389"/>
    </row>
    <row r="1737" spans="2:5" x14ac:dyDescent="0.25">
      <c r="B1737" s="388"/>
      <c r="C1737" s="389"/>
      <c r="D1737" s="389"/>
      <c r="E1737" s="389"/>
    </row>
    <row r="1738" spans="2:5" x14ac:dyDescent="0.25">
      <c r="B1738" s="388"/>
      <c r="C1738" s="389"/>
      <c r="D1738" s="389"/>
      <c r="E1738" s="389"/>
    </row>
    <row r="1739" spans="2:5" x14ac:dyDescent="0.25">
      <c r="B1739" s="388"/>
      <c r="C1739" s="389"/>
      <c r="D1739" s="389"/>
      <c r="E1739" s="389"/>
    </row>
    <row r="1740" spans="2:5" x14ac:dyDescent="0.25">
      <c r="B1740" s="388"/>
      <c r="C1740" s="389"/>
      <c r="D1740" s="389"/>
      <c r="E1740" s="389"/>
    </row>
    <row r="1741" spans="2:5" x14ac:dyDescent="0.25">
      <c r="B1741" s="388"/>
      <c r="C1741" s="389"/>
      <c r="D1741" s="389"/>
      <c r="E1741" s="389"/>
    </row>
    <row r="1742" spans="2:5" x14ac:dyDescent="0.25">
      <c r="B1742" s="388"/>
      <c r="C1742" s="389"/>
      <c r="D1742" s="389"/>
      <c r="E1742" s="389"/>
    </row>
    <row r="1743" spans="2:5" x14ac:dyDescent="0.25">
      <c r="B1743" s="388"/>
      <c r="C1743" s="389"/>
      <c r="D1743" s="389"/>
      <c r="E1743" s="389"/>
    </row>
    <row r="1744" spans="2:5" x14ac:dyDescent="0.25">
      <c r="B1744" s="388"/>
      <c r="C1744" s="389"/>
      <c r="D1744" s="389"/>
      <c r="E1744" s="389"/>
    </row>
    <row r="1745" spans="2:5" x14ac:dyDescent="0.25">
      <c r="B1745" s="388"/>
      <c r="C1745" s="389"/>
      <c r="D1745" s="389"/>
      <c r="E1745" s="389"/>
    </row>
    <row r="1746" spans="2:5" x14ac:dyDescent="0.25">
      <c r="B1746" s="388"/>
      <c r="C1746" s="389"/>
      <c r="D1746" s="389"/>
      <c r="E1746" s="389"/>
    </row>
    <row r="1747" spans="2:5" x14ac:dyDescent="0.25">
      <c r="B1747" s="388"/>
      <c r="C1747" s="389"/>
      <c r="D1747" s="389"/>
      <c r="E1747" s="389"/>
    </row>
    <row r="1748" spans="2:5" x14ac:dyDescent="0.25">
      <c r="B1748" s="388"/>
      <c r="C1748" s="389"/>
      <c r="D1748" s="389"/>
      <c r="E1748" s="389"/>
    </row>
    <row r="1749" spans="2:5" x14ac:dyDescent="0.25">
      <c r="B1749" s="388"/>
      <c r="C1749" s="389"/>
      <c r="D1749" s="389"/>
      <c r="E1749" s="389"/>
    </row>
    <row r="1750" spans="2:5" x14ac:dyDescent="0.25">
      <c r="B1750" s="388"/>
      <c r="C1750" s="389"/>
      <c r="D1750" s="389"/>
      <c r="E1750" s="389"/>
    </row>
    <row r="1751" spans="2:5" x14ac:dyDescent="0.25">
      <c r="B1751" s="388"/>
      <c r="C1751" s="389"/>
      <c r="D1751" s="389"/>
      <c r="E1751" s="389"/>
    </row>
    <row r="1752" spans="2:5" x14ac:dyDescent="0.25">
      <c r="B1752" s="388"/>
      <c r="C1752" s="389"/>
      <c r="D1752" s="389"/>
      <c r="E1752" s="389"/>
    </row>
    <row r="1753" spans="2:5" x14ac:dyDescent="0.25">
      <c r="B1753" s="388"/>
      <c r="C1753" s="389"/>
      <c r="D1753" s="389"/>
      <c r="E1753" s="389"/>
    </row>
    <row r="1754" spans="2:5" x14ac:dyDescent="0.25">
      <c r="B1754" s="388"/>
      <c r="C1754" s="389"/>
      <c r="D1754" s="389"/>
      <c r="E1754" s="389"/>
    </row>
    <row r="1755" spans="2:5" x14ac:dyDescent="0.25">
      <c r="B1755" s="388"/>
      <c r="C1755" s="389"/>
      <c r="D1755" s="389"/>
      <c r="E1755" s="389"/>
    </row>
    <row r="1756" spans="2:5" x14ac:dyDescent="0.25">
      <c r="B1756" s="388"/>
      <c r="C1756" s="389"/>
      <c r="D1756" s="389"/>
      <c r="E1756" s="389"/>
    </row>
    <row r="1757" spans="2:5" x14ac:dyDescent="0.25">
      <c r="B1757" s="388"/>
      <c r="C1757" s="389"/>
      <c r="D1757" s="389"/>
      <c r="E1757" s="389"/>
    </row>
    <row r="1758" spans="2:5" x14ac:dyDescent="0.25">
      <c r="B1758" s="388"/>
      <c r="C1758" s="389"/>
      <c r="D1758" s="389"/>
      <c r="E1758" s="389"/>
    </row>
    <row r="1759" spans="2:5" x14ac:dyDescent="0.25">
      <c r="B1759" s="388"/>
      <c r="C1759" s="389"/>
      <c r="D1759" s="389"/>
      <c r="E1759" s="389"/>
    </row>
    <row r="1760" spans="2:5" x14ac:dyDescent="0.25">
      <c r="B1760" s="388"/>
      <c r="C1760" s="389"/>
      <c r="D1760" s="389"/>
      <c r="E1760" s="389"/>
    </row>
    <row r="1761" spans="2:5" x14ac:dyDescent="0.25">
      <c r="B1761" s="388"/>
      <c r="C1761" s="389"/>
      <c r="D1761" s="389"/>
      <c r="E1761" s="389"/>
    </row>
    <row r="1762" spans="2:5" x14ac:dyDescent="0.25">
      <c r="B1762" s="388"/>
      <c r="C1762" s="389"/>
      <c r="D1762" s="389"/>
      <c r="E1762" s="389"/>
    </row>
    <row r="1763" spans="2:5" x14ac:dyDescent="0.25">
      <c r="B1763" s="388"/>
      <c r="C1763" s="389"/>
      <c r="D1763" s="389"/>
      <c r="E1763" s="389"/>
    </row>
    <row r="1764" spans="2:5" x14ac:dyDescent="0.25">
      <c r="B1764" s="388"/>
      <c r="C1764" s="389"/>
      <c r="D1764" s="389"/>
      <c r="E1764" s="389"/>
    </row>
    <row r="1765" spans="2:5" x14ac:dyDescent="0.25">
      <c r="B1765" s="388"/>
      <c r="C1765" s="389"/>
      <c r="D1765" s="389"/>
      <c r="E1765" s="389"/>
    </row>
    <row r="1766" spans="2:5" x14ac:dyDescent="0.25">
      <c r="B1766" s="388"/>
      <c r="C1766" s="389"/>
      <c r="D1766" s="389"/>
      <c r="E1766" s="389"/>
    </row>
    <row r="1767" spans="2:5" x14ac:dyDescent="0.25">
      <c r="B1767" s="388"/>
      <c r="C1767" s="389"/>
      <c r="D1767" s="389"/>
      <c r="E1767" s="389"/>
    </row>
    <row r="1768" spans="2:5" x14ac:dyDescent="0.25">
      <c r="B1768" s="388"/>
      <c r="C1768" s="389"/>
      <c r="D1768" s="389"/>
      <c r="E1768" s="389"/>
    </row>
    <row r="1769" spans="2:5" x14ac:dyDescent="0.25">
      <c r="B1769" s="388"/>
      <c r="C1769" s="389"/>
      <c r="D1769" s="389"/>
      <c r="E1769" s="389"/>
    </row>
    <row r="1770" spans="2:5" x14ac:dyDescent="0.25">
      <c r="B1770" s="388"/>
      <c r="C1770" s="389"/>
      <c r="D1770" s="389"/>
      <c r="E1770" s="389"/>
    </row>
    <row r="1771" spans="2:5" x14ac:dyDescent="0.25">
      <c r="B1771" s="388"/>
      <c r="C1771" s="389"/>
      <c r="D1771" s="389"/>
      <c r="E1771" s="389"/>
    </row>
    <row r="1772" spans="2:5" x14ac:dyDescent="0.25">
      <c r="B1772" s="388"/>
      <c r="C1772" s="389"/>
      <c r="D1772" s="389"/>
      <c r="E1772" s="389"/>
    </row>
    <row r="1773" spans="2:5" x14ac:dyDescent="0.25">
      <c r="B1773" s="388"/>
      <c r="C1773" s="389"/>
      <c r="D1773" s="389"/>
      <c r="E1773" s="389"/>
    </row>
    <row r="1774" spans="2:5" x14ac:dyDescent="0.25">
      <c r="B1774" s="388"/>
      <c r="C1774" s="389"/>
      <c r="D1774" s="389"/>
      <c r="E1774" s="389"/>
    </row>
    <row r="1775" spans="2:5" x14ac:dyDescent="0.25">
      <c r="B1775" s="388"/>
      <c r="C1775" s="389"/>
      <c r="D1775" s="389"/>
      <c r="E1775" s="389"/>
    </row>
    <row r="1776" spans="2:5" x14ac:dyDescent="0.25">
      <c r="B1776" s="388"/>
      <c r="C1776" s="389"/>
      <c r="D1776" s="389"/>
      <c r="E1776" s="389"/>
    </row>
    <row r="1777" spans="2:5" x14ac:dyDescent="0.25">
      <c r="B1777" s="388"/>
      <c r="C1777" s="389"/>
      <c r="D1777" s="389"/>
      <c r="E1777" s="389"/>
    </row>
    <row r="1778" spans="2:5" x14ac:dyDescent="0.25">
      <c r="B1778" s="388"/>
      <c r="C1778" s="389"/>
      <c r="D1778" s="389"/>
      <c r="E1778" s="389"/>
    </row>
    <row r="1779" spans="2:5" x14ac:dyDescent="0.25">
      <c r="B1779" s="388"/>
      <c r="C1779" s="389"/>
      <c r="D1779" s="389"/>
      <c r="E1779" s="389"/>
    </row>
    <row r="1780" spans="2:5" x14ac:dyDescent="0.25">
      <c r="B1780" s="388"/>
      <c r="C1780" s="389"/>
      <c r="D1780" s="389"/>
      <c r="E1780" s="389"/>
    </row>
    <row r="1781" spans="2:5" x14ac:dyDescent="0.25">
      <c r="B1781" s="388"/>
      <c r="C1781" s="389"/>
      <c r="D1781" s="389"/>
      <c r="E1781" s="389"/>
    </row>
    <row r="1782" spans="2:5" x14ac:dyDescent="0.25">
      <c r="B1782" s="388"/>
      <c r="C1782" s="389"/>
      <c r="D1782" s="389"/>
      <c r="E1782" s="389"/>
    </row>
    <row r="1783" spans="2:5" x14ac:dyDescent="0.25">
      <c r="B1783" s="388"/>
      <c r="C1783" s="389"/>
      <c r="D1783" s="389"/>
      <c r="E1783" s="389"/>
    </row>
    <row r="1784" spans="2:5" x14ac:dyDescent="0.25">
      <c r="B1784" s="388"/>
      <c r="C1784" s="389"/>
      <c r="D1784" s="389"/>
      <c r="E1784" s="389"/>
    </row>
    <row r="1785" spans="2:5" x14ac:dyDescent="0.25">
      <c r="B1785" s="388"/>
      <c r="C1785" s="389"/>
      <c r="D1785" s="389"/>
      <c r="E1785" s="389"/>
    </row>
    <row r="1786" spans="2:5" x14ac:dyDescent="0.25">
      <c r="B1786" s="388"/>
      <c r="C1786" s="389"/>
      <c r="D1786" s="389"/>
      <c r="E1786" s="389"/>
    </row>
    <row r="1787" spans="2:5" x14ac:dyDescent="0.25">
      <c r="B1787" s="388"/>
      <c r="C1787" s="389"/>
      <c r="D1787" s="389"/>
      <c r="E1787" s="389"/>
    </row>
    <row r="1788" spans="2:5" x14ac:dyDescent="0.25">
      <c r="B1788" s="388"/>
      <c r="C1788" s="389"/>
      <c r="D1788" s="389"/>
      <c r="E1788" s="389"/>
    </row>
    <row r="1789" spans="2:5" x14ac:dyDescent="0.25">
      <c r="B1789" s="388"/>
      <c r="C1789" s="389"/>
      <c r="D1789" s="389"/>
      <c r="E1789" s="389"/>
    </row>
    <row r="1790" spans="2:5" x14ac:dyDescent="0.25">
      <c r="B1790" s="388"/>
      <c r="C1790" s="389"/>
      <c r="D1790" s="389"/>
      <c r="E1790" s="389"/>
    </row>
    <row r="1791" spans="2:5" x14ac:dyDescent="0.25">
      <c r="B1791" s="388"/>
      <c r="C1791" s="389"/>
      <c r="D1791" s="389"/>
      <c r="E1791" s="389"/>
    </row>
    <row r="1792" spans="2:5" x14ac:dyDescent="0.25">
      <c r="B1792" s="388"/>
      <c r="C1792" s="389"/>
      <c r="D1792" s="389"/>
      <c r="E1792" s="389"/>
    </row>
    <row r="1793" spans="2:5" x14ac:dyDescent="0.25">
      <c r="B1793" s="388"/>
      <c r="C1793" s="389"/>
      <c r="D1793" s="389"/>
      <c r="E1793" s="389"/>
    </row>
    <row r="1794" spans="2:5" x14ac:dyDescent="0.25">
      <c r="B1794" s="388"/>
      <c r="C1794" s="389"/>
      <c r="D1794" s="389"/>
      <c r="E1794" s="389"/>
    </row>
    <row r="1795" spans="2:5" x14ac:dyDescent="0.25">
      <c r="B1795" s="388"/>
      <c r="C1795" s="389"/>
      <c r="D1795" s="389"/>
      <c r="E1795" s="389"/>
    </row>
    <row r="1796" spans="2:5" x14ac:dyDescent="0.25">
      <c r="B1796" s="388"/>
      <c r="C1796" s="389"/>
      <c r="D1796" s="389"/>
      <c r="E1796" s="389"/>
    </row>
    <row r="1797" spans="2:5" x14ac:dyDescent="0.25">
      <c r="B1797" s="388"/>
      <c r="C1797" s="389"/>
      <c r="D1797" s="389"/>
      <c r="E1797" s="389"/>
    </row>
    <row r="1798" spans="2:5" x14ac:dyDescent="0.25">
      <c r="B1798" s="388"/>
      <c r="C1798" s="389"/>
      <c r="D1798" s="389"/>
      <c r="E1798" s="389"/>
    </row>
    <row r="1799" spans="2:5" x14ac:dyDescent="0.25">
      <c r="B1799" s="388"/>
      <c r="C1799" s="389"/>
      <c r="D1799" s="389"/>
      <c r="E1799" s="389"/>
    </row>
    <row r="1800" spans="2:5" x14ac:dyDescent="0.25">
      <c r="B1800" s="388"/>
      <c r="C1800" s="389"/>
      <c r="D1800" s="389"/>
      <c r="E1800" s="389"/>
    </row>
    <row r="1801" spans="2:5" x14ac:dyDescent="0.25">
      <c r="B1801" s="388"/>
      <c r="C1801" s="389"/>
      <c r="D1801" s="389"/>
      <c r="E1801" s="389"/>
    </row>
    <row r="1802" spans="2:5" x14ac:dyDescent="0.25">
      <c r="B1802" s="388"/>
      <c r="C1802" s="389"/>
      <c r="D1802" s="389"/>
      <c r="E1802" s="389"/>
    </row>
    <row r="1803" spans="2:5" x14ac:dyDescent="0.25">
      <c r="B1803" s="388"/>
      <c r="C1803" s="389"/>
      <c r="D1803" s="389"/>
      <c r="E1803" s="389"/>
    </row>
    <row r="1804" spans="2:5" x14ac:dyDescent="0.25">
      <c r="B1804" s="388"/>
      <c r="C1804" s="389"/>
      <c r="D1804" s="389"/>
      <c r="E1804" s="389"/>
    </row>
    <row r="1805" spans="2:5" x14ac:dyDescent="0.25">
      <c r="B1805" s="388"/>
      <c r="C1805" s="389"/>
      <c r="D1805" s="389"/>
      <c r="E1805" s="389"/>
    </row>
    <row r="1806" spans="2:5" x14ac:dyDescent="0.25">
      <c r="B1806" s="388"/>
      <c r="C1806" s="389"/>
      <c r="D1806" s="389"/>
      <c r="E1806" s="389"/>
    </row>
    <row r="1807" spans="2:5" x14ac:dyDescent="0.25">
      <c r="B1807" s="388"/>
      <c r="C1807" s="389"/>
      <c r="D1807" s="389"/>
      <c r="E1807" s="389"/>
    </row>
    <row r="1808" spans="2:5" x14ac:dyDescent="0.25">
      <c r="B1808" s="388"/>
      <c r="C1808" s="389"/>
      <c r="D1808" s="389"/>
      <c r="E1808" s="389"/>
    </row>
    <row r="1809" spans="2:5" x14ac:dyDescent="0.25">
      <c r="B1809" s="388"/>
      <c r="C1809" s="389"/>
      <c r="D1809" s="389"/>
      <c r="E1809" s="389"/>
    </row>
    <row r="1810" spans="2:5" x14ac:dyDescent="0.25">
      <c r="B1810" s="388"/>
      <c r="C1810" s="389"/>
      <c r="D1810" s="389"/>
      <c r="E1810" s="389"/>
    </row>
    <row r="1811" spans="2:5" x14ac:dyDescent="0.25">
      <c r="B1811" s="388"/>
      <c r="C1811" s="389"/>
      <c r="D1811" s="389"/>
      <c r="E1811" s="389"/>
    </row>
    <row r="1812" spans="2:5" x14ac:dyDescent="0.25">
      <c r="B1812" s="388"/>
      <c r="C1812" s="389"/>
      <c r="D1812" s="389"/>
      <c r="E1812" s="389"/>
    </row>
    <row r="1813" spans="2:5" x14ac:dyDescent="0.25">
      <c r="B1813" s="388"/>
      <c r="C1813" s="389"/>
      <c r="D1813" s="389"/>
      <c r="E1813" s="389"/>
    </row>
    <row r="1814" spans="2:5" x14ac:dyDescent="0.25">
      <c r="B1814" s="388"/>
      <c r="C1814" s="389"/>
      <c r="D1814" s="389"/>
      <c r="E1814" s="389"/>
    </row>
    <row r="1815" spans="2:5" x14ac:dyDescent="0.25">
      <c r="B1815" s="388"/>
      <c r="C1815" s="389"/>
      <c r="D1815" s="389"/>
      <c r="E1815" s="389"/>
    </row>
    <row r="1816" spans="2:5" x14ac:dyDescent="0.25">
      <c r="B1816" s="388"/>
      <c r="C1816" s="389"/>
      <c r="D1816" s="389"/>
      <c r="E1816" s="389"/>
    </row>
    <row r="1817" spans="2:5" x14ac:dyDescent="0.25">
      <c r="B1817" s="388"/>
      <c r="C1817" s="389"/>
      <c r="D1817" s="389"/>
      <c r="E1817" s="389"/>
    </row>
    <row r="1818" spans="2:5" x14ac:dyDescent="0.25">
      <c r="B1818" s="388"/>
      <c r="C1818" s="389"/>
      <c r="D1818" s="389"/>
      <c r="E1818" s="389"/>
    </row>
    <row r="1819" spans="2:5" x14ac:dyDescent="0.25">
      <c r="B1819" s="388"/>
      <c r="C1819" s="389"/>
      <c r="D1819" s="389"/>
      <c r="E1819" s="389"/>
    </row>
    <row r="1820" spans="2:5" x14ac:dyDescent="0.25">
      <c r="B1820" s="388"/>
      <c r="C1820" s="389"/>
      <c r="D1820" s="389"/>
      <c r="E1820" s="389"/>
    </row>
    <row r="1821" spans="2:5" x14ac:dyDescent="0.25">
      <c r="B1821" s="388"/>
      <c r="C1821" s="389"/>
      <c r="D1821" s="389"/>
      <c r="E1821" s="389"/>
    </row>
    <row r="1822" spans="2:5" x14ac:dyDescent="0.25">
      <c r="B1822" s="388"/>
      <c r="C1822" s="389"/>
      <c r="D1822" s="389"/>
      <c r="E1822" s="389"/>
    </row>
    <row r="1823" spans="2:5" x14ac:dyDescent="0.25">
      <c r="B1823" s="388"/>
      <c r="C1823" s="389"/>
      <c r="D1823" s="389"/>
      <c r="E1823" s="389"/>
    </row>
    <row r="1824" spans="2:5" x14ac:dyDescent="0.25">
      <c r="B1824" s="388"/>
      <c r="C1824" s="389"/>
      <c r="D1824" s="389"/>
      <c r="E1824" s="389"/>
    </row>
    <row r="1825" spans="2:5" x14ac:dyDescent="0.25">
      <c r="B1825" s="388"/>
      <c r="C1825" s="389"/>
      <c r="D1825" s="389"/>
      <c r="E1825" s="389"/>
    </row>
    <row r="1826" spans="2:5" x14ac:dyDescent="0.25">
      <c r="B1826" s="388"/>
      <c r="C1826" s="389"/>
      <c r="D1826" s="389"/>
      <c r="E1826" s="389"/>
    </row>
    <row r="1827" spans="2:5" x14ac:dyDescent="0.25">
      <c r="B1827" s="388"/>
      <c r="C1827" s="389"/>
      <c r="D1827" s="389"/>
      <c r="E1827" s="389"/>
    </row>
    <row r="1828" spans="2:5" x14ac:dyDescent="0.25">
      <c r="B1828" s="388"/>
      <c r="C1828" s="389"/>
      <c r="D1828" s="389"/>
      <c r="E1828" s="389"/>
    </row>
    <row r="1829" spans="2:5" x14ac:dyDescent="0.25">
      <c r="B1829" s="388"/>
      <c r="C1829" s="389"/>
      <c r="D1829" s="389"/>
      <c r="E1829" s="389"/>
    </row>
    <row r="1830" spans="2:5" x14ac:dyDescent="0.25">
      <c r="B1830" s="388"/>
      <c r="C1830" s="389"/>
      <c r="D1830" s="389"/>
      <c r="E1830" s="389"/>
    </row>
    <row r="1831" spans="2:5" x14ac:dyDescent="0.25">
      <c r="B1831" s="388"/>
      <c r="C1831" s="389"/>
      <c r="D1831" s="389"/>
      <c r="E1831" s="389"/>
    </row>
    <row r="1832" spans="2:5" x14ac:dyDescent="0.25">
      <c r="B1832" s="388"/>
      <c r="C1832" s="389"/>
      <c r="D1832" s="389"/>
      <c r="E1832" s="389"/>
    </row>
    <row r="1833" spans="2:5" x14ac:dyDescent="0.25">
      <c r="B1833" s="388"/>
      <c r="C1833" s="389"/>
      <c r="D1833" s="389"/>
      <c r="E1833" s="389"/>
    </row>
    <row r="1834" spans="2:5" x14ac:dyDescent="0.25">
      <c r="B1834" s="388"/>
      <c r="C1834" s="389"/>
      <c r="D1834" s="389"/>
      <c r="E1834" s="389"/>
    </row>
    <row r="1835" spans="2:5" x14ac:dyDescent="0.25">
      <c r="B1835" s="388"/>
      <c r="C1835" s="389"/>
      <c r="D1835" s="389"/>
      <c r="E1835" s="389"/>
    </row>
    <row r="1836" spans="2:5" x14ac:dyDescent="0.25">
      <c r="B1836" s="388"/>
      <c r="C1836" s="389"/>
      <c r="D1836" s="389"/>
      <c r="E1836" s="389"/>
    </row>
    <row r="1837" spans="2:5" x14ac:dyDescent="0.25">
      <c r="B1837" s="388"/>
      <c r="C1837" s="389"/>
      <c r="D1837" s="389"/>
      <c r="E1837" s="389"/>
    </row>
    <row r="1838" spans="2:5" x14ac:dyDescent="0.25">
      <c r="B1838" s="388"/>
      <c r="C1838" s="389"/>
      <c r="D1838" s="389"/>
      <c r="E1838" s="389"/>
    </row>
    <row r="1839" spans="2:5" x14ac:dyDescent="0.25">
      <c r="B1839" s="388"/>
      <c r="C1839" s="389"/>
      <c r="D1839" s="389"/>
      <c r="E1839" s="389"/>
    </row>
    <row r="1840" spans="2:5" x14ac:dyDescent="0.25">
      <c r="B1840" s="388"/>
      <c r="C1840" s="389"/>
      <c r="D1840" s="389"/>
      <c r="E1840" s="389"/>
    </row>
    <row r="1841" spans="2:5" x14ac:dyDescent="0.25">
      <c r="B1841" s="388"/>
      <c r="C1841" s="389"/>
      <c r="D1841" s="389"/>
      <c r="E1841" s="389"/>
    </row>
    <row r="1842" spans="2:5" x14ac:dyDescent="0.25">
      <c r="B1842" s="388"/>
      <c r="C1842" s="389"/>
      <c r="D1842" s="389"/>
      <c r="E1842" s="389"/>
    </row>
    <row r="1843" spans="2:5" x14ac:dyDescent="0.25">
      <c r="B1843" s="388"/>
      <c r="C1843" s="389"/>
      <c r="D1843" s="389"/>
      <c r="E1843" s="389"/>
    </row>
    <row r="1844" spans="2:5" x14ac:dyDescent="0.25">
      <c r="B1844" s="388"/>
      <c r="C1844" s="389"/>
      <c r="D1844" s="389"/>
      <c r="E1844" s="389"/>
    </row>
    <row r="1845" spans="2:5" x14ac:dyDescent="0.25">
      <c r="B1845" s="388"/>
      <c r="C1845" s="389"/>
      <c r="D1845" s="389"/>
      <c r="E1845" s="389"/>
    </row>
    <row r="1846" spans="2:5" x14ac:dyDescent="0.25">
      <c r="B1846" s="388"/>
      <c r="C1846" s="389"/>
      <c r="D1846" s="389"/>
      <c r="E1846" s="389"/>
    </row>
    <row r="1847" spans="2:5" x14ac:dyDescent="0.25">
      <c r="B1847" s="388"/>
      <c r="C1847" s="389"/>
      <c r="D1847" s="389"/>
      <c r="E1847" s="389"/>
    </row>
    <row r="1848" spans="2:5" x14ac:dyDescent="0.25">
      <c r="B1848" s="388"/>
      <c r="C1848" s="389"/>
      <c r="D1848" s="389"/>
      <c r="E1848" s="389"/>
    </row>
    <row r="1849" spans="2:5" x14ac:dyDescent="0.25">
      <c r="B1849" s="388"/>
      <c r="C1849" s="389"/>
      <c r="D1849" s="389"/>
      <c r="E1849" s="389"/>
    </row>
    <row r="1850" spans="2:5" x14ac:dyDescent="0.25">
      <c r="B1850" s="388"/>
      <c r="C1850" s="389"/>
      <c r="D1850" s="389"/>
      <c r="E1850" s="389"/>
    </row>
    <row r="1851" spans="2:5" x14ac:dyDescent="0.25">
      <c r="B1851" s="388"/>
      <c r="C1851" s="389"/>
      <c r="D1851" s="389"/>
      <c r="E1851" s="389"/>
    </row>
    <row r="1852" spans="2:5" x14ac:dyDescent="0.25">
      <c r="B1852" s="388"/>
      <c r="C1852" s="389"/>
      <c r="D1852" s="389"/>
      <c r="E1852" s="389"/>
    </row>
    <row r="1853" spans="2:5" x14ac:dyDescent="0.25">
      <c r="B1853" s="388"/>
      <c r="C1853" s="389"/>
      <c r="D1853" s="389"/>
      <c r="E1853" s="389"/>
    </row>
    <row r="1854" spans="2:5" x14ac:dyDescent="0.25">
      <c r="B1854" s="388"/>
      <c r="C1854" s="389"/>
      <c r="D1854" s="389"/>
      <c r="E1854" s="389"/>
    </row>
    <row r="1855" spans="2:5" x14ac:dyDescent="0.25">
      <c r="B1855" s="388"/>
      <c r="C1855" s="389"/>
      <c r="D1855" s="389"/>
      <c r="E1855" s="389"/>
    </row>
    <row r="1856" spans="2:5" x14ac:dyDescent="0.25">
      <c r="B1856" s="388"/>
      <c r="C1856" s="389"/>
      <c r="D1856" s="389"/>
      <c r="E1856" s="389"/>
    </row>
    <row r="1857" spans="2:5" x14ac:dyDescent="0.25">
      <c r="B1857" s="388"/>
      <c r="C1857" s="389"/>
      <c r="D1857" s="389"/>
      <c r="E1857" s="389"/>
    </row>
    <row r="1858" spans="2:5" x14ac:dyDescent="0.25">
      <c r="B1858" s="388"/>
      <c r="C1858" s="389"/>
      <c r="D1858" s="389"/>
      <c r="E1858" s="389"/>
    </row>
    <row r="1859" spans="2:5" x14ac:dyDescent="0.25">
      <c r="B1859" s="388"/>
      <c r="C1859" s="389"/>
      <c r="D1859" s="389"/>
      <c r="E1859" s="389"/>
    </row>
    <row r="1860" spans="2:5" x14ac:dyDescent="0.25">
      <c r="B1860" s="388"/>
      <c r="C1860" s="389"/>
      <c r="D1860" s="389"/>
      <c r="E1860" s="389"/>
    </row>
    <row r="1861" spans="2:5" x14ac:dyDescent="0.25">
      <c r="B1861" s="388"/>
      <c r="C1861" s="389"/>
      <c r="D1861" s="389"/>
      <c r="E1861" s="389"/>
    </row>
    <row r="1862" spans="2:5" x14ac:dyDescent="0.25">
      <c r="B1862" s="388"/>
      <c r="C1862" s="389"/>
      <c r="D1862" s="389"/>
      <c r="E1862" s="389"/>
    </row>
    <row r="1863" spans="2:5" x14ac:dyDescent="0.25">
      <c r="B1863" s="388"/>
      <c r="C1863" s="389"/>
      <c r="D1863" s="389"/>
      <c r="E1863" s="389"/>
    </row>
    <row r="1864" spans="2:5" x14ac:dyDescent="0.25">
      <c r="B1864" s="388"/>
      <c r="C1864" s="389"/>
      <c r="D1864" s="389"/>
      <c r="E1864" s="389"/>
    </row>
    <row r="1865" spans="2:5" x14ac:dyDescent="0.25">
      <c r="B1865" s="388"/>
      <c r="C1865" s="389"/>
      <c r="D1865" s="389"/>
      <c r="E1865" s="389"/>
    </row>
    <row r="1866" spans="2:5" x14ac:dyDescent="0.25">
      <c r="B1866" s="388"/>
      <c r="C1866" s="389"/>
      <c r="D1866" s="389"/>
      <c r="E1866" s="389"/>
    </row>
    <row r="1867" spans="2:5" x14ac:dyDescent="0.25">
      <c r="B1867" s="388"/>
      <c r="C1867" s="389"/>
      <c r="D1867" s="389"/>
      <c r="E1867" s="389"/>
    </row>
    <row r="1868" spans="2:5" x14ac:dyDescent="0.25">
      <c r="B1868" s="388"/>
      <c r="C1868" s="389"/>
      <c r="D1868" s="389"/>
      <c r="E1868" s="389"/>
    </row>
    <row r="1869" spans="2:5" x14ac:dyDescent="0.25">
      <c r="B1869" s="388"/>
      <c r="C1869" s="389"/>
      <c r="D1869" s="389"/>
      <c r="E1869" s="389"/>
    </row>
    <row r="1870" spans="2:5" x14ac:dyDescent="0.25">
      <c r="B1870" s="388"/>
      <c r="C1870" s="389"/>
      <c r="D1870" s="389"/>
      <c r="E1870" s="389"/>
    </row>
    <row r="1871" spans="2:5" x14ac:dyDescent="0.25">
      <c r="B1871" s="388"/>
      <c r="C1871" s="389"/>
      <c r="D1871" s="389"/>
      <c r="E1871" s="389"/>
    </row>
    <row r="1872" spans="2:5" x14ac:dyDescent="0.25">
      <c r="B1872" s="388"/>
      <c r="C1872" s="389"/>
      <c r="D1872" s="389"/>
      <c r="E1872" s="389"/>
    </row>
    <row r="1873" spans="2:5" x14ac:dyDescent="0.25">
      <c r="B1873" s="388"/>
      <c r="C1873" s="389"/>
      <c r="D1873" s="389"/>
      <c r="E1873" s="389"/>
    </row>
    <row r="1874" spans="2:5" x14ac:dyDescent="0.25">
      <c r="B1874" s="388"/>
      <c r="C1874" s="389"/>
      <c r="D1874" s="389"/>
      <c r="E1874" s="389"/>
    </row>
    <row r="1875" spans="2:5" x14ac:dyDescent="0.25">
      <c r="B1875" s="388"/>
      <c r="C1875" s="389"/>
      <c r="D1875" s="389"/>
      <c r="E1875" s="389"/>
    </row>
    <row r="1876" spans="2:5" x14ac:dyDescent="0.25">
      <c r="B1876" s="388"/>
      <c r="C1876" s="389"/>
      <c r="D1876" s="389"/>
      <c r="E1876" s="389"/>
    </row>
    <row r="1877" spans="2:5" x14ac:dyDescent="0.25">
      <c r="B1877" s="388"/>
      <c r="C1877" s="389"/>
      <c r="D1877" s="389"/>
      <c r="E1877" s="389"/>
    </row>
    <row r="1878" spans="2:5" x14ac:dyDescent="0.25">
      <c r="B1878" s="388"/>
      <c r="C1878" s="389"/>
      <c r="D1878" s="389"/>
      <c r="E1878" s="389"/>
    </row>
    <row r="1879" spans="2:5" x14ac:dyDescent="0.25">
      <c r="B1879" s="388"/>
      <c r="C1879" s="389"/>
      <c r="D1879" s="389"/>
      <c r="E1879" s="389"/>
    </row>
    <row r="1880" spans="2:5" x14ac:dyDescent="0.25">
      <c r="B1880" s="388"/>
      <c r="C1880" s="389"/>
      <c r="D1880" s="389"/>
      <c r="E1880" s="389"/>
    </row>
    <row r="1881" spans="2:5" x14ac:dyDescent="0.25">
      <c r="B1881" s="388"/>
      <c r="C1881" s="389"/>
      <c r="D1881" s="389"/>
      <c r="E1881" s="389"/>
    </row>
    <row r="1882" spans="2:5" x14ac:dyDescent="0.25">
      <c r="B1882" s="388"/>
      <c r="C1882" s="389"/>
      <c r="D1882" s="389"/>
      <c r="E1882" s="389"/>
    </row>
    <row r="1883" spans="2:5" x14ac:dyDescent="0.25">
      <c r="B1883" s="388"/>
      <c r="C1883" s="389"/>
      <c r="D1883" s="389"/>
      <c r="E1883" s="389"/>
    </row>
    <row r="1884" spans="2:5" x14ac:dyDescent="0.25">
      <c r="B1884" s="388"/>
      <c r="C1884" s="389"/>
      <c r="D1884" s="389"/>
      <c r="E1884" s="389"/>
    </row>
    <row r="1885" spans="2:5" x14ac:dyDescent="0.25">
      <c r="B1885" s="388"/>
      <c r="C1885" s="389"/>
      <c r="D1885" s="389"/>
      <c r="E1885" s="389"/>
    </row>
    <row r="1886" spans="2:5" x14ac:dyDescent="0.25">
      <c r="B1886" s="388"/>
      <c r="C1886" s="389"/>
      <c r="D1886" s="389"/>
      <c r="E1886" s="389"/>
    </row>
    <row r="1887" spans="2:5" x14ac:dyDescent="0.25">
      <c r="B1887" s="388"/>
      <c r="C1887" s="389"/>
      <c r="D1887" s="389"/>
      <c r="E1887" s="389"/>
    </row>
    <row r="1888" spans="2:5" x14ac:dyDescent="0.25">
      <c r="B1888" s="388"/>
      <c r="C1888" s="389"/>
      <c r="D1888" s="389"/>
      <c r="E1888" s="389"/>
    </row>
    <row r="1889" spans="2:5" x14ac:dyDescent="0.25">
      <c r="B1889" s="388"/>
      <c r="C1889" s="389"/>
      <c r="D1889" s="389"/>
      <c r="E1889" s="389"/>
    </row>
    <row r="1890" spans="2:5" x14ac:dyDescent="0.25">
      <c r="B1890" s="388"/>
      <c r="C1890" s="389"/>
      <c r="D1890" s="389"/>
      <c r="E1890" s="389"/>
    </row>
    <row r="1891" spans="2:5" x14ac:dyDescent="0.25">
      <c r="B1891" s="388"/>
      <c r="C1891" s="389"/>
      <c r="D1891" s="389"/>
      <c r="E1891" s="389"/>
    </row>
    <row r="1892" spans="2:5" x14ac:dyDescent="0.25">
      <c r="B1892" s="388"/>
      <c r="C1892" s="389"/>
      <c r="D1892" s="389"/>
      <c r="E1892" s="389"/>
    </row>
    <row r="1893" spans="2:5" x14ac:dyDescent="0.25">
      <c r="B1893" s="388"/>
      <c r="C1893" s="389"/>
      <c r="D1893" s="389"/>
      <c r="E1893" s="389"/>
    </row>
    <row r="1894" spans="2:5" x14ac:dyDescent="0.25">
      <c r="B1894" s="388"/>
      <c r="C1894" s="389"/>
      <c r="D1894" s="389"/>
      <c r="E1894" s="389"/>
    </row>
    <row r="1895" spans="2:5" x14ac:dyDescent="0.25">
      <c r="B1895" s="388"/>
      <c r="C1895" s="389"/>
      <c r="D1895" s="389"/>
      <c r="E1895" s="389"/>
    </row>
    <row r="1896" spans="2:5" x14ac:dyDescent="0.25">
      <c r="B1896" s="388"/>
      <c r="C1896" s="389"/>
      <c r="D1896" s="389"/>
      <c r="E1896" s="389"/>
    </row>
    <row r="1897" spans="2:5" x14ac:dyDescent="0.25">
      <c r="B1897" s="388"/>
      <c r="C1897" s="389"/>
      <c r="D1897" s="389"/>
      <c r="E1897" s="389"/>
    </row>
    <row r="1898" spans="2:5" x14ac:dyDescent="0.25">
      <c r="B1898" s="388"/>
      <c r="C1898" s="389"/>
      <c r="D1898" s="389"/>
      <c r="E1898" s="389"/>
    </row>
    <row r="1899" spans="2:5" x14ac:dyDescent="0.25">
      <c r="B1899" s="388"/>
      <c r="C1899" s="389"/>
      <c r="D1899" s="389"/>
      <c r="E1899" s="389"/>
    </row>
    <row r="1900" spans="2:5" x14ac:dyDescent="0.25">
      <c r="B1900" s="388"/>
      <c r="C1900" s="389"/>
      <c r="D1900" s="389"/>
      <c r="E1900" s="389"/>
    </row>
    <row r="1901" spans="2:5" x14ac:dyDescent="0.25">
      <c r="B1901" s="388"/>
      <c r="C1901" s="389"/>
      <c r="D1901" s="389"/>
      <c r="E1901" s="389"/>
    </row>
    <row r="1902" spans="2:5" x14ac:dyDescent="0.25">
      <c r="B1902" s="388"/>
      <c r="C1902" s="389"/>
      <c r="D1902" s="389"/>
      <c r="E1902" s="389"/>
    </row>
    <row r="1903" spans="2:5" x14ac:dyDescent="0.25">
      <c r="B1903" s="388"/>
      <c r="C1903" s="389"/>
      <c r="D1903" s="389"/>
      <c r="E1903" s="389"/>
    </row>
    <row r="1904" spans="2:5" x14ac:dyDescent="0.25">
      <c r="B1904" s="388"/>
      <c r="C1904" s="389"/>
      <c r="D1904" s="389"/>
      <c r="E1904" s="389"/>
    </row>
    <row r="1905" spans="2:5" x14ac:dyDescent="0.25">
      <c r="B1905" s="388"/>
      <c r="C1905" s="389"/>
      <c r="D1905" s="389"/>
      <c r="E1905" s="389"/>
    </row>
    <row r="1906" spans="2:5" x14ac:dyDescent="0.25">
      <c r="B1906" s="388"/>
      <c r="C1906" s="389"/>
      <c r="D1906" s="389"/>
      <c r="E1906" s="389"/>
    </row>
    <row r="1907" spans="2:5" x14ac:dyDescent="0.25">
      <c r="B1907" s="388"/>
      <c r="C1907" s="389"/>
      <c r="D1907" s="389"/>
      <c r="E1907" s="389"/>
    </row>
    <row r="1908" spans="2:5" x14ac:dyDescent="0.25">
      <c r="B1908" s="388"/>
      <c r="C1908" s="389"/>
      <c r="D1908" s="389"/>
      <c r="E1908" s="389"/>
    </row>
    <row r="1909" spans="2:5" x14ac:dyDescent="0.25">
      <c r="B1909" s="388"/>
      <c r="C1909" s="389"/>
      <c r="D1909" s="389"/>
      <c r="E1909" s="389"/>
    </row>
    <row r="1910" spans="2:5" x14ac:dyDescent="0.25">
      <c r="B1910" s="388"/>
      <c r="C1910" s="389"/>
      <c r="D1910" s="389"/>
      <c r="E1910" s="389"/>
    </row>
    <row r="1911" spans="2:5" x14ac:dyDescent="0.25">
      <c r="B1911" s="388"/>
      <c r="C1911" s="389"/>
      <c r="D1911" s="389"/>
      <c r="E1911" s="389"/>
    </row>
    <row r="1912" spans="2:5" x14ac:dyDescent="0.25">
      <c r="B1912" s="388"/>
      <c r="C1912" s="389"/>
      <c r="D1912" s="389"/>
      <c r="E1912" s="389"/>
    </row>
    <row r="1913" spans="2:5" x14ac:dyDescent="0.25">
      <c r="B1913" s="388"/>
      <c r="C1913" s="389"/>
      <c r="D1913" s="389"/>
      <c r="E1913" s="389"/>
    </row>
    <row r="1914" spans="2:5" x14ac:dyDescent="0.25">
      <c r="B1914" s="388"/>
      <c r="C1914" s="389"/>
      <c r="D1914" s="389"/>
      <c r="E1914" s="389"/>
    </row>
    <row r="1915" spans="2:5" x14ac:dyDescent="0.25">
      <c r="B1915" s="388"/>
      <c r="C1915" s="389"/>
      <c r="D1915" s="389"/>
      <c r="E1915" s="389"/>
    </row>
    <row r="1916" spans="2:5" x14ac:dyDescent="0.25">
      <c r="B1916" s="388"/>
      <c r="C1916" s="389"/>
      <c r="D1916" s="389"/>
      <c r="E1916" s="389"/>
    </row>
    <row r="1917" spans="2:5" x14ac:dyDescent="0.25">
      <c r="B1917" s="388"/>
      <c r="C1917" s="389"/>
      <c r="D1917" s="389"/>
      <c r="E1917" s="389"/>
    </row>
    <row r="1918" spans="2:5" x14ac:dyDescent="0.25">
      <c r="B1918" s="388"/>
      <c r="C1918" s="389"/>
      <c r="D1918" s="389"/>
      <c r="E1918" s="389"/>
    </row>
    <row r="1919" spans="2:5" x14ac:dyDescent="0.25">
      <c r="B1919" s="388"/>
      <c r="C1919" s="389"/>
      <c r="D1919" s="389"/>
      <c r="E1919" s="389"/>
    </row>
    <row r="1920" spans="2:5" x14ac:dyDescent="0.25">
      <c r="B1920" s="388"/>
      <c r="C1920" s="389"/>
      <c r="D1920" s="389"/>
      <c r="E1920" s="389"/>
    </row>
    <row r="1921" spans="2:5" x14ac:dyDescent="0.25">
      <c r="B1921" s="388"/>
      <c r="C1921" s="389"/>
      <c r="D1921" s="389"/>
      <c r="E1921" s="389"/>
    </row>
    <row r="1922" spans="2:5" x14ac:dyDescent="0.25">
      <c r="B1922" s="388"/>
      <c r="C1922" s="389"/>
      <c r="D1922" s="389"/>
      <c r="E1922" s="389"/>
    </row>
    <row r="1923" spans="2:5" x14ac:dyDescent="0.25">
      <c r="B1923" s="388"/>
      <c r="C1923" s="389"/>
      <c r="D1923" s="389"/>
      <c r="E1923" s="389"/>
    </row>
    <row r="1924" spans="2:5" x14ac:dyDescent="0.25">
      <c r="B1924" s="388"/>
      <c r="C1924" s="389"/>
      <c r="D1924" s="389"/>
      <c r="E1924" s="389"/>
    </row>
    <row r="1925" spans="2:5" x14ac:dyDescent="0.25">
      <c r="B1925" s="388"/>
      <c r="C1925" s="389"/>
      <c r="D1925" s="389"/>
      <c r="E1925" s="389"/>
    </row>
    <row r="1926" spans="2:5" x14ac:dyDescent="0.25">
      <c r="B1926" s="388"/>
      <c r="C1926" s="389"/>
      <c r="D1926" s="389"/>
      <c r="E1926" s="389"/>
    </row>
    <row r="1927" spans="2:5" x14ac:dyDescent="0.25">
      <c r="B1927" s="388"/>
      <c r="C1927" s="389"/>
      <c r="D1927" s="389"/>
      <c r="E1927" s="389"/>
    </row>
    <row r="1928" spans="2:5" x14ac:dyDescent="0.25">
      <c r="B1928" s="388"/>
      <c r="C1928" s="389"/>
      <c r="D1928" s="389"/>
      <c r="E1928" s="389"/>
    </row>
    <row r="1929" spans="2:5" x14ac:dyDescent="0.25">
      <c r="B1929" s="388"/>
      <c r="C1929" s="389"/>
      <c r="D1929" s="389"/>
      <c r="E1929" s="389"/>
    </row>
    <row r="1930" spans="2:5" x14ac:dyDescent="0.25">
      <c r="B1930" s="388"/>
      <c r="C1930" s="389"/>
      <c r="D1930" s="389"/>
      <c r="E1930" s="389"/>
    </row>
    <row r="1931" spans="2:5" x14ac:dyDescent="0.25">
      <c r="B1931" s="388"/>
      <c r="C1931" s="389"/>
      <c r="D1931" s="389"/>
      <c r="E1931" s="389"/>
    </row>
    <row r="1932" spans="2:5" x14ac:dyDescent="0.25">
      <c r="B1932" s="388"/>
      <c r="C1932" s="389"/>
      <c r="D1932" s="389"/>
      <c r="E1932" s="389"/>
    </row>
    <row r="1933" spans="2:5" x14ac:dyDescent="0.25">
      <c r="B1933" s="388"/>
      <c r="C1933" s="389"/>
      <c r="D1933" s="389"/>
      <c r="E1933" s="389"/>
    </row>
    <row r="1934" spans="2:5" x14ac:dyDescent="0.25">
      <c r="B1934" s="388"/>
      <c r="C1934" s="389"/>
      <c r="D1934" s="389"/>
      <c r="E1934" s="389"/>
    </row>
    <row r="1935" spans="2:5" x14ac:dyDescent="0.25">
      <c r="B1935" s="388"/>
      <c r="C1935" s="389"/>
      <c r="D1935" s="389"/>
      <c r="E1935" s="389"/>
    </row>
    <row r="1936" spans="2:5" x14ac:dyDescent="0.25">
      <c r="B1936" s="388"/>
      <c r="C1936" s="389"/>
      <c r="D1936" s="389"/>
      <c r="E1936" s="389"/>
    </row>
    <row r="1937" spans="2:5" x14ac:dyDescent="0.25">
      <c r="B1937" s="388"/>
      <c r="C1937" s="389"/>
      <c r="D1937" s="389"/>
      <c r="E1937" s="389"/>
    </row>
    <row r="1938" spans="2:5" x14ac:dyDescent="0.25">
      <c r="B1938" s="388"/>
      <c r="C1938" s="389"/>
      <c r="D1938" s="389"/>
      <c r="E1938" s="389"/>
    </row>
    <row r="1939" spans="2:5" x14ac:dyDescent="0.25">
      <c r="B1939" s="388"/>
      <c r="C1939" s="389"/>
      <c r="D1939" s="389"/>
      <c r="E1939" s="389"/>
    </row>
    <row r="1940" spans="2:5" x14ac:dyDescent="0.25">
      <c r="B1940" s="388"/>
      <c r="C1940" s="389"/>
      <c r="D1940" s="389"/>
      <c r="E1940" s="389"/>
    </row>
    <row r="1941" spans="2:5" x14ac:dyDescent="0.25">
      <c r="B1941" s="388"/>
      <c r="C1941" s="389"/>
      <c r="D1941" s="389"/>
      <c r="E1941" s="389"/>
    </row>
    <row r="1942" spans="2:5" x14ac:dyDescent="0.25">
      <c r="B1942" s="388"/>
      <c r="C1942" s="389"/>
      <c r="D1942" s="389"/>
      <c r="E1942" s="389"/>
    </row>
    <row r="1943" spans="2:5" x14ac:dyDescent="0.25">
      <c r="B1943" s="388"/>
      <c r="C1943" s="389"/>
      <c r="D1943" s="389"/>
      <c r="E1943" s="389"/>
    </row>
    <row r="1944" spans="2:5" x14ac:dyDescent="0.25">
      <c r="B1944" s="388"/>
      <c r="C1944" s="389"/>
      <c r="D1944" s="389"/>
      <c r="E1944" s="389"/>
    </row>
    <row r="1945" spans="2:5" x14ac:dyDescent="0.25">
      <c r="B1945" s="388"/>
      <c r="C1945" s="389"/>
      <c r="D1945" s="389"/>
      <c r="E1945" s="389"/>
    </row>
    <row r="1946" spans="2:5" x14ac:dyDescent="0.25">
      <c r="B1946" s="388"/>
      <c r="C1946" s="389"/>
      <c r="D1946" s="389"/>
      <c r="E1946" s="389"/>
    </row>
    <row r="1947" spans="2:5" x14ac:dyDescent="0.25">
      <c r="B1947" s="388"/>
      <c r="C1947" s="389"/>
      <c r="D1947" s="389"/>
      <c r="E1947" s="389"/>
    </row>
    <row r="1948" spans="2:5" x14ac:dyDescent="0.25">
      <c r="B1948" s="388"/>
      <c r="C1948" s="389"/>
      <c r="D1948" s="389"/>
      <c r="E1948" s="389"/>
    </row>
    <row r="1949" spans="2:5" x14ac:dyDescent="0.25">
      <c r="B1949" s="388"/>
      <c r="C1949" s="389"/>
      <c r="D1949" s="389"/>
      <c r="E1949" s="389"/>
    </row>
    <row r="1950" spans="2:5" x14ac:dyDescent="0.25">
      <c r="B1950" s="388"/>
      <c r="C1950" s="389"/>
      <c r="D1950" s="389"/>
      <c r="E1950" s="389"/>
    </row>
    <row r="1951" spans="2:5" x14ac:dyDescent="0.25">
      <c r="B1951" s="388"/>
      <c r="C1951" s="389"/>
      <c r="D1951" s="389"/>
      <c r="E1951" s="389"/>
    </row>
    <row r="1952" spans="2:5" x14ac:dyDescent="0.25">
      <c r="B1952" s="388"/>
      <c r="C1952" s="389"/>
      <c r="D1952" s="389"/>
      <c r="E1952" s="389"/>
    </row>
    <row r="1953" spans="2:5" x14ac:dyDescent="0.25">
      <c r="B1953" s="388"/>
      <c r="C1953" s="389"/>
      <c r="D1953" s="389"/>
      <c r="E1953" s="389"/>
    </row>
    <row r="1954" spans="2:5" x14ac:dyDescent="0.25">
      <c r="B1954" s="388"/>
      <c r="C1954" s="389"/>
      <c r="D1954" s="389"/>
      <c r="E1954" s="389"/>
    </row>
    <row r="1955" spans="2:5" x14ac:dyDescent="0.25">
      <c r="B1955" s="388"/>
      <c r="C1955" s="389"/>
      <c r="D1955" s="389"/>
      <c r="E1955" s="389"/>
    </row>
    <row r="1956" spans="2:5" x14ac:dyDescent="0.25">
      <c r="B1956" s="388"/>
      <c r="C1956" s="389"/>
      <c r="D1956" s="389"/>
      <c r="E1956" s="389"/>
    </row>
    <row r="1957" spans="2:5" x14ac:dyDescent="0.25">
      <c r="B1957" s="388"/>
      <c r="C1957" s="389"/>
      <c r="D1957" s="389"/>
      <c r="E1957" s="389"/>
    </row>
    <row r="1958" spans="2:5" x14ac:dyDescent="0.25">
      <c r="B1958" s="388"/>
      <c r="C1958" s="389"/>
      <c r="D1958" s="389"/>
      <c r="E1958" s="389"/>
    </row>
    <row r="1959" spans="2:5" x14ac:dyDescent="0.25">
      <c r="B1959" s="388"/>
      <c r="C1959" s="389"/>
      <c r="D1959" s="389"/>
      <c r="E1959" s="389"/>
    </row>
    <row r="1960" spans="2:5" x14ac:dyDescent="0.25">
      <c r="B1960" s="388"/>
      <c r="C1960" s="389"/>
      <c r="D1960" s="389"/>
      <c r="E1960" s="389"/>
    </row>
    <row r="1961" spans="2:5" x14ac:dyDescent="0.25">
      <c r="B1961" s="388"/>
      <c r="C1961" s="389"/>
      <c r="D1961" s="389"/>
      <c r="E1961" s="389"/>
    </row>
    <row r="1962" spans="2:5" x14ac:dyDescent="0.25">
      <c r="B1962" s="388"/>
      <c r="C1962" s="389"/>
      <c r="D1962" s="389"/>
      <c r="E1962" s="389"/>
    </row>
    <row r="1963" spans="2:5" x14ac:dyDescent="0.25">
      <c r="B1963" s="388"/>
      <c r="C1963" s="389"/>
      <c r="D1963" s="389"/>
      <c r="E1963" s="389"/>
    </row>
    <row r="1964" spans="2:5" x14ac:dyDescent="0.25">
      <c r="B1964" s="388"/>
      <c r="C1964" s="389"/>
      <c r="D1964" s="389"/>
      <c r="E1964" s="389"/>
    </row>
    <row r="1965" spans="2:5" x14ac:dyDescent="0.25">
      <c r="B1965" s="388"/>
      <c r="C1965" s="389"/>
      <c r="D1965" s="389"/>
      <c r="E1965" s="389"/>
    </row>
    <row r="1966" spans="2:5" x14ac:dyDescent="0.25">
      <c r="B1966" s="388"/>
      <c r="C1966" s="389"/>
      <c r="D1966" s="389"/>
      <c r="E1966" s="389"/>
    </row>
    <row r="1967" spans="2:5" x14ac:dyDescent="0.25">
      <c r="B1967" s="388"/>
      <c r="C1967" s="389"/>
      <c r="D1967" s="389"/>
      <c r="E1967" s="389"/>
    </row>
    <row r="1968" spans="2:5" x14ac:dyDescent="0.25">
      <c r="B1968" s="388"/>
      <c r="C1968" s="389"/>
      <c r="D1968" s="389"/>
      <c r="E1968" s="389"/>
    </row>
    <row r="1969" spans="2:5" x14ac:dyDescent="0.25">
      <c r="B1969" s="388"/>
      <c r="C1969" s="389"/>
      <c r="D1969" s="389"/>
      <c r="E1969" s="389"/>
    </row>
    <row r="1970" spans="2:5" x14ac:dyDescent="0.25">
      <c r="B1970" s="388"/>
      <c r="C1970" s="389"/>
      <c r="D1970" s="389"/>
      <c r="E1970" s="389"/>
    </row>
    <row r="1971" spans="2:5" x14ac:dyDescent="0.25">
      <c r="B1971" s="388"/>
      <c r="C1971" s="389"/>
      <c r="D1971" s="389"/>
      <c r="E1971" s="389"/>
    </row>
    <row r="1972" spans="2:5" x14ac:dyDescent="0.25">
      <c r="B1972" s="388"/>
      <c r="C1972" s="389"/>
      <c r="D1972" s="389"/>
      <c r="E1972" s="389"/>
    </row>
    <row r="1973" spans="2:5" x14ac:dyDescent="0.25">
      <c r="B1973" s="388"/>
      <c r="C1973" s="389"/>
      <c r="D1973" s="389"/>
      <c r="E1973" s="389"/>
    </row>
    <row r="1974" spans="2:5" x14ac:dyDescent="0.25">
      <c r="B1974" s="388"/>
      <c r="C1974" s="389"/>
      <c r="D1974" s="389"/>
      <c r="E1974" s="389"/>
    </row>
    <row r="1975" spans="2:5" x14ac:dyDescent="0.25">
      <c r="B1975" s="388"/>
      <c r="C1975" s="389"/>
      <c r="D1975" s="389"/>
      <c r="E1975" s="389"/>
    </row>
    <row r="1976" spans="2:5" x14ac:dyDescent="0.25">
      <c r="B1976" s="388"/>
      <c r="C1976" s="389"/>
      <c r="D1976" s="389"/>
      <c r="E1976" s="389"/>
    </row>
    <row r="1977" spans="2:5" x14ac:dyDescent="0.25">
      <c r="B1977" s="388"/>
      <c r="C1977" s="389"/>
      <c r="D1977" s="389"/>
      <c r="E1977" s="389"/>
    </row>
    <row r="1978" spans="2:5" x14ac:dyDescent="0.25">
      <c r="B1978" s="388"/>
      <c r="C1978" s="389"/>
      <c r="D1978" s="389"/>
      <c r="E1978" s="389"/>
    </row>
    <row r="1979" spans="2:5" x14ac:dyDescent="0.25">
      <c r="B1979" s="388"/>
      <c r="C1979" s="389"/>
      <c r="D1979" s="389"/>
      <c r="E1979" s="389"/>
    </row>
    <row r="1980" spans="2:5" x14ac:dyDescent="0.25">
      <c r="B1980" s="388"/>
      <c r="C1980" s="389"/>
      <c r="D1980" s="389"/>
      <c r="E1980" s="389"/>
    </row>
    <row r="1981" spans="2:5" x14ac:dyDescent="0.25">
      <c r="B1981" s="388"/>
      <c r="C1981" s="389"/>
      <c r="D1981" s="389"/>
      <c r="E1981" s="389"/>
    </row>
    <row r="1982" spans="2:5" x14ac:dyDescent="0.25">
      <c r="B1982" s="388"/>
      <c r="C1982" s="389"/>
      <c r="D1982" s="389"/>
      <c r="E1982" s="389"/>
    </row>
    <row r="1983" spans="2:5" x14ac:dyDescent="0.25">
      <c r="B1983" s="388"/>
      <c r="C1983" s="389"/>
      <c r="D1983" s="389"/>
      <c r="E1983" s="389"/>
    </row>
    <row r="1984" spans="2:5" x14ac:dyDescent="0.25">
      <c r="B1984" s="388"/>
      <c r="C1984" s="389"/>
      <c r="D1984" s="389"/>
      <c r="E1984" s="389"/>
    </row>
    <row r="1985" spans="2:5" x14ac:dyDescent="0.25">
      <c r="B1985" s="388"/>
      <c r="C1985" s="389"/>
      <c r="D1985" s="389"/>
      <c r="E1985" s="389"/>
    </row>
    <row r="1986" spans="2:5" x14ac:dyDescent="0.25">
      <c r="B1986" s="388"/>
      <c r="C1986" s="389"/>
      <c r="D1986" s="389"/>
      <c r="E1986" s="389"/>
    </row>
    <row r="1987" spans="2:5" x14ac:dyDescent="0.25">
      <c r="B1987" s="388"/>
      <c r="C1987" s="389"/>
      <c r="D1987" s="389"/>
      <c r="E1987" s="389"/>
    </row>
    <row r="1988" spans="2:5" x14ac:dyDescent="0.25">
      <c r="B1988" s="388"/>
      <c r="C1988" s="389"/>
      <c r="D1988" s="389"/>
      <c r="E1988" s="389"/>
    </row>
    <row r="1989" spans="2:5" x14ac:dyDescent="0.25">
      <c r="B1989" s="388"/>
      <c r="C1989" s="389"/>
      <c r="D1989" s="389"/>
      <c r="E1989" s="389"/>
    </row>
    <row r="1990" spans="2:5" x14ac:dyDescent="0.25">
      <c r="B1990" s="388"/>
      <c r="C1990" s="389"/>
      <c r="D1990" s="389"/>
      <c r="E1990" s="389"/>
    </row>
    <row r="1991" spans="2:5" x14ac:dyDescent="0.25">
      <c r="B1991" s="388"/>
      <c r="C1991" s="389"/>
      <c r="D1991" s="389"/>
      <c r="E1991" s="389"/>
    </row>
    <row r="1992" spans="2:5" x14ac:dyDescent="0.25">
      <c r="B1992" s="388"/>
      <c r="C1992" s="389"/>
      <c r="D1992" s="389"/>
      <c r="E1992" s="389"/>
    </row>
    <row r="1993" spans="2:5" x14ac:dyDescent="0.25">
      <c r="B1993" s="388"/>
      <c r="C1993" s="389"/>
      <c r="D1993" s="389"/>
      <c r="E1993" s="389"/>
    </row>
    <row r="1994" spans="2:5" x14ac:dyDescent="0.25">
      <c r="B1994" s="388"/>
      <c r="C1994" s="389"/>
      <c r="D1994" s="389"/>
      <c r="E1994" s="389"/>
    </row>
    <row r="1995" spans="2:5" x14ac:dyDescent="0.25">
      <c r="B1995" s="388"/>
      <c r="C1995" s="389"/>
      <c r="D1995" s="389"/>
      <c r="E1995" s="389"/>
    </row>
    <row r="1996" spans="2:5" x14ac:dyDescent="0.25">
      <c r="B1996" s="388"/>
      <c r="C1996" s="389"/>
      <c r="D1996" s="389"/>
      <c r="E1996" s="389"/>
    </row>
    <row r="1997" spans="2:5" x14ac:dyDescent="0.25">
      <c r="B1997" s="388"/>
      <c r="C1997" s="389"/>
      <c r="D1997" s="389"/>
      <c r="E1997" s="389"/>
    </row>
    <row r="1998" spans="2:5" x14ac:dyDescent="0.25">
      <c r="B1998" s="388"/>
      <c r="C1998" s="389"/>
      <c r="D1998" s="389"/>
      <c r="E1998" s="389"/>
    </row>
    <row r="1999" spans="2:5" x14ac:dyDescent="0.25">
      <c r="B1999" s="388"/>
      <c r="C1999" s="389"/>
      <c r="D1999" s="389"/>
      <c r="E1999" s="389"/>
    </row>
    <row r="2000" spans="2:5" x14ac:dyDescent="0.25">
      <c r="B2000" s="388"/>
      <c r="C2000" s="389"/>
      <c r="D2000" s="389"/>
      <c r="E2000" s="389"/>
    </row>
    <row r="2001" spans="2:5" x14ac:dyDescent="0.25">
      <c r="B2001" s="388"/>
      <c r="C2001" s="389"/>
      <c r="D2001" s="389"/>
      <c r="E2001" s="389"/>
    </row>
    <row r="2002" spans="2:5" x14ac:dyDescent="0.25">
      <c r="B2002" s="388"/>
      <c r="C2002" s="389"/>
      <c r="D2002" s="389"/>
      <c r="E2002" s="389"/>
    </row>
    <row r="2003" spans="2:5" x14ac:dyDescent="0.25">
      <c r="B2003" s="388"/>
      <c r="C2003" s="389"/>
      <c r="D2003" s="389"/>
      <c r="E2003" s="389"/>
    </row>
    <row r="2004" spans="2:5" x14ac:dyDescent="0.25">
      <c r="B2004" s="388"/>
      <c r="C2004" s="389"/>
      <c r="D2004" s="389"/>
      <c r="E2004" s="389"/>
    </row>
    <row r="2005" spans="2:5" x14ac:dyDescent="0.25">
      <c r="B2005" s="388"/>
      <c r="C2005" s="389"/>
      <c r="D2005" s="389"/>
      <c r="E2005" s="389"/>
    </row>
    <row r="2006" spans="2:5" x14ac:dyDescent="0.25">
      <c r="B2006" s="388"/>
      <c r="C2006" s="389"/>
      <c r="D2006" s="389"/>
      <c r="E2006" s="389"/>
    </row>
    <row r="2007" spans="2:5" x14ac:dyDescent="0.25">
      <c r="B2007" s="388"/>
      <c r="C2007" s="389"/>
      <c r="D2007" s="389"/>
      <c r="E2007" s="389"/>
    </row>
    <row r="2008" spans="2:5" x14ac:dyDescent="0.25">
      <c r="B2008" s="388"/>
      <c r="C2008" s="389"/>
      <c r="D2008" s="389"/>
      <c r="E2008" s="389"/>
    </row>
    <row r="2009" spans="2:5" x14ac:dyDescent="0.25">
      <c r="B2009" s="388"/>
      <c r="C2009" s="389"/>
      <c r="D2009" s="389"/>
      <c r="E2009" s="389"/>
    </row>
    <row r="2010" spans="2:5" x14ac:dyDescent="0.25">
      <c r="B2010" s="388"/>
      <c r="C2010" s="389"/>
      <c r="D2010" s="389"/>
      <c r="E2010" s="389"/>
    </row>
    <row r="2011" spans="2:5" x14ac:dyDescent="0.25">
      <c r="B2011" s="388"/>
      <c r="C2011" s="389"/>
      <c r="D2011" s="389"/>
      <c r="E2011" s="389"/>
    </row>
    <row r="2012" spans="2:5" x14ac:dyDescent="0.25">
      <c r="B2012" s="388"/>
      <c r="C2012" s="389"/>
      <c r="D2012" s="389"/>
      <c r="E2012" s="389"/>
    </row>
    <row r="2013" spans="2:5" x14ac:dyDescent="0.25">
      <c r="B2013" s="388"/>
      <c r="C2013" s="389"/>
      <c r="D2013" s="389"/>
      <c r="E2013" s="389"/>
    </row>
    <row r="2014" spans="2:5" x14ac:dyDescent="0.25">
      <c r="B2014" s="388"/>
      <c r="C2014" s="389"/>
      <c r="D2014" s="389"/>
      <c r="E2014" s="389"/>
    </row>
    <row r="2015" spans="2:5" x14ac:dyDescent="0.25">
      <c r="B2015" s="388"/>
      <c r="C2015" s="389"/>
      <c r="D2015" s="389"/>
      <c r="E2015" s="389"/>
    </row>
    <row r="2016" spans="2:5" x14ac:dyDescent="0.25">
      <c r="B2016" s="388"/>
      <c r="C2016" s="389"/>
      <c r="D2016" s="389"/>
      <c r="E2016" s="389"/>
    </row>
    <row r="2017" spans="2:5" x14ac:dyDescent="0.25">
      <c r="B2017" s="388"/>
      <c r="C2017" s="389"/>
      <c r="D2017" s="389"/>
      <c r="E2017" s="389"/>
    </row>
    <row r="2018" spans="2:5" x14ac:dyDescent="0.25">
      <c r="B2018" s="388"/>
      <c r="C2018" s="389"/>
      <c r="D2018" s="389"/>
      <c r="E2018" s="389"/>
    </row>
    <row r="2019" spans="2:5" x14ac:dyDescent="0.25">
      <c r="B2019" s="388"/>
      <c r="C2019" s="389"/>
      <c r="D2019" s="389"/>
      <c r="E2019" s="389"/>
    </row>
    <row r="2020" spans="2:5" x14ac:dyDescent="0.25">
      <c r="B2020" s="388"/>
      <c r="C2020" s="389"/>
      <c r="D2020" s="389"/>
      <c r="E2020" s="389"/>
    </row>
    <row r="2021" spans="2:5" x14ac:dyDescent="0.25">
      <c r="B2021" s="388"/>
      <c r="C2021" s="389"/>
      <c r="D2021" s="389"/>
      <c r="E2021" s="389"/>
    </row>
    <row r="2022" spans="2:5" x14ac:dyDescent="0.25">
      <c r="B2022" s="388"/>
      <c r="C2022" s="389"/>
      <c r="D2022" s="389"/>
      <c r="E2022" s="389"/>
    </row>
    <row r="2023" spans="2:5" x14ac:dyDescent="0.25">
      <c r="B2023" s="388"/>
      <c r="C2023" s="389"/>
      <c r="D2023" s="389"/>
      <c r="E2023" s="389"/>
    </row>
    <row r="2024" spans="2:5" x14ac:dyDescent="0.25">
      <c r="B2024" s="388"/>
      <c r="C2024" s="389"/>
      <c r="D2024" s="389"/>
      <c r="E2024" s="389"/>
    </row>
    <row r="2025" spans="2:5" x14ac:dyDescent="0.25">
      <c r="B2025" s="388"/>
      <c r="C2025" s="389"/>
      <c r="D2025" s="389"/>
      <c r="E2025" s="389"/>
    </row>
    <row r="2026" spans="2:5" x14ac:dyDescent="0.25">
      <c r="B2026" s="388"/>
      <c r="C2026" s="389"/>
      <c r="D2026" s="389"/>
      <c r="E2026" s="389"/>
    </row>
    <row r="2027" spans="2:5" x14ac:dyDescent="0.25">
      <c r="B2027" s="388"/>
      <c r="C2027" s="389"/>
      <c r="D2027" s="389"/>
      <c r="E2027" s="389"/>
    </row>
    <row r="2028" spans="2:5" x14ac:dyDescent="0.25">
      <c r="B2028" s="388"/>
      <c r="C2028" s="389"/>
      <c r="D2028" s="389"/>
      <c r="E2028" s="389"/>
    </row>
    <row r="2029" spans="2:5" x14ac:dyDescent="0.25">
      <c r="B2029" s="388"/>
      <c r="C2029" s="389"/>
      <c r="D2029" s="389"/>
      <c r="E2029" s="389"/>
    </row>
    <row r="2030" spans="2:5" x14ac:dyDescent="0.25">
      <c r="B2030" s="388"/>
      <c r="C2030" s="389"/>
      <c r="D2030" s="389"/>
      <c r="E2030" s="389"/>
    </row>
    <row r="2031" spans="2:5" x14ac:dyDescent="0.25">
      <c r="B2031" s="388"/>
      <c r="C2031" s="389"/>
      <c r="D2031" s="389"/>
      <c r="E2031" s="389"/>
    </row>
    <row r="2032" spans="2:5" x14ac:dyDescent="0.25">
      <c r="B2032" s="388"/>
      <c r="C2032" s="389"/>
      <c r="D2032" s="389"/>
      <c r="E2032" s="389"/>
    </row>
    <row r="2033" spans="2:5" x14ac:dyDescent="0.25">
      <c r="B2033" s="388"/>
      <c r="C2033" s="389"/>
      <c r="D2033" s="389"/>
      <c r="E2033" s="389"/>
    </row>
    <row r="2034" spans="2:5" x14ac:dyDescent="0.25">
      <c r="B2034" s="388"/>
      <c r="C2034" s="389"/>
      <c r="D2034" s="389"/>
      <c r="E2034" s="389"/>
    </row>
    <row r="2035" spans="2:5" x14ac:dyDescent="0.25">
      <c r="B2035" s="388"/>
      <c r="C2035" s="389"/>
      <c r="D2035" s="389"/>
      <c r="E2035" s="389"/>
    </row>
    <row r="2036" spans="2:5" x14ac:dyDescent="0.25">
      <c r="B2036" s="388"/>
      <c r="C2036" s="389"/>
      <c r="D2036" s="389"/>
      <c r="E2036" s="389"/>
    </row>
    <row r="2037" spans="2:5" x14ac:dyDescent="0.25">
      <c r="B2037" s="388"/>
      <c r="C2037" s="389"/>
      <c r="D2037" s="389"/>
      <c r="E2037" s="389"/>
    </row>
    <row r="2038" spans="2:5" x14ac:dyDescent="0.25">
      <c r="B2038" s="388"/>
      <c r="C2038" s="389"/>
      <c r="D2038" s="389"/>
      <c r="E2038" s="389"/>
    </row>
    <row r="2039" spans="2:5" x14ac:dyDescent="0.25">
      <c r="B2039" s="388"/>
      <c r="C2039" s="389"/>
      <c r="D2039" s="389"/>
      <c r="E2039" s="389"/>
    </row>
    <row r="2040" spans="2:5" x14ac:dyDescent="0.25">
      <c r="B2040" s="388"/>
      <c r="C2040" s="389"/>
      <c r="D2040" s="389"/>
      <c r="E2040" s="389"/>
    </row>
    <row r="2041" spans="2:5" x14ac:dyDescent="0.25">
      <c r="B2041" s="388"/>
      <c r="C2041" s="389"/>
      <c r="D2041" s="389"/>
      <c r="E2041" s="389"/>
    </row>
    <row r="2042" spans="2:5" x14ac:dyDescent="0.25">
      <c r="B2042" s="388"/>
      <c r="C2042" s="389"/>
      <c r="D2042" s="389"/>
      <c r="E2042" s="389"/>
    </row>
    <row r="2043" spans="2:5" x14ac:dyDescent="0.25">
      <c r="B2043" s="388"/>
      <c r="C2043" s="389"/>
      <c r="D2043" s="389"/>
      <c r="E2043" s="389"/>
    </row>
    <row r="2044" spans="2:5" x14ac:dyDescent="0.25">
      <c r="B2044" s="388"/>
      <c r="C2044" s="389"/>
      <c r="D2044" s="389"/>
      <c r="E2044" s="389"/>
    </row>
    <row r="2045" spans="2:5" x14ac:dyDescent="0.25">
      <c r="B2045" s="388"/>
      <c r="C2045" s="389"/>
      <c r="D2045" s="389"/>
      <c r="E2045" s="389"/>
    </row>
    <row r="2046" spans="2:5" x14ac:dyDescent="0.25">
      <c r="B2046" s="388"/>
      <c r="C2046" s="389"/>
      <c r="D2046" s="389"/>
      <c r="E2046" s="389"/>
    </row>
    <row r="2047" spans="2:5" x14ac:dyDescent="0.25">
      <c r="B2047" s="388"/>
      <c r="C2047" s="389"/>
      <c r="D2047" s="389"/>
      <c r="E2047" s="389"/>
    </row>
    <row r="2048" spans="2:5" x14ac:dyDescent="0.25">
      <c r="B2048" s="388"/>
      <c r="C2048" s="389"/>
      <c r="D2048" s="389"/>
      <c r="E2048" s="389"/>
    </row>
    <row r="2049" spans="2:5" x14ac:dyDescent="0.25">
      <c r="B2049" s="388"/>
      <c r="C2049" s="389"/>
      <c r="D2049" s="389"/>
      <c r="E2049" s="389"/>
    </row>
    <row r="2050" spans="2:5" x14ac:dyDescent="0.25">
      <c r="B2050" s="388"/>
      <c r="C2050" s="389"/>
      <c r="D2050" s="389"/>
      <c r="E2050" s="389"/>
    </row>
    <row r="2051" spans="2:5" x14ac:dyDescent="0.25">
      <c r="B2051" s="388"/>
      <c r="C2051" s="389"/>
      <c r="D2051" s="389"/>
      <c r="E2051" s="389"/>
    </row>
    <row r="2052" spans="2:5" x14ac:dyDescent="0.25">
      <c r="B2052" s="388"/>
      <c r="C2052" s="389"/>
      <c r="D2052" s="389"/>
      <c r="E2052" s="389"/>
    </row>
    <row r="2053" spans="2:5" x14ac:dyDescent="0.25">
      <c r="B2053" s="388"/>
      <c r="C2053" s="389"/>
      <c r="D2053" s="389"/>
      <c r="E2053" s="389"/>
    </row>
    <row r="2054" spans="2:5" x14ac:dyDescent="0.25">
      <c r="B2054" s="388"/>
      <c r="C2054" s="389"/>
      <c r="D2054" s="389"/>
      <c r="E2054" s="389"/>
    </row>
    <row r="2055" spans="2:5" x14ac:dyDescent="0.25">
      <c r="B2055" s="388"/>
      <c r="C2055" s="389"/>
      <c r="D2055" s="389"/>
      <c r="E2055" s="389"/>
    </row>
    <row r="2056" spans="2:5" x14ac:dyDescent="0.25">
      <c r="B2056" s="388"/>
      <c r="C2056" s="389"/>
      <c r="D2056" s="389"/>
      <c r="E2056" s="389"/>
    </row>
    <row r="2057" spans="2:5" x14ac:dyDescent="0.25">
      <c r="B2057" s="388"/>
      <c r="C2057" s="389"/>
      <c r="D2057" s="389"/>
      <c r="E2057" s="389"/>
    </row>
    <row r="2058" spans="2:5" x14ac:dyDescent="0.25">
      <c r="B2058" s="388"/>
      <c r="C2058" s="389"/>
      <c r="D2058" s="389"/>
      <c r="E2058" s="389"/>
    </row>
    <row r="2059" spans="2:5" x14ac:dyDescent="0.25">
      <c r="B2059" s="388"/>
      <c r="C2059" s="389"/>
      <c r="D2059" s="389"/>
      <c r="E2059" s="389"/>
    </row>
    <row r="2060" spans="2:5" x14ac:dyDescent="0.25">
      <c r="B2060" s="388"/>
      <c r="C2060" s="389"/>
      <c r="D2060" s="389"/>
      <c r="E2060" s="389"/>
    </row>
    <row r="2061" spans="2:5" x14ac:dyDescent="0.25">
      <c r="B2061" s="388"/>
      <c r="C2061" s="389"/>
      <c r="D2061" s="389"/>
      <c r="E2061" s="389"/>
    </row>
    <row r="2062" spans="2:5" x14ac:dyDescent="0.25">
      <c r="B2062" s="388"/>
      <c r="C2062" s="389"/>
      <c r="D2062" s="389"/>
      <c r="E2062" s="389"/>
    </row>
    <row r="2063" spans="2:5" x14ac:dyDescent="0.25">
      <c r="B2063" s="388"/>
      <c r="C2063" s="389"/>
      <c r="D2063" s="389"/>
      <c r="E2063" s="389"/>
    </row>
    <row r="2064" spans="2:5" x14ac:dyDescent="0.25">
      <c r="B2064" s="388"/>
      <c r="C2064" s="389"/>
      <c r="D2064" s="389"/>
      <c r="E2064" s="389"/>
    </row>
    <row r="2065" spans="2:5" x14ac:dyDescent="0.25">
      <c r="B2065" s="388"/>
      <c r="C2065" s="389"/>
      <c r="D2065" s="389"/>
      <c r="E2065" s="389"/>
    </row>
    <row r="2066" spans="2:5" x14ac:dyDescent="0.25">
      <c r="B2066" s="388"/>
      <c r="C2066" s="389"/>
      <c r="D2066" s="389"/>
      <c r="E2066" s="389"/>
    </row>
    <row r="2067" spans="2:5" x14ac:dyDescent="0.25">
      <c r="B2067" s="388"/>
      <c r="C2067" s="389"/>
      <c r="D2067" s="389"/>
      <c r="E2067" s="389"/>
    </row>
    <row r="2068" spans="2:5" x14ac:dyDescent="0.25">
      <c r="B2068" s="388"/>
      <c r="C2068" s="389"/>
      <c r="D2068" s="389"/>
      <c r="E2068" s="389"/>
    </row>
    <row r="2069" spans="2:5" x14ac:dyDescent="0.25">
      <c r="B2069" s="388"/>
      <c r="C2069" s="389"/>
      <c r="D2069" s="389"/>
      <c r="E2069" s="389"/>
    </row>
    <row r="2070" spans="2:5" x14ac:dyDescent="0.25">
      <c r="B2070" s="388"/>
      <c r="C2070" s="389"/>
      <c r="D2070" s="389"/>
      <c r="E2070" s="389"/>
    </row>
    <row r="2071" spans="2:5" x14ac:dyDescent="0.25">
      <c r="B2071" s="388"/>
      <c r="C2071" s="389"/>
      <c r="D2071" s="389"/>
      <c r="E2071" s="389"/>
    </row>
    <row r="2072" spans="2:5" x14ac:dyDescent="0.25">
      <c r="B2072" s="388"/>
      <c r="C2072" s="389"/>
      <c r="D2072" s="389"/>
      <c r="E2072" s="389"/>
    </row>
    <row r="2073" spans="2:5" x14ac:dyDescent="0.25">
      <c r="B2073" s="388"/>
      <c r="C2073" s="389"/>
      <c r="D2073" s="389"/>
      <c r="E2073" s="389"/>
    </row>
    <row r="2074" spans="2:5" x14ac:dyDescent="0.25">
      <c r="B2074" s="388"/>
      <c r="C2074" s="389"/>
      <c r="D2074" s="389"/>
      <c r="E2074" s="389"/>
    </row>
    <row r="2075" spans="2:5" x14ac:dyDescent="0.25">
      <c r="B2075" s="388"/>
      <c r="C2075" s="389"/>
      <c r="D2075" s="389"/>
      <c r="E2075" s="389"/>
    </row>
    <row r="2076" spans="2:5" x14ac:dyDescent="0.25">
      <c r="B2076" s="388"/>
      <c r="C2076" s="389"/>
      <c r="D2076" s="389"/>
      <c r="E2076" s="389"/>
    </row>
    <row r="2077" spans="2:5" x14ac:dyDescent="0.25">
      <c r="B2077" s="388"/>
      <c r="C2077" s="389"/>
      <c r="D2077" s="389"/>
      <c r="E2077" s="389"/>
    </row>
    <row r="2078" spans="2:5" x14ac:dyDescent="0.25">
      <c r="B2078" s="388"/>
      <c r="C2078" s="389"/>
      <c r="D2078" s="389"/>
      <c r="E2078" s="389"/>
    </row>
    <row r="2079" spans="2:5" x14ac:dyDescent="0.25">
      <c r="B2079" s="388"/>
      <c r="C2079" s="389"/>
      <c r="D2079" s="389"/>
      <c r="E2079" s="389"/>
    </row>
    <row r="2080" spans="2:5" x14ac:dyDescent="0.25">
      <c r="B2080" s="388"/>
      <c r="C2080" s="389"/>
      <c r="D2080" s="389"/>
      <c r="E2080" s="389"/>
    </row>
    <row r="2081" spans="2:5" x14ac:dyDescent="0.25">
      <c r="B2081" s="388"/>
      <c r="C2081" s="389"/>
      <c r="D2081" s="389"/>
      <c r="E2081" s="389"/>
    </row>
    <row r="2082" spans="2:5" x14ac:dyDescent="0.25">
      <c r="B2082" s="388"/>
      <c r="C2082" s="389"/>
      <c r="D2082" s="389"/>
      <c r="E2082" s="389"/>
    </row>
    <row r="2083" spans="2:5" x14ac:dyDescent="0.25">
      <c r="B2083" s="388"/>
      <c r="C2083" s="389"/>
      <c r="D2083" s="389"/>
      <c r="E2083" s="389"/>
    </row>
    <row r="2084" spans="2:5" x14ac:dyDescent="0.25">
      <c r="B2084" s="388"/>
      <c r="C2084" s="389"/>
      <c r="D2084" s="389"/>
      <c r="E2084" s="389"/>
    </row>
    <row r="2085" spans="2:5" x14ac:dyDescent="0.25">
      <c r="B2085" s="388"/>
      <c r="C2085" s="389"/>
      <c r="D2085" s="389"/>
      <c r="E2085" s="389"/>
    </row>
    <row r="2086" spans="2:5" x14ac:dyDescent="0.25">
      <c r="B2086" s="388"/>
      <c r="C2086" s="389"/>
      <c r="D2086" s="389"/>
      <c r="E2086" s="389"/>
    </row>
    <row r="2087" spans="2:5" x14ac:dyDescent="0.25">
      <c r="B2087" s="388"/>
      <c r="C2087" s="389"/>
      <c r="D2087" s="389"/>
      <c r="E2087" s="389"/>
    </row>
    <row r="2088" spans="2:5" x14ac:dyDescent="0.25">
      <c r="B2088" s="388"/>
      <c r="C2088" s="389"/>
      <c r="D2088" s="389"/>
      <c r="E2088" s="389"/>
    </row>
    <row r="2089" spans="2:5" x14ac:dyDescent="0.25">
      <c r="B2089" s="388"/>
      <c r="C2089" s="389"/>
      <c r="D2089" s="389"/>
      <c r="E2089" s="389"/>
    </row>
    <row r="2090" spans="2:5" x14ac:dyDescent="0.25">
      <c r="B2090" s="388"/>
      <c r="C2090" s="389"/>
      <c r="D2090" s="389"/>
      <c r="E2090" s="389"/>
    </row>
    <row r="2091" spans="2:5" x14ac:dyDescent="0.25">
      <c r="B2091" s="388"/>
      <c r="C2091" s="389"/>
      <c r="D2091" s="389"/>
      <c r="E2091" s="389"/>
    </row>
    <row r="2092" spans="2:5" x14ac:dyDescent="0.25">
      <c r="B2092" s="388"/>
      <c r="C2092" s="389"/>
      <c r="D2092" s="389"/>
      <c r="E2092" s="389"/>
    </row>
    <row r="2093" spans="2:5" x14ac:dyDescent="0.25">
      <c r="B2093" s="388"/>
      <c r="C2093" s="389"/>
      <c r="D2093" s="389"/>
      <c r="E2093" s="389"/>
    </row>
    <row r="2094" spans="2:5" x14ac:dyDescent="0.25">
      <c r="B2094" s="388"/>
      <c r="C2094" s="389"/>
      <c r="D2094" s="389"/>
      <c r="E2094" s="389"/>
    </row>
    <row r="2095" spans="2:5" x14ac:dyDescent="0.25">
      <c r="B2095" s="388"/>
      <c r="C2095" s="389"/>
      <c r="D2095" s="389"/>
      <c r="E2095" s="389"/>
    </row>
    <row r="2096" spans="2:5" x14ac:dyDescent="0.25">
      <c r="B2096" s="388"/>
      <c r="C2096" s="389"/>
      <c r="D2096" s="389"/>
      <c r="E2096" s="389"/>
    </row>
    <row r="2097" spans="2:5" x14ac:dyDescent="0.25">
      <c r="B2097" s="388"/>
      <c r="C2097" s="389"/>
      <c r="D2097" s="389"/>
      <c r="E2097" s="389"/>
    </row>
    <row r="2098" spans="2:5" x14ac:dyDescent="0.25">
      <c r="B2098" s="388"/>
      <c r="C2098" s="389"/>
      <c r="D2098" s="389"/>
      <c r="E2098" s="389"/>
    </row>
    <row r="2099" spans="2:5" x14ac:dyDescent="0.25">
      <c r="B2099" s="388"/>
      <c r="C2099" s="389"/>
      <c r="D2099" s="389"/>
      <c r="E2099" s="389"/>
    </row>
    <row r="2100" spans="2:5" x14ac:dyDescent="0.25">
      <c r="B2100" s="388"/>
      <c r="C2100" s="389"/>
      <c r="D2100" s="389"/>
      <c r="E2100" s="389"/>
    </row>
    <row r="2101" spans="2:5" x14ac:dyDescent="0.25">
      <c r="B2101" s="388"/>
      <c r="C2101" s="389"/>
      <c r="D2101" s="389"/>
      <c r="E2101" s="389"/>
    </row>
    <row r="2102" spans="2:5" x14ac:dyDescent="0.25">
      <c r="B2102" s="388"/>
      <c r="C2102" s="389"/>
      <c r="D2102" s="389"/>
      <c r="E2102" s="389"/>
    </row>
    <row r="2103" spans="2:5" x14ac:dyDescent="0.25">
      <c r="B2103" s="388"/>
      <c r="C2103" s="389"/>
      <c r="D2103" s="389"/>
      <c r="E2103" s="389"/>
    </row>
    <row r="2104" spans="2:5" x14ac:dyDescent="0.25">
      <c r="B2104" s="388"/>
      <c r="C2104" s="389"/>
      <c r="D2104" s="389"/>
      <c r="E2104" s="389"/>
    </row>
    <row r="2105" spans="2:5" x14ac:dyDescent="0.25">
      <c r="B2105" s="388"/>
      <c r="C2105" s="389"/>
      <c r="D2105" s="389"/>
      <c r="E2105" s="389"/>
    </row>
    <row r="2106" spans="2:5" x14ac:dyDescent="0.25">
      <c r="B2106" s="388"/>
      <c r="C2106" s="389"/>
      <c r="D2106" s="389"/>
      <c r="E2106" s="389"/>
    </row>
    <row r="2107" spans="2:5" x14ac:dyDescent="0.25">
      <c r="B2107" s="388"/>
      <c r="C2107" s="389"/>
      <c r="D2107" s="389"/>
      <c r="E2107" s="389"/>
    </row>
    <row r="2108" spans="2:5" x14ac:dyDescent="0.25">
      <c r="B2108" s="388"/>
      <c r="C2108" s="389"/>
      <c r="D2108" s="389"/>
      <c r="E2108" s="389"/>
    </row>
    <row r="2109" spans="2:5" x14ac:dyDescent="0.25">
      <c r="B2109" s="388"/>
      <c r="C2109" s="389"/>
      <c r="D2109" s="389"/>
      <c r="E2109" s="389"/>
    </row>
    <row r="2110" spans="2:5" x14ac:dyDescent="0.25">
      <c r="B2110" s="388"/>
      <c r="C2110" s="389"/>
      <c r="D2110" s="389"/>
      <c r="E2110" s="389"/>
    </row>
    <row r="2111" spans="2:5" x14ac:dyDescent="0.25">
      <c r="B2111" s="388"/>
      <c r="C2111" s="389"/>
      <c r="D2111" s="389"/>
      <c r="E2111" s="389"/>
    </row>
    <row r="2112" spans="2:5" x14ac:dyDescent="0.25">
      <c r="B2112" s="388"/>
      <c r="C2112" s="389"/>
      <c r="D2112" s="389"/>
      <c r="E2112" s="389"/>
    </row>
    <row r="2113" spans="2:5" x14ac:dyDescent="0.25">
      <c r="B2113" s="388"/>
      <c r="C2113" s="389"/>
      <c r="D2113" s="389"/>
      <c r="E2113" s="389"/>
    </row>
    <row r="2114" spans="2:5" x14ac:dyDescent="0.25">
      <c r="B2114" s="388"/>
      <c r="C2114" s="389"/>
      <c r="D2114" s="389"/>
      <c r="E2114" s="389"/>
    </row>
    <row r="2115" spans="2:5" x14ac:dyDescent="0.25">
      <c r="B2115" s="388"/>
      <c r="C2115" s="389"/>
      <c r="D2115" s="389"/>
      <c r="E2115" s="389"/>
    </row>
    <row r="2116" spans="2:5" x14ac:dyDescent="0.25">
      <c r="B2116" s="388"/>
      <c r="C2116" s="389"/>
      <c r="D2116" s="389"/>
      <c r="E2116" s="389"/>
    </row>
    <row r="2117" spans="2:5" x14ac:dyDescent="0.25">
      <c r="B2117" s="388"/>
      <c r="C2117" s="389"/>
      <c r="D2117" s="389"/>
      <c r="E2117" s="389"/>
    </row>
    <row r="2118" spans="2:5" x14ac:dyDescent="0.25">
      <c r="B2118" s="388"/>
      <c r="C2118" s="389"/>
      <c r="D2118" s="389"/>
      <c r="E2118" s="389"/>
    </row>
    <row r="2119" spans="2:5" x14ac:dyDescent="0.25">
      <c r="B2119" s="388"/>
      <c r="C2119" s="389"/>
      <c r="D2119" s="389"/>
      <c r="E2119" s="389"/>
    </row>
    <row r="2120" spans="2:5" x14ac:dyDescent="0.25">
      <c r="B2120" s="388"/>
      <c r="C2120" s="389"/>
      <c r="D2120" s="389"/>
      <c r="E2120" s="389"/>
    </row>
    <row r="2121" spans="2:5" x14ac:dyDescent="0.25">
      <c r="B2121" s="388"/>
      <c r="C2121" s="389"/>
      <c r="D2121" s="389"/>
      <c r="E2121" s="389"/>
    </row>
    <row r="2122" spans="2:5" x14ac:dyDescent="0.25">
      <c r="B2122" s="388"/>
      <c r="C2122" s="389"/>
      <c r="D2122" s="389"/>
      <c r="E2122" s="389"/>
    </row>
    <row r="2123" spans="2:5" x14ac:dyDescent="0.25">
      <c r="B2123" s="388"/>
      <c r="C2123" s="389"/>
      <c r="D2123" s="389"/>
      <c r="E2123" s="389"/>
    </row>
    <row r="2124" spans="2:5" x14ac:dyDescent="0.25">
      <c r="B2124" s="388"/>
      <c r="C2124" s="389"/>
      <c r="D2124" s="389"/>
      <c r="E2124" s="389"/>
    </row>
    <row r="2125" spans="2:5" x14ac:dyDescent="0.25">
      <c r="B2125" s="388"/>
      <c r="C2125" s="389"/>
      <c r="D2125" s="389"/>
      <c r="E2125" s="389"/>
    </row>
    <row r="2126" spans="2:5" x14ac:dyDescent="0.25">
      <c r="B2126" s="388"/>
      <c r="C2126" s="389"/>
      <c r="D2126" s="389"/>
      <c r="E2126" s="389"/>
    </row>
    <row r="2127" spans="2:5" x14ac:dyDescent="0.25">
      <c r="B2127" s="388"/>
      <c r="C2127" s="389"/>
      <c r="D2127" s="389"/>
      <c r="E2127" s="389"/>
    </row>
    <row r="2128" spans="2:5" x14ac:dyDescent="0.25">
      <c r="B2128" s="388"/>
      <c r="C2128" s="389"/>
      <c r="D2128" s="389"/>
      <c r="E2128" s="389"/>
    </row>
    <row r="2129" spans="2:5" x14ac:dyDescent="0.25">
      <c r="B2129" s="388"/>
      <c r="C2129" s="389"/>
      <c r="D2129" s="389"/>
      <c r="E2129" s="389"/>
    </row>
    <row r="2130" spans="2:5" x14ac:dyDescent="0.25">
      <c r="B2130" s="388"/>
      <c r="C2130" s="389"/>
      <c r="D2130" s="389"/>
      <c r="E2130" s="389"/>
    </row>
    <row r="2131" spans="2:5" x14ac:dyDescent="0.25">
      <c r="B2131" s="388"/>
      <c r="C2131" s="389"/>
      <c r="D2131" s="389"/>
      <c r="E2131" s="389"/>
    </row>
    <row r="2132" spans="2:5" x14ac:dyDescent="0.25">
      <c r="B2132" s="388"/>
      <c r="C2132" s="389"/>
      <c r="D2132" s="389"/>
      <c r="E2132" s="389"/>
    </row>
    <row r="2133" spans="2:5" x14ac:dyDescent="0.25">
      <c r="B2133" s="388"/>
      <c r="C2133" s="389"/>
      <c r="D2133" s="389"/>
      <c r="E2133" s="389"/>
    </row>
    <row r="2134" spans="2:5" x14ac:dyDescent="0.25">
      <c r="B2134" s="388"/>
      <c r="C2134" s="389"/>
      <c r="D2134" s="389"/>
      <c r="E2134" s="389"/>
    </row>
    <row r="2135" spans="2:5" x14ac:dyDescent="0.25">
      <c r="B2135" s="388"/>
      <c r="C2135" s="389"/>
      <c r="D2135" s="389"/>
      <c r="E2135" s="389"/>
    </row>
    <row r="2136" spans="2:5" x14ac:dyDescent="0.25">
      <c r="B2136" s="388"/>
      <c r="C2136" s="389"/>
      <c r="D2136" s="389"/>
      <c r="E2136" s="389"/>
    </row>
    <row r="2137" spans="2:5" x14ac:dyDescent="0.25">
      <c r="B2137" s="388"/>
      <c r="C2137" s="389"/>
      <c r="D2137" s="389"/>
      <c r="E2137" s="389"/>
    </row>
    <row r="2138" spans="2:5" x14ac:dyDescent="0.25">
      <c r="B2138" s="388"/>
      <c r="C2138" s="389"/>
      <c r="D2138" s="389"/>
      <c r="E2138" s="389"/>
    </row>
    <row r="2139" spans="2:5" x14ac:dyDescent="0.25">
      <c r="B2139" s="388"/>
      <c r="C2139" s="389"/>
      <c r="D2139" s="389"/>
      <c r="E2139" s="389"/>
    </row>
    <row r="2140" spans="2:5" x14ac:dyDescent="0.25">
      <c r="B2140" s="388"/>
      <c r="C2140" s="389"/>
      <c r="D2140" s="389"/>
      <c r="E2140" s="389"/>
    </row>
    <row r="2141" spans="2:5" x14ac:dyDescent="0.25">
      <c r="B2141" s="388"/>
      <c r="C2141" s="389"/>
      <c r="D2141" s="389"/>
      <c r="E2141" s="389"/>
    </row>
    <row r="2142" spans="2:5" x14ac:dyDescent="0.25">
      <c r="B2142" s="388"/>
      <c r="C2142" s="389"/>
      <c r="D2142" s="389"/>
      <c r="E2142" s="389"/>
    </row>
    <row r="2143" spans="2:5" x14ac:dyDescent="0.25">
      <c r="B2143" s="388"/>
      <c r="C2143" s="389"/>
      <c r="D2143" s="389"/>
      <c r="E2143" s="389"/>
    </row>
    <row r="2144" spans="2:5" x14ac:dyDescent="0.25">
      <c r="B2144" s="388"/>
      <c r="C2144" s="389"/>
      <c r="D2144" s="389"/>
      <c r="E2144" s="389"/>
    </row>
    <row r="2145" spans="2:5" x14ac:dyDescent="0.25">
      <c r="B2145" s="388"/>
      <c r="C2145" s="389"/>
      <c r="D2145" s="389"/>
      <c r="E2145" s="389"/>
    </row>
    <row r="2146" spans="2:5" x14ac:dyDescent="0.25">
      <c r="B2146" s="388"/>
      <c r="C2146" s="389"/>
      <c r="D2146" s="389"/>
      <c r="E2146" s="389"/>
    </row>
    <row r="2147" spans="2:5" x14ac:dyDescent="0.25">
      <c r="B2147" s="388"/>
      <c r="C2147" s="389"/>
      <c r="D2147" s="389"/>
      <c r="E2147" s="389"/>
    </row>
    <row r="2148" spans="2:5" x14ac:dyDescent="0.25">
      <c r="B2148" s="388"/>
      <c r="C2148" s="389"/>
      <c r="D2148" s="389"/>
      <c r="E2148" s="389"/>
    </row>
    <row r="2149" spans="2:5" x14ac:dyDescent="0.25">
      <c r="B2149" s="388"/>
      <c r="C2149" s="389"/>
      <c r="D2149" s="389"/>
      <c r="E2149" s="389"/>
    </row>
    <row r="2150" spans="2:5" x14ac:dyDescent="0.25">
      <c r="B2150" s="388"/>
      <c r="C2150" s="389"/>
      <c r="D2150" s="389"/>
      <c r="E2150" s="389"/>
    </row>
    <row r="2151" spans="2:5" x14ac:dyDescent="0.25">
      <c r="B2151" s="388"/>
      <c r="C2151" s="389"/>
      <c r="D2151" s="389"/>
      <c r="E2151" s="389"/>
    </row>
    <row r="2152" spans="2:5" x14ac:dyDescent="0.25">
      <c r="B2152" s="388"/>
      <c r="C2152" s="389"/>
      <c r="D2152" s="389"/>
      <c r="E2152" s="389"/>
    </row>
    <row r="2153" spans="2:5" x14ac:dyDescent="0.25">
      <c r="B2153" s="388"/>
      <c r="C2153" s="389"/>
      <c r="D2153" s="389"/>
      <c r="E2153" s="389"/>
    </row>
    <row r="2154" spans="2:5" x14ac:dyDescent="0.25">
      <c r="B2154" s="388"/>
      <c r="C2154" s="389"/>
      <c r="D2154" s="389"/>
      <c r="E2154" s="389"/>
    </row>
    <row r="2155" spans="2:5" x14ac:dyDescent="0.25">
      <c r="B2155" s="388"/>
      <c r="C2155" s="389"/>
      <c r="D2155" s="389"/>
      <c r="E2155" s="389"/>
    </row>
    <row r="2156" spans="2:5" x14ac:dyDescent="0.25">
      <c r="B2156" s="388"/>
      <c r="C2156" s="389"/>
      <c r="D2156" s="389"/>
      <c r="E2156" s="389"/>
    </row>
    <row r="2157" spans="2:5" x14ac:dyDescent="0.25">
      <c r="B2157" s="388"/>
      <c r="C2157" s="389"/>
      <c r="D2157" s="389"/>
      <c r="E2157" s="389"/>
    </row>
    <row r="2158" spans="2:5" x14ac:dyDescent="0.25">
      <c r="B2158" s="388"/>
      <c r="C2158" s="389"/>
      <c r="D2158" s="389"/>
      <c r="E2158" s="389"/>
    </row>
    <row r="2159" spans="2:5" x14ac:dyDescent="0.25">
      <c r="B2159" s="388"/>
      <c r="C2159" s="389"/>
      <c r="D2159" s="389"/>
      <c r="E2159" s="389"/>
    </row>
    <row r="2160" spans="2:5" x14ac:dyDescent="0.25">
      <c r="B2160" s="388"/>
      <c r="C2160" s="389"/>
      <c r="D2160" s="389"/>
      <c r="E2160" s="389"/>
    </row>
    <row r="2161" spans="2:5" x14ac:dyDescent="0.25">
      <c r="B2161" s="388"/>
      <c r="C2161" s="389"/>
      <c r="D2161" s="389"/>
      <c r="E2161" s="389"/>
    </row>
    <row r="2162" spans="2:5" x14ac:dyDescent="0.25">
      <c r="B2162" s="388"/>
      <c r="C2162" s="389"/>
      <c r="D2162" s="389"/>
      <c r="E2162" s="389"/>
    </row>
    <row r="2163" spans="2:5" x14ac:dyDescent="0.25">
      <c r="B2163" s="388"/>
      <c r="C2163" s="389"/>
      <c r="D2163" s="389"/>
      <c r="E2163" s="389"/>
    </row>
    <row r="2164" spans="2:5" x14ac:dyDescent="0.25">
      <c r="B2164" s="388"/>
      <c r="C2164" s="389"/>
      <c r="D2164" s="389"/>
      <c r="E2164" s="389"/>
    </row>
    <row r="2165" spans="2:5" x14ac:dyDescent="0.25">
      <c r="B2165" s="388"/>
      <c r="C2165" s="389"/>
      <c r="D2165" s="389"/>
      <c r="E2165" s="389"/>
    </row>
    <row r="2166" spans="2:5" x14ac:dyDescent="0.25">
      <c r="B2166" s="388"/>
      <c r="C2166" s="389"/>
      <c r="D2166" s="389"/>
      <c r="E2166" s="389"/>
    </row>
    <row r="2167" spans="2:5" x14ac:dyDescent="0.25">
      <c r="B2167" s="388"/>
      <c r="C2167" s="389"/>
      <c r="D2167" s="389"/>
      <c r="E2167" s="389"/>
    </row>
    <row r="2168" spans="2:5" x14ac:dyDescent="0.25">
      <c r="B2168" s="388"/>
      <c r="C2168" s="389"/>
      <c r="D2168" s="389"/>
      <c r="E2168" s="389"/>
    </row>
    <row r="2169" spans="2:5" x14ac:dyDescent="0.25">
      <c r="B2169" s="388"/>
      <c r="C2169" s="389"/>
      <c r="D2169" s="389"/>
      <c r="E2169" s="389"/>
    </row>
    <row r="2170" spans="2:5" x14ac:dyDescent="0.25">
      <c r="B2170" s="388"/>
      <c r="C2170" s="389"/>
      <c r="D2170" s="389"/>
      <c r="E2170" s="389"/>
    </row>
    <row r="2171" spans="2:5" x14ac:dyDescent="0.25">
      <c r="B2171" s="388"/>
      <c r="C2171" s="389"/>
      <c r="D2171" s="389"/>
      <c r="E2171" s="389"/>
    </row>
    <row r="2172" spans="2:5" x14ac:dyDescent="0.25">
      <c r="B2172" s="388"/>
      <c r="C2172" s="389"/>
      <c r="D2172" s="389"/>
      <c r="E2172" s="389"/>
    </row>
    <row r="2173" spans="2:5" x14ac:dyDescent="0.25">
      <c r="B2173" s="388"/>
      <c r="C2173" s="389"/>
      <c r="D2173" s="389"/>
      <c r="E2173" s="389"/>
    </row>
    <row r="2174" spans="2:5" x14ac:dyDescent="0.25">
      <c r="B2174" s="388"/>
      <c r="C2174" s="389"/>
      <c r="D2174" s="389"/>
      <c r="E2174" s="389"/>
    </row>
    <row r="2175" spans="2:5" x14ac:dyDescent="0.25">
      <c r="B2175" s="388"/>
      <c r="C2175" s="389"/>
      <c r="D2175" s="389"/>
      <c r="E2175" s="389"/>
    </row>
    <row r="2176" spans="2:5" x14ac:dyDescent="0.25">
      <c r="B2176" s="388"/>
      <c r="C2176" s="389"/>
      <c r="D2176" s="389"/>
      <c r="E2176" s="389"/>
    </row>
    <row r="2177" spans="2:5" x14ac:dyDescent="0.25">
      <c r="B2177" s="388"/>
      <c r="C2177" s="389"/>
      <c r="D2177" s="389"/>
      <c r="E2177" s="389"/>
    </row>
    <row r="2178" spans="2:5" x14ac:dyDescent="0.25">
      <c r="B2178" s="388"/>
      <c r="C2178" s="389"/>
      <c r="D2178" s="389"/>
      <c r="E2178" s="389"/>
    </row>
    <row r="2179" spans="2:5" x14ac:dyDescent="0.25">
      <c r="B2179" s="388"/>
      <c r="C2179" s="389"/>
      <c r="D2179" s="389"/>
      <c r="E2179" s="389"/>
    </row>
    <row r="2180" spans="2:5" x14ac:dyDescent="0.25">
      <c r="B2180" s="388"/>
      <c r="C2180" s="389"/>
      <c r="D2180" s="389"/>
      <c r="E2180" s="389"/>
    </row>
    <row r="2181" spans="2:5" x14ac:dyDescent="0.25">
      <c r="B2181" s="388"/>
      <c r="C2181" s="389"/>
      <c r="D2181" s="389"/>
      <c r="E2181" s="389"/>
    </row>
    <row r="2182" spans="2:5" x14ac:dyDescent="0.25">
      <c r="B2182" s="388"/>
      <c r="C2182" s="389"/>
      <c r="D2182" s="389"/>
      <c r="E2182" s="389"/>
    </row>
    <row r="2183" spans="2:5" x14ac:dyDescent="0.25">
      <c r="B2183" s="388"/>
      <c r="C2183" s="389"/>
      <c r="D2183" s="389"/>
      <c r="E2183" s="389"/>
    </row>
    <row r="2184" spans="2:5" x14ac:dyDescent="0.25">
      <c r="B2184" s="388"/>
      <c r="C2184" s="389"/>
      <c r="D2184" s="389"/>
      <c r="E2184" s="389"/>
    </row>
    <row r="2185" spans="2:5" x14ac:dyDescent="0.25">
      <c r="B2185" s="388"/>
      <c r="C2185" s="389"/>
      <c r="D2185" s="389"/>
      <c r="E2185" s="389"/>
    </row>
    <row r="2186" spans="2:5" x14ac:dyDescent="0.25">
      <c r="B2186" s="388"/>
      <c r="C2186" s="389"/>
      <c r="D2186" s="389"/>
      <c r="E2186" s="389"/>
    </row>
    <row r="2187" spans="2:5" x14ac:dyDescent="0.25">
      <c r="B2187" s="388"/>
      <c r="C2187" s="389"/>
      <c r="D2187" s="389"/>
      <c r="E2187" s="389"/>
    </row>
    <row r="2188" spans="2:5" x14ac:dyDescent="0.25">
      <c r="B2188" s="388"/>
      <c r="C2188" s="389"/>
      <c r="D2188" s="389"/>
      <c r="E2188" s="389"/>
    </row>
    <row r="2189" spans="2:5" x14ac:dyDescent="0.25">
      <c r="B2189" s="388"/>
      <c r="C2189" s="389"/>
      <c r="D2189" s="389"/>
      <c r="E2189" s="389"/>
    </row>
    <row r="2190" spans="2:5" x14ac:dyDescent="0.25">
      <c r="B2190" s="388"/>
      <c r="C2190" s="389"/>
      <c r="D2190" s="389"/>
      <c r="E2190" s="389"/>
    </row>
    <row r="2191" spans="2:5" x14ac:dyDescent="0.25">
      <c r="B2191" s="388"/>
      <c r="C2191" s="389"/>
      <c r="D2191" s="389"/>
      <c r="E2191" s="389"/>
    </row>
    <row r="2192" spans="2:5" x14ac:dyDescent="0.25">
      <c r="B2192" s="388"/>
      <c r="C2192" s="389"/>
      <c r="D2192" s="389"/>
      <c r="E2192" s="389"/>
    </row>
    <row r="2193" spans="2:5" x14ac:dyDescent="0.25">
      <c r="B2193" s="388"/>
      <c r="C2193" s="389"/>
      <c r="D2193" s="389"/>
      <c r="E2193" s="389"/>
    </row>
    <row r="2194" spans="2:5" x14ac:dyDescent="0.25">
      <c r="B2194" s="388"/>
      <c r="C2194" s="389"/>
      <c r="D2194" s="389"/>
      <c r="E2194" s="389"/>
    </row>
    <row r="2195" spans="2:5" x14ac:dyDescent="0.25">
      <c r="B2195" s="388"/>
      <c r="C2195" s="389"/>
      <c r="D2195" s="389"/>
      <c r="E2195" s="389"/>
    </row>
    <row r="2196" spans="2:5" x14ac:dyDescent="0.25">
      <c r="B2196" s="388"/>
      <c r="C2196" s="389"/>
      <c r="D2196" s="389"/>
      <c r="E2196" s="389"/>
    </row>
    <row r="2197" spans="2:5" x14ac:dyDescent="0.25">
      <c r="B2197" s="388"/>
      <c r="C2197" s="389"/>
      <c r="D2197" s="389"/>
      <c r="E2197" s="389"/>
    </row>
    <row r="2198" spans="2:5" x14ac:dyDescent="0.25">
      <c r="B2198" s="388"/>
      <c r="C2198" s="389"/>
      <c r="D2198" s="389"/>
      <c r="E2198" s="389"/>
    </row>
    <row r="2199" spans="2:5" x14ac:dyDescent="0.25">
      <c r="B2199" s="388"/>
      <c r="C2199" s="389"/>
      <c r="D2199" s="389"/>
      <c r="E2199" s="389"/>
    </row>
    <row r="2200" spans="2:5" x14ac:dyDescent="0.25">
      <c r="B2200" s="388"/>
      <c r="C2200" s="389"/>
      <c r="D2200" s="389"/>
      <c r="E2200" s="389"/>
    </row>
    <row r="2201" spans="2:5" x14ac:dyDescent="0.25">
      <c r="B2201" s="388"/>
      <c r="C2201" s="389"/>
      <c r="D2201" s="389"/>
      <c r="E2201" s="389"/>
    </row>
    <row r="2202" spans="2:5" x14ac:dyDescent="0.25">
      <c r="B2202" s="388"/>
      <c r="C2202" s="389"/>
      <c r="D2202" s="389"/>
      <c r="E2202" s="389"/>
    </row>
    <row r="2203" spans="2:5" x14ac:dyDescent="0.25">
      <c r="B2203" s="388"/>
      <c r="C2203" s="389"/>
      <c r="D2203" s="389"/>
      <c r="E2203" s="389"/>
    </row>
    <row r="2204" spans="2:5" x14ac:dyDescent="0.25">
      <c r="B2204" s="388"/>
      <c r="C2204" s="389"/>
      <c r="D2204" s="389"/>
      <c r="E2204" s="389"/>
    </row>
    <row r="2205" spans="2:5" x14ac:dyDescent="0.25">
      <c r="B2205" s="388"/>
      <c r="C2205" s="389"/>
      <c r="D2205" s="389"/>
      <c r="E2205" s="389"/>
    </row>
    <row r="2206" spans="2:5" x14ac:dyDescent="0.25">
      <c r="B2206" s="388"/>
      <c r="C2206" s="389"/>
      <c r="D2206" s="389"/>
      <c r="E2206" s="389"/>
    </row>
    <row r="2207" spans="2:5" x14ac:dyDescent="0.25">
      <c r="B2207" s="388"/>
      <c r="C2207" s="389"/>
      <c r="D2207" s="389"/>
      <c r="E2207" s="389"/>
    </row>
    <row r="2208" spans="2:5" x14ac:dyDescent="0.25">
      <c r="B2208" s="388"/>
      <c r="C2208" s="389"/>
      <c r="D2208" s="389"/>
      <c r="E2208" s="389"/>
    </row>
    <row r="2209" spans="2:5" x14ac:dyDescent="0.25">
      <c r="B2209" s="388"/>
      <c r="C2209" s="389"/>
      <c r="D2209" s="389"/>
      <c r="E2209" s="389"/>
    </row>
    <row r="2210" spans="2:5" x14ac:dyDescent="0.25">
      <c r="B2210" s="388"/>
      <c r="C2210" s="389"/>
      <c r="D2210" s="389"/>
      <c r="E2210" s="389"/>
    </row>
    <row r="2211" spans="2:5" x14ac:dyDescent="0.25">
      <c r="B2211" s="388"/>
      <c r="C2211" s="389"/>
      <c r="D2211" s="389"/>
      <c r="E2211" s="389"/>
    </row>
    <row r="2212" spans="2:5" x14ac:dyDescent="0.25">
      <c r="B2212" s="388"/>
      <c r="C2212" s="389"/>
      <c r="D2212" s="389"/>
      <c r="E2212" s="389"/>
    </row>
    <row r="2213" spans="2:5" x14ac:dyDescent="0.25">
      <c r="B2213" s="388"/>
      <c r="C2213" s="389"/>
      <c r="D2213" s="389"/>
      <c r="E2213" s="389"/>
    </row>
    <row r="2214" spans="2:5" x14ac:dyDescent="0.25">
      <c r="B2214" s="388"/>
      <c r="C2214" s="389"/>
      <c r="D2214" s="389"/>
      <c r="E2214" s="389"/>
    </row>
    <row r="2215" spans="2:5" x14ac:dyDescent="0.25">
      <c r="B2215" s="388"/>
      <c r="C2215" s="389"/>
      <c r="D2215" s="389"/>
      <c r="E2215" s="389"/>
    </row>
    <row r="2216" spans="2:5" x14ac:dyDescent="0.25">
      <c r="B2216" s="388"/>
      <c r="C2216" s="389"/>
      <c r="D2216" s="389"/>
      <c r="E2216" s="389"/>
    </row>
    <row r="2217" spans="2:5" x14ac:dyDescent="0.25">
      <c r="B2217" s="388"/>
      <c r="C2217" s="389"/>
      <c r="D2217" s="389"/>
      <c r="E2217" s="389"/>
    </row>
    <row r="2218" spans="2:5" x14ac:dyDescent="0.25">
      <c r="B2218" s="388"/>
      <c r="C2218" s="389"/>
      <c r="D2218" s="389"/>
      <c r="E2218" s="389"/>
    </row>
    <row r="2219" spans="2:5" x14ac:dyDescent="0.25">
      <c r="B2219" s="388"/>
      <c r="C2219" s="389"/>
      <c r="D2219" s="389"/>
      <c r="E2219" s="389"/>
    </row>
    <row r="2220" spans="2:5" x14ac:dyDescent="0.25">
      <c r="B2220" s="388"/>
      <c r="C2220" s="389"/>
      <c r="D2220" s="389"/>
      <c r="E2220" s="389"/>
    </row>
    <row r="2221" spans="2:5" x14ac:dyDescent="0.25">
      <c r="B2221" s="388"/>
      <c r="C2221" s="389"/>
      <c r="D2221" s="389"/>
      <c r="E2221" s="389"/>
    </row>
    <row r="2222" spans="2:5" x14ac:dyDescent="0.25">
      <c r="B2222" s="388"/>
      <c r="C2222" s="389"/>
      <c r="D2222" s="389"/>
      <c r="E2222" s="389"/>
    </row>
    <row r="2223" spans="2:5" x14ac:dyDescent="0.25">
      <c r="B2223" s="388"/>
      <c r="C2223" s="389"/>
      <c r="D2223" s="389"/>
      <c r="E2223" s="389"/>
    </row>
    <row r="2224" spans="2:5" x14ac:dyDescent="0.25">
      <c r="B2224" s="388"/>
      <c r="C2224" s="389"/>
      <c r="D2224" s="389"/>
      <c r="E2224" s="389"/>
    </row>
    <row r="2225" spans="2:5" x14ac:dyDescent="0.25">
      <c r="B2225" s="388"/>
      <c r="C2225" s="389"/>
      <c r="D2225" s="389"/>
      <c r="E2225" s="389"/>
    </row>
    <row r="2226" spans="2:5" x14ac:dyDescent="0.25">
      <c r="B2226" s="388"/>
      <c r="C2226" s="389"/>
      <c r="D2226" s="389"/>
      <c r="E2226" s="389"/>
    </row>
    <row r="2227" spans="2:5" x14ac:dyDescent="0.25">
      <c r="B2227" s="388"/>
      <c r="C2227" s="389"/>
      <c r="D2227" s="389"/>
      <c r="E2227" s="389"/>
    </row>
    <row r="2228" spans="2:5" x14ac:dyDescent="0.25">
      <c r="B2228" s="388"/>
      <c r="C2228" s="389"/>
      <c r="D2228" s="389"/>
      <c r="E2228" s="389"/>
    </row>
    <row r="2229" spans="2:5" x14ac:dyDescent="0.25">
      <c r="B2229" s="388"/>
      <c r="C2229" s="389"/>
      <c r="D2229" s="389"/>
      <c r="E2229" s="389"/>
    </row>
    <row r="2230" spans="2:5" x14ac:dyDescent="0.25">
      <c r="B2230" s="388"/>
      <c r="C2230" s="389"/>
      <c r="D2230" s="389"/>
      <c r="E2230" s="389"/>
    </row>
    <row r="2231" spans="2:5" x14ac:dyDescent="0.25">
      <c r="B2231" s="388"/>
      <c r="C2231" s="389"/>
      <c r="D2231" s="389"/>
      <c r="E2231" s="389"/>
    </row>
    <row r="2232" spans="2:5" x14ac:dyDescent="0.25">
      <c r="B2232" s="388"/>
      <c r="C2232" s="389"/>
      <c r="D2232" s="389"/>
      <c r="E2232" s="389"/>
    </row>
    <row r="2233" spans="2:5" x14ac:dyDescent="0.25">
      <c r="B2233" s="388"/>
      <c r="C2233" s="389"/>
      <c r="D2233" s="389"/>
      <c r="E2233" s="389"/>
    </row>
    <row r="2234" spans="2:5" x14ac:dyDescent="0.25">
      <c r="B2234" s="388"/>
      <c r="C2234" s="389"/>
      <c r="D2234" s="389"/>
      <c r="E2234" s="389"/>
    </row>
    <row r="2235" spans="2:5" x14ac:dyDescent="0.25">
      <c r="B2235" s="388"/>
      <c r="C2235" s="389"/>
      <c r="D2235" s="389"/>
      <c r="E2235" s="389"/>
    </row>
    <row r="2236" spans="2:5" x14ac:dyDescent="0.25">
      <c r="B2236" s="388"/>
      <c r="C2236" s="389"/>
      <c r="D2236" s="389"/>
      <c r="E2236" s="389"/>
    </row>
    <row r="2237" spans="2:5" x14ac:dyDescent="0.25">
      <c r="B2237" s="388"/>
      <c r="C2237" s="389"/>
      <c r="D2237" s="389"/>
      <c r="E2237" s="389"/>
    </row>
    <row r="2238" spans="2:5" x14ac:dyDescent="0.25">
      <c r="B2238" s="388"/>
      <c r="C2238" s="389"/>
      <c r="D2238" s="389"/>
      <c r="E2238" s="389"/>
    </row>
    <row r="2239" spans="2:5" x14ac:dyDescent="0.25">
      <c r="B2239" s="388"/>
      <c r="C2239" s="389"/>
      <c r="D2239" s="389"/>
      <c r="E2239" s="389"/>
    </row>
    <row r="2240" spans="2:5" x14ac:dyDescent="0.25">
      <c r="B2240" s="388"/>
      <c r="C2240" s="389"/>
      <c r="D2240" s="389"/>
      <c r="E2240" s="389"/>
    </row>
    <row r="2241" spans="2:5" x14ac:dyDescent="0.25">
      <c r="B2241" s="388"/>
      <c r="C2241" s="389"/>
      <c r="D2241" s="389"/>
      <c r="E2241" s="389"/>
    </row>
    <row r="2242" spans="2:5" x14ac:dyDescent="0.25">
      <c r="B2242" s="388"/>
      <c r="C2242" s="389"/>
      <c r="D2242" s="389"/>
      <c r="E2242" s="389"/>
    </row>
    <row r="2243" spans="2:5" x14ac:dyDescent="0.25">
      <c r="B2243" s="388"/>
      <c r="C2243" s="389"/>
      <c r="D2243" s="389"/>
      <c r="E2243" s="389"/>
    </row>
    <row r="2244" spans="2:5" x14ac:dyDescent="0.25">
      <c r="B2244" s="388"/>
      <c r="C2244" s="389"/>
      <c r="D2244" s="389"/>
      <c r="E2244" s="389"/>
    </row>
    <row r="2245" spans="2:5" x14ac:dyDescent="0.25">
      <c r="B2245" s="388"/>
      <c r="C2245" s="389"/>
      <c r="D2245" s="389"/>
      <c r="E2245" s="389"/>
    </row>
    <row r="2246" spans="2:5" x14ac:dyDescent="0.25">
      <c r="B2246" s="388"/>
      <c r="C2246" s="389"/>
      <c r="D2246" s="389"/>
      <c r="E2246" s="389"/>
    </row>
    <row r="2247" spans="2:5" x14ac:dyDescent="0.25">
      <c r="B2247" s="388"/>
      <c r="C2247" s="389"/>
      <c r="D2247" s="389"/>
      <c r="E2247" s="389"/>
    </row>
    <row r="2248" spans="2:5" x14ac:dyDescent="0.25">
      <c r="B2248" s="388"/>
      <c r="C2248" s="389"/>
      <c r="D2248" s="389"/>
      <c r="E2248" s="389"/>
    </row>
    <row r="2249" spans="2:5" x14ac:dyDescent="0.25">
      <c r="B2249" s="388"/>
      <c r="C2249" s="389"/>
      <c r="D2249" s="389"/>
      <c r="E2249" s="389"/>
    </row>
    <row r="2250" spans="2:5" x14ac:dyDescent="0.25">
      <c r="B2250" s="388"/>
      <c r="C2250" s="389"/>
      <c r="D2250" s="389"/>
      <c r="E2250" s="389"/>
    </row>
    <row r="2251" spans="2:5" x14ac:dyDescent="0.25">
      <c r="B2251" s="388"/>
      <c r="C2251" s="389"/>
      <c r="D2251" s="389"/>
      <c r="E2251" s="389"/>
    </row>
    <row r="2252" spans="2:5" x14ac:dyDescent="0.25">
      <c r="B2252" s="388"/>
      <c r="C2252" s="389"/>
      <c r="D2252" s="389"/>
      <c r="E2252" s="389"/>
    </row>
    <row r="2253" spans="2:5" x14ac:dyDescent="0.25">
      <c r="B2253" s="388"/>
      <c r="C2253" s="389"/>
      <c r="D2253" s="389"/>
      <c r="E2253" s="389"/>
    </row>
    <row r="2254" spans="2:5" x14ac:dyDescent="0.25">
      <c r="B2254" s="388"/>
      <c r="C2254" s="389"/>
      <c r="D2254" s="389"/>
      <c r="E2254" s="389"/>
    </row>
    <row r="2255" spans="2:5" x14ac:dyDescent="0.25">
      <c r="B2255" s="388"/>
      <c r="C2255" s="389"/>
      <c r="D2255" s="389"/>
      <c r="E2255" s="389"/>
    </row>
    <row r="2256" spans="2:5" x14ac:dyDescent="0.25">
      <c r="B2256" s="388"/>
      <c r="C2256" s="389"/>
      <c r="D2256" s="389"/>
      <c r="E2256" s="389"/>
    </row>
    <row r="2257" spans="2:5" x14ac:dyDescent="0.25">
      <c r="B2257" s="388"/>
      <c r="C2257" s="389"/>
      <c r="D2257" s="389"/>
      <c r="E2257" s="389"/>
    </row>
    <row r="2258" spans="2:5" x14ac:dyDescent="0.25">
      <c r="B2258" s="388"/>
      <c r="C2258" s="389"/>
      <c r="D2258" s="389"/>
      <c r="E2258" s="389"/>
    </row>
    <row r="2259" spans="2:5" x14ac:dyDescent="0.25">
      <c r="B2259" s="388"/>
      <c r="C2259" s="389"/>
      <c r="D2259" s="389"/>
      <c r="E2259" s="389"/>
    </row>
    <row r="2260" spans="2:5" x14ac:dyDescent="0.25">
      <c r="B2260" s="388"/>
      <c r="C2260" s="389"/>
      <c r="D2260" s="389"/>
      <c r="E2260" s="389"/>
    </row>
    <row r="2261" spans="2:5" x14ac:dyDescent="0.25">
      <c r="B2261" s="388"/>
      <c r="C2261" s="389"/>
      <c r="D2261" s="389"/>
      <c r="E2261" s="389"/>
    </row>
    <row r="2262" spans="2:5" x14ac:dyDescent="0.25">
      <c r="B2262" s="388"/>
      <c r="C2262" s="389"/>
      <c r="D2262" s="389"/>
      <c r="E2262" s="389"/>
    </row>
    <row r="2263" spans="2:5" x14ac:dyDescent="0.25">
      <c r="B2263" s="388"/>
      <c r="C2263" s="389"/>
      <c r="D2263" s="389"/>
      <c r="E2263" s="389"/>
    </row>
    <row r="2264" spans="2:5" x14ac:dyDescent="0.25">
      <c r="B2264" s="388"/>
      <c r="C2264" s="389"/>
      <c r="D2264" s="389"/>
      <c r="E2264" s="389"/>
    </row>
    <row r="2265" spans="2:5" x14ac:dyDescent="0.25">
      <c r="B2265" s="388"/>
      <c r="C2265" s="389"/>
      <c r="D2265" s="389"/>
      <c r="E2265" s="389"/>
    </row>
    <row r="2266" spans="2:5" x14ac:dyDescent="0.25">
      <c r="B2266" s="388"/>
      <c r="C2266" s="389"/>
      <c r="D2266" s="389"/>
      <c r="E2266" s="389"/>
    </row>
    <row r="2267" spans="2:5" x14ac:dyDescent="0.25">
      <c r="B2267" s="388"/>
      <c r="C2267" s="389"/>
      <c r="D2267" s="389"/>
      <c r="E2267" s="389"/>
    </row>
    <row r="2268" spans="2:5" x14ac:dyDescent="0.25">
      <c r="B2268" s="388"/>
      <c r="C2268" s="389"/>
      <c r="D2268" s="389"/>
      <c r="E2268" s="389"/>
    </row>
    <row r="2269" spans="2:5" x14ac:dyDescent="0.25">
      <c r="B2269" s="388"/>
      <c r="C2269" s="389"/>
      <c r="D2269" s="389"/>
      <c r="E2269" s="389"/>
    </row>
    <row r="2270" spans="2:5" x14ac:dyDescent="0.25">
      <c r="B2270" s="388"/>
      <c r="C2270" s="389"/>
      <c r="D2270" s="389"/>
      <c r="E2270" s="389"/>
    </row>
    <row r="2271" spans="2:5" x14ac:dyDescent="0.25">
      <c r="B2271" s="388"/>
      <c r="C2271" s="389"/>
      <c r="D2271" s="389"/>
      <c r="E2271" s="389"/>
    </row>
    <row r="2272" spans="2:5" x14ac:dyDescent="0.25">
      <c r="B2272" s="388"/>
      <c r="C2272" s="389"/>
      <c r="D2272" s="389"/>
      <c r="E2272" s="389"/>
    </row>
    <row r="2273" spans="2:5" x14ac:dyDescent="0.25">
      <c r="B2273" s="388"/>
      <c r="C2273" s="389"/>
      <c r="D2273" s="389"/>
      <c r="E2273" s="389"/>
    </row>
    <row r="2274" spans="2:5" x14ac:dyDescent="0.25">
      <c r="B2274" s="388"/>
      <c r="C2274" s="389"/>
      <c r="D2274" s="389"/>
      <c r="E2274" s="389"/>
    </row>
    <row r="2275" spans="2:5" x14ac:dyDescent="0.25">
      <c r="B2275" s="388"/>
      <c r="C2275" s="389"/>
      <c r="D2275" s="389"/>
      <c r="E2275" s="389"/>
    </row>
    <row r="2276" spans="2:5" x14ac:dyDescent="0.25">
      <c r="B2276" s="388"/>
      <c r="C2276" s="389"/>
      <c r="D2276" s="389"/>
      <c r="E2276" s="389"/>
    </row>
    <row r="2277" spans="2:5" x14ac:dyDescent="0.25">
      <c r="B2277" s="388"/>
      <c r="C2277" s="389"/>
      <c r="D2277" s="389"/>
      <c r="E2277" s="389"/>
    </row>
    <row r="2278" spans="2:5" x14ac:dyDescent="0.25">
      <c r="B2278" s="388"/>
      <c r="C2278" s="389"/>
      <c r="D2278" s="389"/>
      <c r="E2278" s="389"/>
    </row>
    <row r="2279" spans="2:5" x14ac:dyDescent="0.25">
      <c r="B2279" s="388"/>
      <c r="C2279" s="389"/>
      <c r="D2279" s="389"/>
      <c r="E2279" s="389"/>
    </row>
    <row r="2280" spans="2:5" x14ac:dyDescent="0.25">
      <c r="B2280" s="388"/>
      <c r="C2280" s="389"/>
      <c r="D2280" s="389"/>
      <c r="E2280" s="389"/>
    </row>
    <row r="2281" spans="2:5" x14ac:dyDescent="0.25">
      <c r="B2281" s="388"/>
      <c r="C2281" s="389"/>
      <c r="D2281" s="389"/>
      <c r="E2281" s="389"/>
    </row>
    <row r="2282" spans="2:5" x14ac:dyDescent="0.25">
      <c r="B2282" s="388"/>
      <c r="C2282" s="389"/>
      <c r="D2282" s="389"/>
      <c r="E2282" s="389"/>
    </row>
    <row r="2283" spans="2:5" x14ac:dyDescent="0.25">
      <c r="B2283" s="388"/>
      <c r="C2283" s="389"/>
      <c r="D2283" s="389"/>
      <c r="E2283" s="389"/>
    </row>
    <row r="2284" spans="2:5" x14ac:dyDescent="0.25">
      <c r="B2284" s="388"/>
      <c r="C2284" s="389"/>
      <c r="D2284" s="389"/>
      <c r="E2284" s="389"/>
    </row>
    <row r="2285" spans="2:5" x14ac:dyDescent="0.25">
      <c r="B2285" s="388"/>
      <c r="C2285" s="389"/>
      <c r="D2285" s="389"/>
      <c r="E2285" s="389"/>
    </row>
    <row r="2286" spans="2:5" x14ac:dyDescent="0.25">
      <c r="B2286" s="388"/>
      <c r="C2286" s="389"/>
      <c r="D2286" s="389"/>
      <c r="E2286" s="389"/>
    </row>
    <row r="2287" spans="2:5" x14ac:dyDescent="0.25">
      <c r="B2287" s="388"/>
      <c r="C2287" s="389"/>
      <c r="D2287" s="389"/>
      <c r="E2287" s="389"/>
    </row>
    <row r="2288" spans="2:5" x14ac:dyDescent="0.25">
      <c r="B2288" s="388"/>
      <c r="C2288" s="389"/>
      <c r="D2288" s="389"/>
      <c r="E2288" s="389"/>
    </row>
    <row r="2289" spans="2:5" x14ac:dyDescent="0.25">
      <c r="B2289" s="388"/>
      <c r="C2289" s="389"/>
      <c r="D2289" s="389"/>
      <c r="E2289" s="389"/>
    </row>
    <row r="2290" spans="2:5" x14ac:dyDescent="0.25">
      <c r="B2290" s="388"/>
      <c r="C2290" s="389"/>
      <c r="D2290" s="389"/>
      <c r="E2290" s="389"/>
    </row>
    <row r="2291" spans="2:5" x14ac:dyDescent="0.25">
      <c r="B2291" s="388"/>
      <c r="C2291" s="389"/>
      <c r="D2291" s="389"/>
      <c r="E2291" s="389"/>
    </row>
    <row r="2292" spans="2:5" x14ac:dyDescent="0.25">
      <c r="B2292" s="388"/>
      <c r="C2292" s="389"/>
      <c r="D2292" s="389"/>
      <c r="E2292" s="389"/>
    </row>
    <row r="2293" spans="2:5" x14ac:dyDescent="0.25">
      <c r="B2293" s="388"/>
      <c r="C2293" s="389"/>
      <c r="D2293" s="389"/>
      <c r="E2293" s="389"/>
    </row>
    <row r="2294" spans="2:5" x14ac:dyDescent="0.25">
      <c r="B2294" s="388"/>
      <c r="C2294" s="389"/>
      <c r="D2294" s="389"/>
      <c r="E2294" s="389"/>
    </row>
    <row r="2295" spans="2:5" x14ac:dyDescent="0.25">
      <c r="B2295" s="388"/>
      <c r="C2295" s="389"/>
      <c r="D2295" s="389"/>
      <c r="E2295" s="389"/>
    </row>
    <row r="2296" spans="2:5" x14ac:dyDescent="0.25">
      <c r="B2296" s="388"/>
      <c r="C2296" s="389"/>
      <c r="D2296" s="389"/>
      <c r="E2296" s="389"/>
    </row>
    <row r="2297" spans="2:5" x14ac:dyDescent="0.25">
      <c r="B2297" s="388"/>
      <c r="C2297" s="389"/>
      <c r="D2297" s="389"/>
      <c r="E2297" s="389"/>
    </row>
    <row r="2298" spans="2:5" x14ac:dyDescent="0.25">
      <c r="B2298" s="388"/>
      <c r="C2298" s="389"/>
      <c r="D2298" s="389"/>
      <c r="E2298" s="389"/>
    </row>
    <row r="2299" spans="2:5" x14ac:dyDescent="0.25">
      <c r="B2299" s="388"/>
      <c r="C2299" s="389"/>
      <c r="D2299" s="389"/>
      <c r="E2299" s="389"/>
    </row>
    <row r="2300" spans="2:5" x14ac:dyDescent="0.25">
      <c r="B2300" s="388"/>
      <c r="C2300" s="389"/>
      <c r="D2300" s="389"/>
      <c r="E2300" s="389"/>
    </row>
    <row r="2301" spans="2:5" x14ac:dyDescent="0.25">
      <c r="B2301" s="388"/>
      <c r="C2301" s="389"/>
      <c r="D2301" s="389"/>
      <c r="E2301" s="389"/>
    </row>
    <row r="2302" spans="2:5" x14ac:dyDescent="0.25">
      <c r="B2302" s="388"/>
      <c r="C2302" s="389"/>
      <c r="D2302" s="389"/>
      <c r="E2302" s="389"/>
    </row>
    <row r="2303" spans="2:5" x14ac:dyDescent="0.25">
      <c r="B2303" s="388"/>
      <c r="C2303" s="389"/>
      <c r="D2303" s="389"/>
      <c r="E2303" s="389"/>
    </row>
    <row r="2304" spans="2:5" x14ac:dyDescent="0.25">
      <c r="B2304" s="388"/>
      <c r="C2304" s="389"/>
      <c r="D2304" s="389"/>
      <c r="E2304" s="389"/>
    </row>
    <row r="2305" spans="2:5" x14ac:dyDescent="0.25">
      <c r="B2305" s="388"/>
      <c r="C2305" s="389"/>
      <c r="D2305" s="389"/>
      <c r="E2305" s="389"/>
    </row>
    <row r="2306" spans="2:5" x14ac:dyDescent="0.25">
      <c r="B2306" s="388"/>
      <c r="C2306" s="389"/>
      <c r="D2306" s="389"/>
      <c r="E2306" s="389"/>
    </row>
    <row r="2307" spans="2:5" x14ac:dyDescent="0.25">
      <c r="B2307" s="388"/>
      <c r="C2307" s="389"/>
      <c r="D2307" s="389"/>
      <c r="E2307" s="389"/>
    </row>
    <row r="2308" spans="2:5" x14ac:dyDescent="0.25">
      <c r="B2308" s="388"/>
      <c r="C2308" s="389"/>
      <c r="D2308" s="389"/>
      <c r="E2308" s="389"/>
    </row>
    <row r="2309" spans="2:5" x14ac:dyDescent="0.25">
      <c r="B2309" s="388"/>
      <c r="C2309" s="389"/>
      <c r="D2309" s="389"/>
      <c r="E2309" s="389"/>
    </row>
    <row r="2310" spans="2:5" x14ac:dyDescent="0.25">
      <c r="B2310" s="388"/>
      <c r="C2310" s="389"/>
      <c r="D2310" s="389"/>
      <c r="E2310" s="389"/>
    </row>
    <row r="2311" spans="2:5" x14ac:dyDescent="0.25">
      <c r="B2311" s="388"/>
      <c r="C2311" s="389"/>
      <c r="D2311" s="389"/>
      <c r="E2311" s="389"/>
    </row>
    <row r="2312" spans="2:5" x14ac:dyDescent="0.25">
      <c r="B2312" s="388"/>
      <c r="C2312" s="389"/>
      <c r="D2312" s="389"/>
      <c r="E2312" s="389"/>
    </row>
    <row r="2313" spans="2:5" x14ac:dyDescent="0.25">
      <c r="B2313" s="388"/>
      <c r="C2313" s="389"/>
      <c r="D2313" s="389"/>
      <c r="E2313" s="389"/>
    </row>
    <row r="2314" spans="2:5" x14ac:dyDescent="0.25">
      <c r="B2314" s="388"/>
      <c r="C2314" s="389"/>
      <c r="D2314" s="389"/>
      <c r="E2314" s="389"/>
    </row>
    <row r="2315" spans="2:5" x14ac:dyDescent="0.25">
      <c r="B2315" s="388"/>
      <c r="C2315" s="389"/>
      <c r="D2315" s="389"/>
      <c r="E2315" s="389"/>
    </row>
    <row r="2316" spans="2:5" x14ac:dyDescent="0.25">
      <c r="B2316" s="388"/>
      <c r="C2316" s="389"/>
      <c r="D2316" s="389"/>
      <c r="E2316" s="389"/>
    </row>
    <row r="2317" spans="2:5" x14ac:dyDescent="0.25">
      <c r="B2317" s="388"/>
      <c r="C2317" s="389"/>
      <c r="D2317" s="389"/>
      <c r="E2317" s="389"/>
    </row>
    <row r="2318" spans="2:5" x14ac:dyDescent="0.25">
      <c r="B2318" s="388"/>
      <c r="C2318" s="389"/>
      <c r="D2318" s="389"/>
      <c r="E2318" s="389"/>
    </row>
    <row r="2319" spans="2:5" x14ac:dyDescent="0.25">
      <c r="B2319" s="388"/>
      <c r="C2319" s="389"/>
      <c r="D2319" s="389"/>
      <c r="E2319" s="389"/>
    </row>
    <row r="2320" spans="2:5" x14ac:dyDescent="0.25">
      <c r="B2320" s="388"/>
      <c r="C2320" s="389"/>
      <c r="D2320" s="389"/>
      <c r="E2320" s="389"/>
    </row>
    <row r="2321" spans="2:5" x14ac:dyDescent="0.25">
      <c r="B2321" s="388"/>
      <c r="C2321" s="389"/>
      <c r="D2321" s="389"/>
      <c r="E2321" s="389"/>
    </row>
    <row r="2322" spans="2:5" x14ac:dyDescent="0.25">
      <c r="B2322" s="388"/>
      <c r="C2322" s="389"/>
      <c r="D2322" s="389"/>
      <c r="E2322" s="389"/>
    </row>
    <row r="2323" spans="2:5" x14ac:dyDescent="0.25">
      <c r="B2323" s="388"/>
      <c r="C2323" s="389"/>
      <c r="D2323" s="389"/>
      <c r="E2323" s="389"/>
    </row>
    <row r="2324" spans="2:5" x14ac:dyDescent="0.25">
      <c r="B2324" s="388"/>
      <c r="C2324" s="389"/>
      <c r="D2324" s="389"/>
      <c r="E2324" s="389"/>
    </row>
    <row r="2325" spans="2:5" x14ac:dyDescent="0.25">
      <c r="B2325" s="388"/>
      <c r="C2325" s="389"/>
      <c r="D2325" s="389"/>
      <c r="E2325" s="389"/>
    </row>
    <row r="2326" spans="2:5" x14ac:dyDescent="0.25">
      <c r="B2326" s="388"/>
      <c r="C2326" s="389"/>
      <c r="D2326" s="389"/>
      <c r="E2326" s="389"/>
    </row>
    <row r="2327" spans="2:5" x14ac:dyDescent="0.25">
      <c r="B2327" s="388"/>
      <c r="C2327" s="389"/>
      <c r="D2327" s="389"/>
      <c r="E2327" s="389"/>
    </row>
    <row r="2328" spans="2:5" x14ac:dyDescent="0.25">
      <c r="B2328" s="388"/>
      <c r="C2328" s="389"/>
      <c r="D2328" s="389"/>
      <c r="E2328" s="389"/>
    </row>
    <row r="2329" spans="2:5" x14ac:dyDescent="0.25">
      <c r="B2329" s="388"/>
      <c r="C2329" s="389"/>
      <c r="D2329" s="389"/>
      <c r="E2329" s="389"/>
    </row>
    <row r="2330" spans="2:5" x14ac:dyDescent="0.25">
      <c r="B2330" s="388"/>
      <c r="C2330" s="389"/>
      <c r="D2330" s="389"/>
      <c r="E2330" s="389"/>
    </row>
    <row r="2331" spans="2:5" x14ac:dyDescent="0.25">
      <c r="B2331" s="388"/>
      <c r="C2331" s="389"/>
      <c r="D2331" s="389"/>
      <c r="E2331" s="389"/>
    </row>
    <row r="2332" spans="2:5" x14ac:dyDescent="0.25">
      <c r="B2332" s="388"/>
      <c r="C2332" s="389"/>
      <c r="D2332" s="389"/>
      <c r="E2332" s="389"/>
    </row>
    <row r="2333" spans="2:5" x14ac:dyDescent="0.25">
      <c r="B2333" s="388"/>
      <c r="C2333" s="389"/>
      <c r="D2333" s="389"/>
      <c r="E2333" s="389"/>
    </row>
    <row r="2334" spans="2:5" x14ac:dyDescent="0.25">
      <c r="B2334" s="388"/>
      <c r="C2334" s="389"/>
      <c r="D2334" s="389"/>
      <c r="E2334" s="389"/>
    </row>
    <row r="2335" spans="2:5" x14ac:dyDescent="0.25">
      <c r="B2335" s="388"/>
      <c r="C2335" s="389"/>
      <c r="D2335" s="389"/>
      <c r="E2335" s="389"/>
    </row>
    <row r="2336" spans="2:5" x14ac:dyDescent="0.25">
      <c r="B2336" s="388"/>
      <c r="C2336" s="389"/>
      <c r="D2336" s="389"/>
      <c r="E2336" s="389"/>
    </row>
    <row r="2337" spans="2:5" x14ac:dyDescent="0.25">
      <c r="B2337" s="388"/>
      <c r="C2337" s="389"/>
      <c r="D2337" s="389"/>
      <c r="E2337" s="389"/>
    </row>
    <row r="2338" spans="2:5" x14ac:dyDescent="0.25">
      <c r="B2338" s="388"/>
      <c r="C2338" s="389"/>
      <c r="D2338" s="389"/>
      <c r="E2338" s="389"/>
    </row>
    <row r="2339" spans="2:5" x14ac:dyDescent="0.25">
      <c r="B2339" s="388"/>
      <c r="C2339" s="389"/>
      <c r="D2339" s="389"/>
      <c r="E2339" s="389"/>
    </row>
    <row r="2340" spans="2:5" x14ac:dyDescent="0.25">
      <c r="B2340" s="388"/>
      <c r="C2340" s="389"/>
      <c r="D2340" s="389"/>
      <c r="E2340" s="389"/>
    </row>
    <row r="2341" spans="2:5" x14ac:dyDescent="0.25">
      <c r="B2341" s="388"/>
      <c r="C2341" s="389"/>
      <c r="D2341" s="389"/>
      <c r="E2341" s="389"/>
    </row>
    <row r="2342" spans="2:5" x14ac:dyDescent="0.25">
      <c r="B2342" s="388"/>
      <c r="C2342" s="389"/>
      <c r="D2342" s="389"/>
      <c r="E2342" s="389"/>
    </row>
    <row r="2343" spans="2:5" x14ac:dyDescent="0.25">
      <c r="B2343" s="388"/>
      <c r="C2343" s="389"/>
      <c r="D2343" s="389"/>
      <c r="E2343" s="389"/>
    </row>
    <row r="2344" spans="2:5" x14ac:dyDescent="0.25">
      <c r="B2344" s="388"/>
      <c r="C2344" s="389"/>
      <c r="D2344" s="389"/>
      <c r="E2344" s="389"/>
    </row>
    <row r="2345" spans="2:5" x14ac:dyDescent="0.25">
      <c r="B2345" s="388"/>
      <c r="C2345" s="389"/>
      <c r="D2345" s="389"/>
      <c r="E2345" s="389"/>
    </row>
    <row r="2346" spans="2:5" x14ac:dyDescent="0.25">
      <c r="B2346" s="388"/>
      <c r="C2346" s="389"/>
      <c r="D2346" s="389"/>
      <c r="E2346" s="389"/>
    </row>
    <row r="2347" spans="2:5" x14ac:dyDescent="0.25">
      <c r="B2347" s="388"/>
      <c r="C2347" s="389"/>
      <c r="D2347" s="389"/>
      <c r="E2347" s="389"/>
    </row>
    <row r="2348" spans="2:5" x14ac:dyDescent="0.25">
      <c r="B2348" s="388"/>
      <c r="C2348" s="389"/>
      <c r="D2348" s="389"/>
      <c r="E2348" s="389"/>
    </row>
    <row r="2349" spans="2:5" x14ac:dyDescent="0.25">
      <c r="B2349" s="388"/>
      <c r="C2349" s="389"/>
      <c r="D2349" s="389"/>
      <c r="E2349" s="389"/>
    </row>
    <row r="2350" spans="2:5" x14ac:dyDescent="0.25">
      <c r="B2350" s="388"/>
      <c r="C2350" s="389"/>
      <c r="D2350" s="389"/>
      <c r="E2350" s="389"/>
    </row>
    <row r="2351" spans="2:5" x14ac:dyDescent="0.25">
      <c r="B2351" s="388"/>
      <c r="C2351" s="389"/>
      <c r="D2351" s="389"/>
      <c r="E2351" s="389"/>
    </row>
    <row r="2352" spans="2:5" x14ac:dyDescent="0.25">
      <c r="B2352" s="388"/>
      <c r="C2352" s="389"/>
      <c r="D2352" s="389"/>
      <c r="E2352" s="389"/>
    </row>
    <row r="2353" spans="2:5" x14ac:dyDescent="0.25">
      <c r="B2353" s="388"/>
      <c r="C2353" s="389"/>
      <c r="D2353" s="389"/>
      <c r="E2353" s="389"/>
    </row>
    <row r="2354" spans="2:5" x14ac:dyDescent="0.25">
      <c r="B2354" s="388"/>
      <c r="C2354" s="389"/>
      <c r="D2354" s="389"/>
      <c r="E2354" s="389"/>
    </row>
    <row r="2355" spans="2:5" x14ac:dyDescent="0.25">
      <c r="B2355" s="388"/>
      <c r="C2355" s="389"/>
      <c r="D2355" s="389"/>
      <c r="E2355" s="389"/>
    </row>
    <row r="2356" spans="2:5" x14ac:dyDescent="0.25">
      <c r="B2356" s="388"/>
      <c r="C2356" s="389"/>
      <c r="D2356" s="389"/>
      <c r="E2356" s="389"/>
    </row>
    <row r="2357" spans="2:5" x14ac:dyDescent="0.25">
      <c r="B2357" s="388"/>
      <c r="C2357" s="389"/>
      <c r="D2357" s="389"/>
      <c r="E2357" s="389"/>
    </row>
    <row r="2358" spans="2:5" x14ac:dyDescent="0.25">
      <c r="B2358" s="388"/>
      <c r="C2358" s="389"/>
      <c r="D2358" s="389"/>
      <c r="E2358" s="389"/>
    </row>
    <row r="2359" spans="2:5" x14ac:dyDescent="0.25">
      <c r="B2359" s="388"/>
      <c r="C2359" s="389"/>
      <c r="D2359" s="389"/>
      <c r="E2359" s="389"/>
    </row>
    <row r="2360" spans="2:5" x14ac:dyDescent="0.25">
      <c r="B2360" s="388"/>
      <c r="C2360" s="389"/>
      <c r="D2360" s="389"/>
      <c r="E2360" s="389"/>
    </row>
    <row r="2361" spans="2:5" x14ac:dyDescent="0.25">
      <c r="B2361" s="388"/>
      <c r="C2361" s="389"/>
      <c r="D2361" s="389"/>
      <c r="E2361" s="389"/>
    </row>
    <row r="2362" spans="2:5" x14ac:dyDescent="0.25">
      <c r="B2362" s="388"/>
      <c r="C2362" s="389"/>
      <c r="D2362" s="389"/>
      <c r="E2362" s="389"/>
    </row>
    <row r="2363" spans="2:5" x14ac:dyDescent="0.25">
      <c r="B2363" s="388"/>
      <c r="C2363" s="389"/>
      <c r="D2363" s="389"/>
      <c r="E2363" s="389"/>
    </row>
    <row r="2364" spans="2:5" x14ac:dyDescent="0.25">
      <c r="B2364" s="388"/>
      <c r="C2364" s="389"/>
      <c r="D2364" s="389"/>
      <c r="E2364" s="389"/>
    </row>
    <row r="2365" spans="2:5" x14ac:dyDescent="0.25">
      <c r="B2365" s="388"/>
      <c r="C2365" s="389"/>
      <c r="D2365" s="389"/>
      <c r="E2365" s="389"/>
    </row>
    <row r="2366" spans="2:5" x14ac:dyDescent="0.25">
      <c r="B2366" s="388"/>
      <c r="C2366" s="389"/>
      <c r="D2366" s="389"/>
      <c r="E2366" s="389"/>
    </row>
    <row r="2367" spans="2:5" x14ac:dyDescent="0.25">
      <c r="B2367" s="388"/>
      <c r="C2367" s="389"/>
      <c r="D2367" s="389"/>
      <c r="E2367" s="389"/>
    </row>
    <row r="2368" spans="2:5" x14ac:dyDescent="0.25">
      <c r="B2368" s="388"/>
      <c r="C2368" s="389"/>
      <c r="D2368" s="389"/>
      <c r="E2368" s="389"/>
    </row>
    <row r="2369" spans="2:5" x14ac:dyDescent="0.25">
      <c r="B2369" s="388"/>
      <c r="C2369" s="389"/>
      <c r="D2369" s="389"/>
      <c r="E2369" s="389"/>
    </row>
    <row r="2370" spans="2:5" x14ac:dyDescent="0.25">
      <c r="B2370" s="388"/>
      <c r="C2370" s="389"/>
      <c r="D2370" s="389"/>
      <c r="E2370" s="389"/>
    </row>
    <row r="2371" spans="2:5" x14ac:dyDescent="0.25">
      <c r="B2371" s="388"/>
      <c r="C2371" s="389"/>
      <c r="D2371" s="389"/>
      <c r="E2371" s="389"/>
    </row>
    <row r="2372" spans="2:5" x14ac:dyDescent="0.25">
      <c r="B2372" s="388"/>
      <c r="C2372" s="389"/>
      <c r="D2372" s="389"/>
      <c r="E2372" s="389"/>
    </row>
    <row r="2373" spans="2:5" x14ac:dyDescent="0.25">
      <c r="B2373" s="388"/>
      <c r="C2373" s="389"/>
      <c r="D2373" s="389"/>
      <c r="E2373" s="389"/>
    </row>
    <row r="2374" spans="2:5" x14ac:dyDescent="0.25">
      <c r="B2374" s="388"/>
      <c r="C2374" s="389"/>
      <c r="D2374" s="389"/>
      <c r="E2374" s="389"/>
    </row>
    <row r="2375" spans="2:5" x14ac:dyDescent="0.25">
      <c r="B2375" s="388"/>
      <c r="C2375" s="389"/>
      <c r="D2375" s="389"/>
      <c r="E2375" s="389"/>
    </row>
    <row r="2376" spans="2:5" x14ac:dyDescent="0.25">
      <c r="B2376" s="388"/>
      <c r="C2376" s="389"/>
      <c r="D2376" s="389"/>
      <c r="E2376" s="389"/>
    </row>
    <row r="2377" spans="2:5" x14ac:dyDescent="0.25">
      <c r="B2377" s="388"/>
      <c r="C2377" s="389"/>
      <c r="D2377" s="389"/>
      <c r="E2377" s="389"/>
    </row>
    <row r="2378" spans="2:5" x14ac:dyDescent="0.25">
      <c r="B2378" s="388"/>
      <c r="C2378" s="389"/>
      <c r="D2378" s="389"/>
      <c r="E2378" s="389"/>
    </row>
    <row r="2379" spans="2:5" x14ac:dyDescent="0.25">
      <c r="B2379" s="388"/>
      <c r="C2379" s="389"/>
      <c r="D2379" s="389"/>
      <c r="E2379" s="389"/>
    </row>
    <row r="2380" spans="2:5" x14ac:dyDescent="0.25">
      <c r="B2380" s="388"/>
      <c r="C2380" s="389"/>
      <c r="D2380" s="389"/>
      <c r="E2380" s="389"/>
    </row>
    <row r="2381" spans="2:5" x14ac:dyDescent="0.25">
      <c r="B2381" s="388"/>
      <c r="C2381" s="389"/>
      <c r="D2381" s="389"/>
      <c r="E2381" s="389"/>
    </row>
    <row r="2382" spans="2:5" x14ac:dyDescent="0.25">
      <c r="B2382" s="388"/>
      <c r="C2382" s="389"/>
      <c r="D2382" s="389"/>
      <c r="E2382" s="389"/>
    </row>
    <row r="2383" spans="2:5" x14ac:dyDescent="0.25">
      <c r="B2383" s="388"/>
      <c r="C2383" s="389"/>
      <c r="D2383" s="389"/>
      <c r="E2383" s="389"/>
    </row>
    <row r="2384" spans="2:5" x14ac:dyDescent="0.25">
      <c r="B2384" s="388"/>
      <c r="C2384" s="389"/>
      <c r="D2384" s="389"/>
      <c r="E2384" s="389"/>
    </row>
    <row r="2385" spans="2:5" x14ac:dyDescent="0.25">
      <c r="B2385" s="388"/>
      <c r="C2385" s="389"/>
      <c r="D2385" s="389"/>
      <c r="E2385" s="389"/>
    </row>
    <row r="2386" spans="2:5" x14ac:dyDescent="0.25">
      <c r="B2386" s="388"/>
      <c r="C2386" s="389"/>
      <c r="D2386" s="389"/>
      <c r="E2386" s="389"/>
    </row>
    <row r="2387" spans="2:5" x14ac:dyDescent="0.25">
      <c r="B2387" s="388"/>
      <c r="C2387" s="389"/>
      <c r="D2387" s="389"/>
      <c r="E2387" s="389"/>
    </row>
    <row r="2388" spans="2:5" x14ac:dyDescent="0.25">
      <c r="B2388" s="388"/>
      <c r="C2388" s="389"/>
      <c r="D2388" s="389"/>
      <c r="E2388" s="389"/>
    </row>
    <row r="2389" spans="2:5" x14ac:dyDescent="0.25">
      <c r="B2389" s="388"/>
      <c r="C2389" s="389"/>
      <c r="D2389" s="389"/>
      <c r="E2389" s="389"/>
    </row>
    <row r="2390" spans="2:5" x14ac:dyDescent="0.25">
      <c r="B2390" s="388"/>
      <c r="C2390" s="389"/>
      <c r="D2390" s="389"/>
      <c r="E2390" s="389"/>
    </row>
    <row r="2391" spans="2:5" x14ac:dyDescent="0.25">
      <c r="B2391" s="388"/>
      <c r="C2391" s="389"/>
      <c r="D2391" s="389"/>
      <c r="E2391" s="389"/>
    </row>
    <row r="2392" spans="2:5" x14ac:dyDescent="0.25">
      <c r="B2392" s="388"/>
      <c r="C2392" s="389"/>
      <c r="D2392" s="389"/>
      <c r="E2392" s="389"/>
    </row>
    <row r="2393" spans="2:5" x14ac:dyDescent="0.25">
      <c r="B2393" s="388"/>
      <c r="C2393" s="389"/>
      <c r="D2393" s="389"/>
      <c r="E2393" s="389"/>
    </row>
    <row r="2394" spans="2:5" x14ac:dyDescent="0.25">
      <c r="B2394" s="388"/>
      <c r="C2394" s="389"/>
      <c r="D2394" s="389"/>
      <c r="E2394" s="389"/>
    </row>
    <row r="2395" spans="2:5" x14ac:dyDescent="0.25">
      <c r="B2395" s="388"/>
      <c r="C2395" s="389"/>
      <c r="D2395" s="389"/>
      <c r="E2395" s="389"/>
    </row>
    <row r="2396" spans="2:5" x14ac:dyDescent="0.25">
      <c r="B2396" s="388"/>
      <c r="C2396" s="389"/>
      <c r="D2396" s="389"/>
      <c r="E2396" s="389"/>
    </row>
    <row r="2397" spans="2:5" x14ac:dyDescent="0.25">
      <c r="B2397" s="388"/>
      <c r="C2397" s="389"/>
      <c r="D2397" s="389"/>
      <c r="E2397" s="389"/>
    </row>
    <row r="2398" spans="2:5" x14ac:dyDescent="0.25">
      <c r="B2398" s="388"/>
      <c r="C2398" s="389"/>
      <c r="D2398" s="389"/>
      <c r="E2398" s="389"/>
    </row>
    <row r="2399" spans="2:5" x14ac:dyDescent="0.25">
      <c r="B2399" s="388"/>
      <c r="C2399" s="389"/>
      <c r="D2399" s="389"/>
      <c r="E2399" s="389"/>
    </row>
    <row r="2400" spans="2:5" x14ac:dyDescent="0.25">
      <c r="B2400" s="388"/>
      <c r="C2400" s="389"/>
      <c r="D2400" s="389"/>
      <c r="E2400" s="389"/>
    </row>
    <row r="2401" spans="2:5" x14ac:dyDescent="0.25">
      <c r="B2401" s="388"/>
      <c r="C2401" s="389"/>
      <c r="D2401" s="389"/>
      <c r="E2401" s="389"/>
    </row>
    <row r="2402" spans="2:5" x14ac:dyDescent="0.25">
      <c r="B2402" s="388"/>
      <c r="C2402" s="389"/>
      <c r="D2402" s="389"/>
      <c r="E2402" s="389"/>
    </row>
    <row r="2403" spans="2:5" x14ac:dyDescent="0.25">
      <c r="B2403" s="388"/>
      <c r="C2403" s="389"/>
      <c r="D2403" s="389"/>
      <c r="E2403" s="389"/>
    </row>
    <row r="2404" spans="2:5" x14ac:dyDescent="0.25">
      <c r="B2404" s="388"/>
      <c r="C2404" s="389"/>
      <c r="D2404" s="389"/>
      <c r="E2404" s="389"/>
    </row>
    <row r="2405" spans="2:5" x14ac:dyDescent="0.25">
      <c r="B2405" s="388"/>
      <c r="C2405" s="389"/>
      <c r="D2405" s="389"/>
      <c r="E2405" s="389"/>
    </row>
    <row r="2406" spans="2:5" x14ac:dyDescent="0.25">
      <c r="B2406" s="388"/>
      <c r="C2406" s="389"/>
      <c r="D2406" s="389"/>
      <c r="E2406" s="389"/>
    </row>
    <row r="2407" spans="2:5" x14ac:dyDescent="0.25">
      <c r="B2407" s="388"/>
      <c r="C2407" s="389"/>
      <c r="D2407" s="389"/>
      <c r="E2407" s="389"/>
    </row>
    <row r="2408" spans="2:5" x14ac:dyDescent="0.25">
      <c r="B2408" s="388"/>
      <c r="C2408" s="389"/>
      <c r="D2408" s="389"/>
      <c r="E2408" s="389"/>
    </row>
    <row r="2409" spans="2:5" x14ac:dyDescent="0.25">
      <c r="B2409" s="388"/>
      <c r="C2409" s="389"/>
      <c r="D2409" s="389"/>
      <c r="E2409" s="389"/>
    </row>
    <row r="2410" spans="2:5" x14ac:dyDescent="0.25">
      <c r="B2410" s="388"/>
      <c r="C2410" s="389"/>
      <c r="D2410" s="389"/>
      <c r="E2410" s="389"/>
    </row>
    <row r="2411" spans="2:5" x14ac:dyDescent="0.25">
      <c r="B2411" s="388"/>
      <c r="C2411" s="389"/>
      <c r="D2411" s="389"/>
      <c r="E2411" s="389"/>
    </row>
    <row r="2412" spans="2:5" x14ac:dyDescent="0.25">
      <c r="B2412" s="388"/>
      <c r="C2412" s="389"/>
      <c r="D2412" s="389"/>
      <c r="E2412" s="389"/>
    </row>
    <row r="2413" spans="2:5" x14ac:dyDescent="0.25">
      <c r="B2413" s="388"/>
      <c r="C2413" s="389"/>
      <c r="D2413" s="389"/>
      <c r="E2413" s="389"/>
    </row>
    <row r="2414" spans="2:5" x14ac:dyDescent="0.25">
      <c r="B2414" s="388"/>
      <c r="C2414" s="389"/>
      <c r="D2414" s="389"/>
      <c r="E2414" s="389"/>
    </row>
    <row r="2415" spans="2:5" x14ac:dyDescent="0.25">
      <c r="B2415" s="388"/>
      <c r="C2415" s="389"/>
      <c r="D2415" s="389"/>
      <c r="E2415" s="389"/>
    </row>
    <row r="2416" spans="2:5" x14ac:dyDescent="0.25">
      <c r="B2416" s="388"/>
      <c r="C2416" s="389"/>
      <c r="D2416" s="389"/>
      <c r="E2416" s="389"/>
    </row>
    <row r="2417" spans="2:5" x14ac:dyDescent="0.25">
      <c r="B2417" s="388"/>
      <c r="C2417" s="389"/>
      <c r="D2417" s="389"/>
      <c r="E2417" s="389"/>
    </row>
    <row r="2418" spans="2:5" x14ac:dyDescent="0.25">
      <c r="B2418" s="388"/>
      <c r="C2418" s="389"/>
      <c r="D2418" s="389"/>
      <c r="E2418" s="389"/>
    </row>
    <row r="2419" spans="2:5" x14ac:dyDescent="0.25">
      <c r="B2419" s="388"/>
      <c r="C2419" s="389"/>
      <c r="D2419" s="389"/>
      <c r="E2419" s="389"/>
    </row>
    <row r="2420" spans="2:5" x14ac:dyDescent="0.25">
      <c r="B2420" s="388"/>
      <c r="C2420" s="389"/>
      <c r="D2420" s="389"/>
      <c r="E2420" s="389"/>
    </row>
    <row r="2421" spans="2:5" x14ac:dyDescent="0.25">
      <c r="B2421" s="388"/>
      <c r="C2421" s="389"/>
      <c r="D2421" s="389"/>
      <c r="E2421" s="389"/>
    </row>
    <row r="2422" spans="2:5" x14ac:dyDescent="0.25">
      <c r="B2422" s="388"/>
      <c r="C2422" s="389"/>
      <c r="D2422" s="389"/>
      <c r="E2422" s="389"/>
    </row>
    <row r="2423" spans="2:5" x14ac:dyDescent="0.25">
      <c r="B2423" s="388"/>
      <c r="C2423" s="389"/>
      <c r="D2423" s="389"/>
      <c r="E2423" s="389"/>
    </row>
    <row r="2424" spans="2:5" x14ac:dyDescent="0.25">
      <c r="B2424" s="388"/>
      <c r="C2424" s="389"/>
      <c r="D2424" s="389"/>
      <c r="E2424" s="389"/>
    </row>
    <row r="2425" spans="2:5" x14ac:dyDescent="0.25">
      <c r="B2425" s="388"/>
      <c r="C2425" s="389"/>
      <c r="D2425" s="389"/>
      <c r="E2425" s="389"/>
    </row>
    <row r="2426" spans="2:5" x14ac:dyDescent="0.25">
      <c r="B2426" s="388"/>
      <c r="C2426" s="389"/>
      <c r="D2426" s="389"/>
      <c r="E2426" s="389"/>
    </row>
    <row r="2427" spans="2:5" x14ac:dyDescent="0.25">
      <c r="B2427" s="388"/>
      <c r="C2427" s="389"/>
      <c r="D2427" s="389"/>
      <c r="E2427" s="389"/>
    </row>
    <row r="2428" spans="2:5" x14ac:dyDescent="0.25">
      <c r="B2428" s="388"/>
      <c r="C2428" s="389"/>
      <c r="D2428" s="389"/>
      <c r="E2428" s="389"/>
    </row>
    <row r="2429" spans="2:5" x14ac:dyDescent="0.25">
      <c r="B2429" s="388"/>
      <c r="C2429" s="389"/>
      <c r="D2429" s="389"/>
      <c r="E2429" s="389"/>
    </row>
    <row r="2430" spans="2:5" x14ac:dyDescent="0.25">
      <c r="B2430" s="388"/>
      <c r="C2430" s="389"/>
      <c r="D2430" s="389"/>
      <c r="E2430" s="389"/>
    </row>
    <row r="2431" spans="2:5" x14ac:dyDescent="0.25">
      <c r="B2431" s="388"/>
      <c r="C2431" s="389"/>
      <c r="D2431" s="389"/>
      <c r="E2431" s="389"/>
    </row>
    <row r="2432" spans="2:5" x14ac:dyDescent="0.25">
      <c r="B2432" s="388"/>
      <c r="C2432" s="389"/>
      <c r="D2432" s="389"/>
      <c r="E2432" s="389"/>
    </row>
    <row r="2433" spans="2:5" x14ac:dyDescent="0.25">
      <c r="B2433" s="388"/>
      <c r="C2433" s="389"/>
      <c r="D2433" s="389"/>
      <c r="E2433" s="389"/>
    </row>
    <row r="2434" spans="2:5" x14ac:dyDescent="0.25">
      <c r="B2434" s="388"/>
      <c r="C2434" s="389"/>
      <c r="D2434" s="389"/>
      <c r="E2434" s="389"/>
    </row>
    <row r="2435" spans="2:5" x14ac:dyDescent="0.25">
      <c r="B2435" s="388"/>
      <c r="C2435" s="389"/>
      <c r="D2435" s="389"/>
      <c r="E2435" s="389"/>
    </row>
    <row r="2436" spans="2:5" x14ac:dyDescent="0.25">
      <c r="B2436" s="388"/>
      <c r="C2436" s="389"/>
      <c r="D2436" s="389"/>
      <c r="E2436" s="389"/>
    </row>
    <row r="2437" spans="2:5" x14ac:dyDescent="0.25">
      <c r="B2437" s="388"/>
      <c r="C2437" s="389"/>
      <c r="D2437" s="389"/>
      <c r="E2437" s="389"/>
    </row>
    <row r="2438" spans="2:5" x14ac:dyDescent="0.25">
      <c r="B2438" s="388"/>
      <c r="C2438" s="389"/>
      <c r="D2438" s="389"/>
      <c r="E2438" s="389"/>
    </row>
    <row r="2439" spans="2:5" x14ac:dyDescent="0.25">
      <c r="B2439" s="388"/>
      <c r="C2439" s="389"/>
      <c r="D2439" s="389"/>
      <c r="E2439" s="389"/>
    </row>
    <row r="2440" spans="2:5" x14ac:dyDescent="0.25">
      <c r="B2440" s="388"/>
      <c r="C2440" s="389"/>
      <c r="D2440" s="389"/>
      <c r="E2440" s="389"/>
    </row>
    <row r="2441" spans="2:5" x14ac:dyDescent="0.25">
      <c r="B2441" s="388"/>
      <c r="C2441" s="389"/>
      <c r="D2441" s="389"/>
      <c r="E2441" s="389"/>
    </row>
    <row r="2442" spans="2:5" x14ac:dyDescent="0.25">
      <c r="B2442" s="388"/>
      <c r="C2442" s="389"/>
      <c r="D2442" s="389"/>
      <c r="E2442" s="389"/>
    </row>
    <row r="2443" spans="2:5" x14ac:dyDescent="0.25">
      <c r="B2443" s="388"/>
      <c r="C2443" s="389"/>
      <c r="D2443" s="389"/>
      <c r="E2443" s="389"/>
    </row>
    <row r="2444" spans="2:5" x14ac:dyDescent="0.25">
      <c r="B2444" s="388"/>
      <c r="C2444" s="389"/>
      <c r="D2444" s="389"/>
      <c r="E2444" s="389"/>
    </row>
    <row r="2445" spans="2:5" x14ac:dyDescent="0.25">
      <c r="B2445" s="388"/>
      <c r="C2445" s="389"/>
      <c r="D2445" s="389"/>
      <c r="E2445" s="389"/>
    </row>
    <row r="2446" spans="2:5" x14ac:dyDescent="0.25">
      <c r="B2446" s="388"/>
      <c r="C2446" s="389"/>
      <c r="D2446" s="389"/>
      <c r="E2446" s="389"/>
    </row>
    <row r="2447" spans="2:5" x14ac:dyDescent="0.25">
      <c r="B2447" s="388"/>
      <c r="C2447" s="389"/>
      <c r="D2447" s="389"/>
      <c r="E2447" s="389"/>
    </row>
    <row r="2448" spans="2:5" x14ac:dyDescent="0.25">
      <c r="B2448" s="388"/>
      <c r="C2448" s="389"/>
      <c r="D2448" s="389"/>
      <c r="E2448" s="389"/>
    </row>
    <row r="2449" spans="2:5" x14ac:dyDescent="0.25">
      <c r="B2449" s="388"/>
      <c r="C2449" s="389"/>
      <c r="D2449" s="389"/>
      <c r="E2449" s="389"/>
    </row>
    <row r="2450" spans="2:5" x14ac:dyDescent="0.25">
      <c r="B2450" s="388"/>
      <c r="C2450" s="389"/>
      <c r="D2450" s="389"/>
      <c r="E2450" s="389"/>
    </row>
    <row r="2451" spans="2:5" x14ac:dyDescent="0.25">
      <c r="B2451" s="388"/>
      <c r="C2451" s="389"/>
      <c r="D2451" s="389"/>
      <c r="E2451" s="389"/>
    </row>
    <row r="2452" spans="2:5" x14ac:dyDescent="0.25">
      <c r="B2452" s="388"/>
      <c r="C2452" s="389"/>
      <c r="D2452" s="389"/>
      <c r="E2452" s="389"/>
    </row>
    <row r="2453" spans="2:5" x14ac:dyDescent="0.25">
      <c r="B2453" s="388"/>
      <c r="C2453" s="389"/>
      <c r="D2453" s="389"/>
      <c r="E2453" s="389"/>
    </row>
    <row r="2454" spans="2:5" x14ac:dyDescent="0.25">
      <c r="B2454" s="388"/>
      <c r="C2454" s="389"/>
      <c r="D2454" s="389"/>
      <c r="E2454" s="389"/>
    </row>
    <row r="2455" spans="2:5" x14ac:dyDescent="0.25">
      <c r="B2455" s="388"/>
      <c r="C2455" s="389"/>
      <c r="D2455" s="389"/>
      <c r="E2455" s="389"/>
    </row>
    <row r="2456" spans="2:5" x14ac:dyDescent="0.25">
      <c r="B2456" s="388"/>
      <c r="C2456" s="389"/>
      <c r="D2456" s="389"/>
      <c r="E2456" s="389"/>
    </row>
    <row r="2457" spans="2:5" x14ac:dyDescent="0.25">
      <c r="B2457" s="388"/>
      <c r="C2457" s="389"/>
      <c r="D2457" s="389"/>
      <c r="E2457" s="389"/>
    </row>
    <row r="2458" spans="2:5" x14ac:dyDescent="0.25">
      <c r="B2458" s="388"/>
      <c r="C2458" s="389"/>
      <c r="D2458" s="389"/>
      <c r="E2458" s="389"/>
    </row>
    <row r="2459" spans="2:5" x14ac:dyDescent="0.25">
      <c r="B2459" s="388"/>
      <c r="C2459" s="389"/>
      <c r="D2459" s="389"/>
      <c r="E2459" s="389"/>
    </row>
    <row r="2460" spans="2:5" x14ac:dyDescent="0.25">
      <c r="B2460" s="388"/>
      <c r="C2460" s="389"/>
      <c r="D2460" s="389"/>
      <c r="E2460" s="389"/>
    </row>
    <row r="2461" spans="2:5" x14ac:dyDescent="0.25">
      <c r="B2461" s="388"/>
      <c r="C2461" s="389"/>
      <c r="D2461" s="389"/>
      <c r="E2461" s="389"/>
    </row>
    <row r="2462" spans="2:5" x14ac:dyDescent="0.25">
      <c r="B2462" s="388"/>
      <c r="C2462" s="389"/>
      <c r="D2462" s="389"/>
      <c r="E2462" s="389"/>
    </row>
    <row r="2463" spans="2:5" x14ac:dyDescent="0.25">
      <c r="B2463" s="388"/>
      <c r="C2463" s="389"/>
      <c r="D2463" s="389"/>
      <c r="E2463" s="389"/>
    </row>
    <row r="2464" spans="2:5" x14ac:dyDescent="0.25">
      <c r="B2464" s="388"/>
      <c r="C2464" s="389"/>
      <c r="D2464" s="389"/>
      <c r="E2464" s="389"/>
    </row>
    <row r="2465" spans="2:5" x14ac:dyDescent="0.25">
      <c r="B2465" s="388"/>
      <c r="C2465" s="389"/>
      <c r="D2465" s="389"/>
      <c r="E2465" s="389"/>
    </row>
    <row r="2466" spans="2:5" x14ac:dyDescent="0.25">
      <c r="B2466" s="388"/>
      <c r="C2466" s="389"/>
      <c r="D2466" s="389"/>
      <c r="E2466" s="389"/>
    </row>
    <row r="2467" spans="2:5" x14ac:dyDescent="0.25">
      <c r="B2467" s="388"/>
      <c r="C2467" s="389"/>
      <c r="D2467" s="389"/>
      <c r="E2467" s="389"/>
    </row>
    <row r="2468" spans="2:5" x14ac:dyDescent="0.25">
      <c r="B2468" s="388"/>
      <c r="C2468" s="389"/>
      <c r="D2468" s="389"/>
      <c r="E2468" s="389"/>
    </row>
    <row r="2469" spans="2:5" x14ac:dyDescent="0.25">
      <c r="B2469" s="388"/>
      <c r="C2469" s="389"/>
      <c r="D2469" s="389"/>
      <c r="E2469" s="389"/>
    </row>
    <row r="2470" spans="2:5" x14ac:dyDescent="0.25">
      <c r="B2470" s="388"/>
      <c r="C2470" s="389"/>
      <c r="D2470" s="389"/>
      <c r="E2470" s="389"/>
    </row>
    <row r="2471" spans="2:5" x14ac:dyDescent="0.25">
      <c r="B2471" s="388"/>
      <c r="C2471" s="389"/>
      <c r="D2471" s="389"/>
      <c r="E2471" s="389"/>
    </row>
    <row r="2472" spans="2:5" x14ac:dyDescent="0.25">
      <c r="B2472" s="388"/>
      <c r="C2472" s="389"/>
      <c r="D2472" s="389"/>
      <c r="E2472" s="389"/>
    </row>
    <row r="2473" spans="2:5" x14ac:dyDescent="0.25">
      <c r="B2473" s="388"/>
      <c r="C2473" s="389"/>
      <c r="D2473" s="389"/>
      <c r="E2473" s="389"/>
    </row>
    <row r="2474" spans="2:5" x14ac:dyDescent="0.25">
      <c r="B2474" s="388"/>
      <c r="C2474" s="389"/>
      <c r="D2474" s="389"/>
      <c r="E2474" s="389"/>
    </row>
    <row r="2475" spans="2:5" x14ac:dyDescent="0.25">
      <c r="B2475" s="388"/>
      <c r="C2475" s="389"/>
      <c r="D2475" s="389"/>
      <c r="E2475" s="389"/>
    </row>
    <row r="2476" spans="2:5" x14ac:dyDescent="0.25">
      <c r="B2476" s="388"/>
      <c r="C2476" s="389"/>
      <c r="D2476" s="389"/>
      <c r="E2476" s="389"/>
    </row>
    <row r="2477" spans="2:5" x14ac:dyDescent="0.25">
      <c r="B2477" s="388"/>
      <c r="C2477" s="389"/>
      <c r="D2477" s="389"/>
      <c r="E2477" s="389"/>
    </row>
    <row r="2478" spans="2:5" x14ac:dyDescent="0.25">
      <c r="B2478" s="388"/>
      <c r="C2478" s="389"/>
      <c r="D2478" s="389"/>
      <c r="E2478" s="389"/>
    </row>
    <row r="2479" spans="2:5" x14ac:dyDescent="0.25">
      <c r="B2479" s="388"/>
      <c r="C2479" s="389"/>
      <c r="D2479" s="389"/>
      <c r="E2479" s="389"/>
    </row>
    <row r="2480" spans="2:5" x14ac:dyDescent="0.25">
      <c r="B2480" s="388"/>
      <c r="C2480" s="389"/>
      <c r="D2480" s="389"/>
      <c r="E2480" s="389"/>
    </row>
    <row r="2481" spans="2:5" x14ac:dyDescent="0.25">
      <c r="B2481" s="388"/>
      <c r="C2481" s="389"/>
      <c r="D2481" s="389"/>
      <c r="E2481" s="389"/>
    </row>
    <row r="2482" spans="2:5" x14ac:dyDescent="0.25">
      <c r="B2482" s="388"/>
      <c r="C2482" s="389"/>
      <c r="D2482" s="389"/>
      <c r="E2482" s="389"/>
    </row>
    <row r="2483" spans="2:5" x14ac:dyDescent="0.25">
      <c r="B2483" s="388"/>
      <c r="C2483" s="389"/>
      <c r="D2483" s="389"/>
      <c r="E2483" s="389"/>
    </row>
    <row r="2484" spans="2:5" x14ac:dyDescent="0.25">
      <c r="B2484" s="388"/>
      <c r="C2484" s="389"/>
      <c r="D2484" s="389"/>
      <c r="E2484" s="389"/>
    </row>
    <row r="2485" spans="2:5" x14ac:dyDescent="0.25">
      <c r="B2485" s="388"/>
      <c r="C2485" s="389"/>
      <c r="D2485" s="389"/>
      <c r="E2485" s="389"/>
    </row>
    <row r="2486" spans="2:5" x14ac:dyDescent="0.25">
      <c r="B2486" s="388"/>
      <c r="C2486" s="389"/>
      <c r="D2486" s="389"/>
      <c r="E2486" s="389"/>
    </row>
    <row r="2487" spans="2:5" x14ac:dyDescent="0.25">
      <c r="B2487" s="388"/>
      <c r="C2487" s="389"/>
      <c r="D2487" s="389"/>
      <c r="E2487" s="389"/>
    </row>
    <row r="2488" spans="2:5" x14ac:dyDescent="0.25">
      <c r="B2488" s="388"/>
      <c r="C2488" s="389"/>
      <c r="D2488" s="389"/>
      <c r="E2488" s="389"/>
    </row>
    <row r="2489" spans="2:5" x14ac:dyDescent="0.25">
      <c r="B2489" s="388"/>
      <c r="C2489" s="389"/>
      <c r="D2489" s="389"/>
      <c r="E2489" s="389"/>
    </row>
    <row r="2490" spans="2:5" x14ac:dyDescent="0.25">
      <c r="B2490" s="388"/>
      <c r="C2490" s="389"/>
      <c r="D2490" s="389"/>
      <c r="E2490" s="389"/>
    </row>
    <row r="2491" spans="2:5" x14ac:dyDescent="0.25">
      <c r="B2491" s="388"/>
      <c r="C2491" s="389"/>
      <c r="D2491" s="389"/>
      <c r="E2491" s="389"/>
    </row>
    <row r="2492" spans="2:5" x14ac:dyDescent="0.25">
      <c r="B2492" s="388"/>
      <c r="C2492" s="389"/>
      <c r="D2492" s="389"/>
      <c r="E2492" s="389"/>
    </row>
    <row r="2493" spans="2:5" x14ac:dyDescent="0.25">
      <c r="B2493" s="388"/>
      <c r="C2493" s="389"/>
      <c r="D2493" s="389"/>
      <c r="E2493" s="389"/>
    </row>
    <row r="2494" spans="2:5" x14ac:dyDescent="0.25">
      <c r="B2494" s="388"/>
      <c r="C2494" s="389"/>
      <c r="D2494" s="389"/>
      <c r="E2494" s="389"/>
    </row>
    <row r="2495" spans="2:5" x14ac:dyDescent="0.25">
      <c r="B2495" s="388"/>
      <c r="C2495" s="389"/>
      <c r="D2495" s="389"/>
      <c r="E2495" s="389"/>
    </row>
    <row r="2496" spans="2:5" x14ac:dyDescent="0.25">
      <c r="B2496" s="388"/>
      <c r="C2496" s="389"/>
      <c r="D2496" s="389"/>
      <c r="E2496" s="389"/>
    </row>
    <row r="2497" spans="2:5" x14ac:dyDescent="0.25">
      <c r="B2497" s="388"/>
      <c r="C2497" s="389"/>
      <c r="D2497" s="389"/>
      <c r="E2497" s="389"/>
    </row>
    <row r="2498" spans="2:5" x14ac:dyDescent="0.25">
      <c r="B2498" s="388"/>
      <c r="C2498" s="389"/>
      <c r="D2498" s="389"/>
      <c r="E2498" s="389"/>
    </row>
    <row r="2499" spans="2:5" x14ac:dyDescent="0.25">
      <c r="B2499" s="388"/>
      <c r="C2499" s="389"/>
      <c r="D2499" s="389"/>
      <c r="E2499" s="389"/>
    </row>
    <row r="2500" spans="2:5" x14ac:dyDescent="0.25">
      <c r="B2500" s="388"/>
      <c r="C2500" s="389"/>
      <c r="D2500" s="389"/>
      <c r="E2500" s="389"/>
    </row>
    <row r="2501" spans="2:5" x14ac:dyDescent="0.25">
      <c r="B2501" s="388"/>
      <c r="C2501" s="389"/>
      <c r="D2501" s="389"/>
      <c r="E2501" s="389"/>
    </row>
    <row r="2502" spans="2:5" x14ac:dyDescent="0.25">
      <c r="B2502" s="388"/>
      <c r="C2502" s="389"/>
      <c r="D2502" s="389"/>
      <c r="E2502" s="389"/>
    </row>
    <row r="2503" spans="2:5" x14ac:dyDescent="0.25">
      <c r="B2503" s="388"/>
      <c r="C2503" s="389"/>
      <c r="D2503" s="389"/>
      <c r="E2503" s="389"/>
    </row>
    <row r="2504" spans="2:5" x14ac:dyDescent="0.25">
      <c r="B2504" s="388"/>
      <c r="C2504" s="389"/>
      <c r="D2504" s="389"/>
      <c r="E2504" s="389"/>
    </row>
    <row r="2505" spans="2:5" x14ac:dyDescent="0.25">
      <c r="B2505" s="388"/>
      <c r="C2505" s="389"/>
      <c r="D2505" s="389"/>
      <c r="E2505" s="389"/>
    </row>
    <row r="2506" spans="2:5" x14ac:dyDescent="0.25">
      <c r="B2506" s="388"/>
      <c r="C2506" s="389"/>
      <c r="D2506" s="389"/>
      <c r="E2506" s="389"/>
    </row>
    <row r="2507" spans="2:5" x14ac:dyDescent="0.25">
      <c r="B2507" s="388"/>
      <c r="C2507" s="389"/>
      <c r="D2507" s="389"/>
      <c r="E2507" s="389"/>
    </row>
    <row r="2508" spans="2:5" x14ac:dyDescent="0.25">
      <c r="B2508" s="388"/>
      <c r="C2508" s="389"/>
      <c r="D2508" s="389"/>
      <c r="E2508" s="389"/>
    </row>
    <row r="2509" spans="2:5" x14ac:dyDescent="0.25">
      <c r="B2509" s="388"/>
      <c r="C2509" s="389"/>
      <c r="D2509" s="389"/>
      <c r="E2509" s="389"/>
    </row>
    <row r="2510" spans="2:5" x14ac:dyDescent="0.25">
      <c r="B2510" s="388"/>
      <c r="C2510" s="389"/>
      <c r="D2510" s="389"/>
      <c r="E2510" s="389"/>
    </row>
    <row r="2511" spans="2:5" x14ac:dyDescent="0.25">
      <c r="B2511" s="388"/>
      <c r="C2511" s="389"/>
      <c r="D2511" s="389"/>
      <c r="E2511" s="389"/>
    </row>
    <row r="2512" spans="2:5" x14ac:dyDescent="0.25">
      <c r="B2512" s="388"/>
      <c r="C2512" s="389"/>
      <c r="D2512" s="389"/>
      <c r="E2512" s="389"/>
    </row>
    <row r="2513" spans="2:5" x14ac:dyDescent="0.25">
      <c r="B2513" s="388"/>
      <c r="C2513" s="389"/>
      <c r="D2513" s="389"/>
      <c r="E2513" s="389"/>
    </row>
    <row r="2514" spans="2:5" x14ac:dyDescent="0.25">
      <c r="B2514" s="388"/>
      <c r="C2514" s="389"/>
      <c r="D2514" s="389"/>
      <c r="E2514" s="389"/>
    </row>
    <row r="2515" spans="2:5" x14ac:dyDescent="0.25">
      <c r="B2515" s="388"/>
      <c r="C2515" s="389"/>
      <c r="D2515" s="389"/>
      <c r="E2515" s="389"/>
    </row>
    <row r="2516" spans="2:5" x14ac:dyDescent="0.25">
      <c r="B2516" s="388"/>
      <c r="C2516" s="389"/>
      <c r="D2516" s="389"/>
      <c r="E2516" s="389"/>
    </row>
    <row r="2517" spans="2:5" x14ac:dyDescent="0.25">
      <c r="B2517" s="388"/>
      <c r="C2517" s="389"/>
      <c r="D2517" s="389"/>
      <c r="E2517" s="389"/>
    </row>
    <row r="2518" spans="2:5" x14ac:dyDescent="0.25">
      <c r="B2518" s="388"/>
      <c r="C2518" s="389"/>
      <c r="D2518" s="389"/>
      <c r="E2518" s="389"/>
    </row>
    <row r="2519" spans="2:5" x14ac:dyDescent="0.25">
      <c r="B2519" s="388"/>
      <c r="C2519" s="389"/>
      <c r="D2519" s="389"/>
      <c r="E2519" s="389"/>
    </row>
    <row r="2520" spans="2:5" x14ac:dyDescent="0.25">
      <c r="B2520" s="388"/>
      <c r="C2520" s="389"/>
      <c r="D2520" s="389"/>
      <c r="E2520" s="389"/>
    </row>
    <row r="2521" spans="2:5" x14ac:dyDescent="0.25">
      <c r="B2521" s="388"/>
      <c r="C2521" s="389"/>
      <c r="D2521" s="389"/>
      <c r="E2521" s="389"/>
    </row>
    <row r="2522" spans="2:5" x14ac:dyDescent="0.25">
      <c r="B2522" s="388"/>
      <c r="C2522" s="389"/>
      <c r="D2522" s="389"/>
      <c r="E2522" s="389"/>
    </row>
    <row r="2523" spans="2:5" x14ac:dyDescent="0.25">
      <c r="B2523" s="388"/>
      <c r="C2523" s="389"/>
      <c r="D2523" s="389"/>
      <c r="E2523" s="389"/>
    </row>
    <row r="2524" spans="2:5" x14ac:dyDescent="0.25">
      <c r="B2524" s="388"/>
      <c r="C2524" s="389"/>
      <c r="D2524" s="389"/>
      <c r="E2524" s="389"/>
    </row>
    <row r="2525" spans="2:5" x14ac:dyDescent="0.25">
      <c r="B2525" s="388"/>
      <c r="C2525" s="389"/>
      <c r="D2525" s="389"/>
      <c r="E2525" s="389"/>
    </row>
    <row r="2526" spans="2:5" x14ac:dyDescent="0.25">
      <c r="B2526" s="388"/>
      <c r="C2526" s="389"/>
      <c r="D2526" s="389"/>
      <c r="E2526" s="389"/>
    </row>
    <row r="2527" spans="2:5" x14ac:dyDescent="0.25">
      <c r="B2527" s="388"/>
      <c r="C2527" s="389"/>
      <c r="D2527" s="389"/>
      <c r="E2527" s="389"/>
    </row>
    <row r="2528" spans="2:5" x14ac:dyDescent="0.25">
      <c r="B2528" s="388"/>
      <c r="C2528" s="389"/>
      <c r="D2528" s="389"/>
      <c r="E2528" s="389"/>
    </row>
    <row r="2529" spans="2:5" x14ac:dyDescent="0.25">
      <c r="B2529" s="388"/>
      <c r="C2529" s="389"/>
      <c r="D2529" s="389"/>
      <c r="E2529" s="389"/>
    </row>
    <row r="2530" spans="2:5" x14ac:dyDescent="0.25">
      <c r="B2530" s="388"/>
      <c r="C2530" s="389"/>
      <c r="D2530" s="389"/>
      <c r="E2530" s="389"/>
    </row>
    <row r="2531" spans="2:5" x14ac:dyDescent="0.25">
      <c r="B2531" s="388"/>
      <c r="C2531" s="389"/>
      <c r="D2531" s="389"/>
      <c r="E2531" s="389"/>
    </row>
    <row r="2532" spans="2:5" x14ac:dyDescent="0.25">
      <c r="B2532" s="388"/>
      <c r="C2532" s="389"/>
      <c r="D2532" s="389"/>
      <c r="E2532" s="389"/>
    </row>
    <row r="2533" spans="2:5" x14ac:dyDescent="0.25">
      <c r="B2533" s="388"/>
      <c r="C2533" s="389"/>
      <c r="D2533" s="389"/>
      <c r="E2533" s="389"/>
    </row>
    <row r="2534" spans="2:5" x14ac:dyDescent="0.25">
      <c r="B2534" s="388"/>
      <c r="C2534" s="389"/>
      <c r="D2534" s="389"/>
      <c r="E2534" s="389"/>
    </row>
    <row r="2535" spans="2:5" x14ac:dyDescent="0.25">
      <c r="B2535" s="388"/>
      <c r="C2535" s="389"/>
      <c r="D2535" s="389"/>
      <c r="E2535" s="389"/>
    </row>
    <row r="2536" spans="2:5" x14ac:dyDescent="0.25">
      <c r="B2536" s="388"/>
      <c r="C2536" s="389"/>
      <c r="D2536" s="389"/>
      <c r="E2536" s="389"/>
    </row>
    <row r="2537" spans="2:5" x14ac:dyDescent="0.25">
      <c r="B2537" s="388"/>
      <c r="C2537" s="389"/>
      <c r="D2537" s="389"/>
      <c r="E2537" s="389"/>
    </row>
    <row r="2538" spans="2:5" x14ac:dyDescent="0.25">
      <c r="B2538" s="388"/>
      <c r="C2538" s="389"/>
      <c r="D2538" s="389"/>
      <c r="E2538" s="389"/>
    </row>
    <row r="2539" spans="2:5" x14ac:dyDescent="0.25">
      <c r="B2539" s="388"/>
      <c r="C2539" s="389"/>
      <c r="D2539" s="389"/>
      <c r="E2539" s="389"/>
    </row>
    <row r="2540" spans="2:5" x14ac:dyDescent="0.25">
      <c r="B2540" s="388"/>
      <c r="C2540" s="389"/>
      <c r="D2540" s="389"/>
      <c r="E2540" s="389"/>
    </row>
    <row r="2541" spans="2:5" x14ac:dyDescent="0.25">
      <c r="B2541" s="388"/>
      <c r="C2541" s="389"/>
      <c r="D2541" s="389"/>
      <c r="E2541" s="389"/>
    </row>
    <row r="2542" spans="2:5" x14ac:dyDescent="0.25">
      <c r="B2542" s="388"/>
      <c r="C2542" s="389"/>
      <c r="D2542" s="389"/>
      <c r="E2542" s="389"/>
    </row>
    <row r="2543" spans="2:5" x14ac:dyDescent="0.25">
      <c r="B2543" s="388"/>
      <c r="C2543" s="389"/>
      <c r="D2543" s="389"/>
      <c r="E2543" s="389"/>
    </row>
    <row r="2544" spans="2:5" x14ac:dyDescent="0.25">
      <c r="B2544" s="388"/>
      <c r="C2544" s="389"/>
      <c r="D2544" s="389"/>
      <c r="E2544" s="389"/>
    </row>
    <row r="2545" spans="2:5" x14ac:dyDescent="0.25">
      <c r="B2545" s="388"/>
      <c r="C2545" s="389"/>
      <c r="D2545" s="389"/>
      <c r="E2545" s="389"/>
    </row>
    <row r="2546" spans="2:5" x14ac:dyDescent="0.25">
      <c r="B2546" s="388"/>
      <c r="C2546" s="389"/>
      <c r="D2546" s="389"/>
      <c r="E2546" s="389"/>
    </row>
    <row r="2547" spans="2:5" x14ac:dyDescent="0.25">
      <c r="B2547" s="388"/>
      <c r="C2547" s="389"/>
      <c r="D2547" s="389"/>
      <c r="E2547" s="389"/>
    </row>
    <row r="2548" spans="2:5" x14ac:dyDescent="0.25">
      <c r="B2548" s="388"/>
      <c r="C2548" s="389"/>
      <c r="D2548" s="389"/>
      <c r="E2548" s="389"/>
    </row>
    <row r="2549" spans="2:5" x14ac:dyDescent="0.25">
      <c r="B2549" s="388"/>
      <c r="C2549" s="389"/>
      <c r="D2549" s="389"/>
      <c r="E2549" s="389"/>
    </row>
    <row r="2550" spans="2:5" x14ac:dyDescent="0.25">
      <c r="B2550" s="388"/>
      <c r="C2550" s="389"/>
      <c r="D2550" s="389"/>
      <c r="E2550" s="389"/>
    </row>
    <row r="2551" spans="2:5" x14ac:dyDescent="0.25">
      <c r="B2551" s="388"/>
      <c r="C2551" s="389"/>
      <c r="D2551" s="389"/>
      <c r="E2551" s="389"/>
    </row>
    <row r="2552" spans="2:5" x14ac:dyDescent="0.25">
      <c r="B2552" s="388"/>
      <c r="C2552" s="389"/>
      <c r="D2552" s="389"/>
      <c r="E2552" s="389"/>
    </row>
    <row r="2553" spans="2:5" x14ac:dyDescent="0.25">
      <c r="B2553" s="388"/>
      <c r="C2553" s="389"/>
      <c r="D2553" s="389"/>
      <c r="E2553" s="389"/>
    </row>
    <row r="2554" spans="2:5" x14ac:dyDescent="0.25">
      <c r="B2554" s="388"/>
      <c r="C2554" s="389"/>
      <c r="D2554" s="389"/>
      <c r="E2554" s="389"/>
    </row>
    <row r="2555" spans="2:5" x14ac:dyDescent="0.25">
      <c r="B2555" s="388"/>
      <c r="C2555" s="389"/>
      <c r="D2555" s="389"/>
      <c r="E2555" s="389"/>
    </row>
    <row r="2556" spans="2:5" x14ac:dyDescent="0.25">
      <c r="B2556" s="388"/>
      <c r="C2556" s="389"/>
      <c r="D2556" s="389"/>
      <c r="E2556" s="389"/>
    </row>
    <row r="2557" spans="2:5" x14ac:dyDescent="0.25">
      <c r="B2557" s="388"/>
      <c r="C2557" s="389"/>
      <c r="D2557" s="389"/>
      <c r="E2557" s="389"/>
    </row>
    <row r="2558" spans="2:5" x14ac:dyDescent="0.25">
      <c r="B2558" s="388"/>
      <c r="C2558" s="389"/>
      <c r="D2558" s="389"/>
      <c r="E2558" s="389"/>
    </row>
    <row r="2559" spans="2:5" x14ac:dyDescent="0.25">
      <c r="B2559" s="388"/>
      <c r="C2559" s="389"/>
      <c r="D2559" s="389"/>
      <c r="E2559" s="389"/>
    </row>
    <row r="2560" spans="2:5" x14ac:dyDescent="0.25">
      <c r="B2560" s="388"/>
      <c r="C2560" s="389"/>
      <c r="D2560" s="389"/>
      <c r="E2560" s="389"/>
    </row>
    <row r="2561" spans="2:5" x14ac:dyDescent="0.25">
      <c r="B2561" s="388"/>
      <c r="C2561" s="389"/>
      <c r="D2561" s="389"/>
      <c r="E2561" s="389"/>
    </row>
    <row r="2562" spans="2:5" x14ac:dyDescent="0.25">
      <c r="B2562" s="388"/>
      <c r="C2562" s="389"/>
      <c r="D2562" s="389"/>
      <c r="E2562" s="389"/>
    </row>
    <row r="2563" spans="2:5" x14ac:dyDescent="0.25">
      <c r="B2563" s="388"/>
      <c r="C2563" s="389"/>
      <c r="D2563" s="389"/>
      <c r="E2563" s="389"/>
    </row>
    <row r="2564" spans="2:5" x14ac:dyDescent="0.25">
      <c r="B2564" s="388"/>
      <c r="C2564" s="389"/>
      <c r="D2564" s="389"/>
      <c r="E2564" s="389"/>
    </row>
    <row r="2565" spans="2:5" x14ac:dyDescent="0.25">
      <c r="B2565" s="388"/>
      <c r="C2565" s="389"/>
      <c r="D2565" s="389"/>
      <c r="E2565" s="389"/>
    </row>
    <row r="2566" spans="2:5" x14ac:dyDescent="0.25">
      <c r="B2566" s="388"/>
      <c r="C2566" s="389"/>
      <c r="D2566" s="389"/>
      <c r="E2566" s="389"/>
    </row>
    <row r="2567" spans="2:5" x14ac:dyDescent="0.25">
      <c r="B2567" s="388"/>
      <c r="C2567" s="389"/>
      <c r="D2567" s="389"/>
      <c r="E2567" s="389"/>
    </row>
    <row r="2568" spans="2:5" x14ac:dyDescent="0.25">
      <c r="B2568" s="388"/>
      <c r="C2568" s="389"/>
      <c r="D2568" s="389"/>
      <c r="E2568" s="389"/>
    </row>
    <row r="2569" spans="2:5" x14ac:dyDescent="0.25">
      <c r="B2569" s="388"/>
      <c r="C2569" s="389"/>
      <c r="D2569" s="389"/>
      <c r="E2569" s="389"/>
    </row>
    <row r="2570" spans="2:5" x14ac:dyDescent="0.25">
      <c r="B2570" s="388"/>
      <c r="C2570" s="389"/>
      <c r="D2570" s="389"/>
      <c r="E2570" s="389"/>
    </row>
    <row r="2571" spans="2:5" x14ac:dyDescent="0.25">
      <c r="B2571" s="388"/>
      <c r="C2571" s="389"/>
      <c r="D2571" s="389"/>
      <c r="E2571" s="389"/>
    </row>
    <row r="2572" spans="2:5" x14ac:dyDescent="0.25">
      <c r="B2572" s="388"/>
      <c r="C2572" s="389"/>
      <c r="D2572" s="389"/>
      <c r="E2572" s="389"/>
    </row>
    <row r="2573" spans="2:5" x14ac:dyDescent="0.25">
      <c r="B2573" s="388"/>
      <c r="C2573" s="389"/>
      <c r="D2573" s="389"/>
      <c r="E2573" s="389"/>
    </row>
    <row r="2574" spans="2:5" x14ac:dyDescent="0.25">
      <c r="B2574" s="388"/>
      <c r="C2574" s="389"/>
      <c r="D2574" s="389"/>
      <c r="E2574" s="389"/>
    </row>
    <row r="2575" spans="2:5" x14ac:dyDescent="0.25">
      <c r="B2575" s="388"/>
      <c r="C2575" s="389"/>
      <c r="D2575" s="389"/>
      <c r="E2575" s="389"/>
    </row>
    <row r="2576" spans="2:5" x14ac:dyDescent="0.25">
      <c r="B2576" s="388"/>
      <c r="C2576" s="389"/>
      <c r="D2576" s="389"/>
      <c r="E2576" s="389"/>
    </row>
    <row r="2577" spans="2:5" x14ac:dyDescent="0.25">
      <c r="B2577" s="388"/>
      <c r="C2577" s="389"/>
      <c r="D2577" s="389"/>
      <c r="E2577" s="389"/>
    </row>
    <row r="2578" spans="2:5" x14ac:dyDescent="0.25">
      <c r="B2578" s="388"/>
      <c r="C2578" s="389"/>
      <c r="D2578" s="389"/>
      <c r="E2578" s="389"/>
    </row>
    <row r="2579" spans="2:5" x14ac:dyDescent="0.25">
      <c r="B2579" s="388"/>
      <c r="C2579" s="389"/>
      <c r="D2579" s="389"/>
      <c r="E2579" s="389"/>
    </row>
    <row r="2580" spans="2:5" x14ac:dyDescent="0.25">
      <c r="B2580" s="388"/>
      <c r="C2580" s="389"/>
      <c r="D2580" s="389"/>
      <c r="E2580" s="389"/>
    </row>
    <row r="2581" spans="2:5" x14ac:dyDescent="0.25">
      <c r="B2581" s="388"/>
      <c r="C2581" s="389"/>
      <c r="D2581" s="389"/>
      <c r="E2581" s="389"/>
    </row>
    <row r="2582" spans="2:5" x14ac:dyDescent="0.25">
      <c r="B2582" s="388"/>
      <c r="C2582" s="389"/>
      <c r="D2582" s="389"/>
      <c r="E2582" s="389"/>
    </row>
    <row r="2583" spans="2:5" x14ac:dyDescent="0.25">
      <c r="B2583" s="388"/>
      <c r="C2583" s="389"/>
      <c r="D2583" s="389"/>
      <c r="E2583" s="389"/>
    </row>
    <row r="2584" spans="2:5" x14ac:dyDescent="0.25">
      <c r="B2584" s="388"/>
      <c r="C2584" s="389"/>
      <c r="D2584" s="389"/>
      <c r="E2584" s="389"/>
    </row>
    <row r="2585" spans="2:5" x14ac:dyDescent="0.25">
      <c r="B2585" s="388"/>
      <c r="C2585" s="389"/>
      <c r="D2585" s="389"/>
      <c r="E2585" s="389"/>
    </row>
    <row r="2586" spans="2:5" x14ac:dyDescent="0.25">
      <c r="B2586" s="388"/>
      <c r="C2586" s="389"/>
      <c r="D2586" s="389"/>
      <c r="E2586" s="389"/>
    </row>
    <row r="2587" spans="2:5" x14ac:dyDescent="0.25">
      <c r="B2587" s="388"/>
      <c r="C2587" s="389"/>
      <c r="D2587" s="389"/>
      <c r="E2587" s="389"/>
    </row>
    <row r="2588" spans="2:5" x14ac:dyDescent="0.25">
      <c r="B2588" s="388"/>
      <c r="C2588" s="389"/>
      <c r="D2588" s="389"/>
      <c r="E2588" s="389"/>
    </row>
    <row r="2589" spans="2:5" x14ac:dyDescent="0.25">
      <c r="B2589" s="388"/>
      <c r="C2589" s="389"/>
      <c r="D2589" s="389"/>
      <c r="E2589" s="389"/>
    </row>
    <row r="2590" spans="2:5" x14ac:dyDescent="0.25">
      <c r="B2590" s="388"/>
      <c r="C2590" s="389"/>
      <c r="D2590" s="389"/>
      <c r="E2590" s="389"/>
    </row>
    <row r="2591" spans="2:5" x14ac:dyDescent="0.25">
      <c r="B2591" s="388"/>
      <c r="C2591" s="389"/>
      <c r="D2591" s="389"/>
      <c r="E2591" s="389"/>
    </row>
    <row r="2592" spans="2:5" x14ac:dyDescent="0.25">
      <c r="B2592" s="388"/>
      <c r="C2592" s="389"/>
      <c r="D2592" s="389"/>
      <c r="E2592" s="389"/>
    </row>
    <row r="2593" spans="2:5" x14ac:dyDescent="0.25">
      <c r="B2593" s="388"/>
      <c r="C2593" s="389"/>
      <c r="D2593" s="389"/>
      <c r="E2593" s="389"/>
    </row>
    <row r="2594" spans="2:5" x14ac:dyDescent="0.25">
      <c r="B2594" s="388"/>
      <c r="C2594" s="389"/>
      <c r="D2594" s="389"/>
      <c r="E2594" s="389"/>
    </row>
    <row r="2595" spans="2:5" x14ac:dyDescent="0.25">
      <c r="B2595" s="388"/>
      <c r="C2595" s="389"/>
      <c r="D2595" s="389"/>
      <c r="E2595" s="389"/>
    </row>
    <row r="2596" spans="2:5" x14ac:dyDescent="0.25">
      <c r="B2596" s="388"/>
      <c r="C2596" s="389"/>
      <c r="D2596" s="389"/>
      <c r="E2596" s="389"/>
    </row>
    <row r="2597" spans="2:5" x14ac:dyDescent="0.25">
      <c r="B2597" s="388"/>
      <c r="C2597" s="389"/>
      <c r="D2597" s="389"/>
      <c r="E2597" s="389"/>
    </row>
    <row r="2598" spans="2:5" x14ac:dyDescent="0.25">
      <c r="B2598" s="388"/>
      <c r="C2598" s="389"/>
      <c r="D2598" s="389"/>
      <c r="E2598" s="389"/>
    </row>
    <row r="2599" spans="2:5" x14ac:dyDescent="0.25">
      <c r="B2599" s="388"/>
      <c r="C2599" s="389"/>
      <c r="D2599" s="389"/>
      <c r="E2599" s="389"/>
    </row>
    <row r="2600" spans="2:5" x14ac:dyDescent="0.25">
      <c r="B2600" s="388"/>
      <c r="C2600" s="389"/>
      <c r="D2600" s="389"/>
      <c r="E2600" s="389"/>
    </row>
    <row r="2601" spans="2:5" x14ac:dyDescent="0.25">
      <c r="B2601" s="388"/>
      <c r="C2601" s="389"/>
      <c r="D2601" s="389"/>
      <c r="E2601" s="389"/>
    </row>
    <row r="2602" spans="2:5" x14ac:dyDescent="0.25">
      <c r="B2602" s="388"/>
      <c r="C2602" s="389"/>
      <c r="D2602" s="389"/>
      <c r="E2602" s="389"/>
    </row>
    <row r="2603" spans="2:5" x14ac:dyDescent="0.25">
      <c r="B2603" s="388"/>
      <c r="C2603" s="389"/>
      <c r="D2603" s="389"/>
      <c r="E2603" s="389"/>
    </row>
    <row r="2604" spans="2:5" x14ac:dyDescent="0.25">
      <c r="B2604" s="388"/>
      <c r="C2604" s="389"/>
      <c r="D2604" s="389"/>
      <c r="E2604" s="389"/>
    </row>
    <row r="2605" spans="2:5" x14ac:dyDescent="0.25">
      <c r="B2605" s="388"/>
      <c r="C2605" s="389"/>
      <c r="D2605" s="389"/>
      <c r="E2605" s="389"/>
    </row>
    <row r="2606" spans="2:5" x14ac:dyDescent="0.25">
      <c r="B2606" s="388"/>
      <c r="C2606" s="389"/>
      <c r="D2606" s="389"/>
      <c r="E2606" s="389"/>
    </row>
    <row r="2607" spans="2:5" x14ac:dyDescent="0.25">
      <c r="B2607" s="388"/>
      <c r="C2607" s="389"/>
      <c r="D2607" s="389"/>
      <c r="E2607" s="389"/>
    </row>
    <row r="2608" spans="2:5" x14ac:dyDescent="0.25">
      <c r="B2608" s="388"/>
      <c r="C2608" s="389"/>
      <c r="D2608" s="389"/>
      <c r="E2608" s="389"/>
    </row>
    <row r="2609" spans="2:5" x14ac:dyDescent="0.25">
      <c r="B2609" s="388"/>
      <c r="C2609" s="389"/>
      <c r="D2609" s="389"/>
      <c r="E2609" s="389"/>
    </row>
    <row r="2610" spans="2:5" x14ac:dyDescent="0.25">
      <c r="B2610" s="388"/>
      <c r="C2610" s="389"/>
      <c r="D2610" s="389"/>
      <c r="E2610" s="389"/>
    </row>
    <row r="2611" spans="2:5" x14ac:dyDescent="0.25">
      <c r="B2611" s="388"/>
      <c r="C2611" s="389"/>
      <c r="D2611" s="389"/>
      <c r="E2611" s="389"/>
    </row>
    <row r="2612" spans="2:5" x14ac:dyDescent="0.25">
      <c r="B2612" s="388"/>
      <c r="C2612" s="389"/>
      <c r="D2612" s="389"/>
      <c r="E2612" s="389"/>
    </row>
    <row r="2613" spans="2:5" x14ac:dyDescent="0.25">
      <c r="B2613" s="388"/>
      <c r="C2613" s="389"/>
      <c r="D2613" s="389"/>
      <c r="E2613" s="389"/>
    </row>
    <row r="2614" spans="2:5" x14ac:dyDescent="0.25">
      <c r="B2614" s="388"/>
      <c r="C2614" s="389"/>
      <c r="D2614" s="389"/>
      <c r="E2614" s="389"/>
    </row>
    <row r="2615" spans="2:5" x14ac:dyDescent="0.25">
      <c r="B2615" s="388"/>
      <c r="C2615" s="389"/>
      <c r="D2615" s="389"/>
      <c r="E2615" s="389"/>
    </row>
    <row r="2616" spans="2:5" x14ac:dyDescent="0.25">
      <c r="B2616" s="388"/>
      <c r="C2616" s="389"/>
      <c r="D2616" s="389"/>
      <c r="E2616" s="389"/>
    </row>
    <row r="2617" spans="2:5" x14ac:dyDescent="0.25">
      <c r="B2617" s="388"/>
      <c r="C2617" s="389"/>
      <c r="D2617" s="389"/>
      <c r="E2617" s="389"/>
    </row>
    <row r="2618" spans="2:5" x14ac:dyDescent="0.25">
      <c r="B2618" s="388"/>
      <c r="C2618" s="389"/>
      <c r="D2618" s="389"/>
      <c r="E2618" s="389"/>
    </row>
    <row r="2619" spans="2:5" x14ac:dyDescent="0.25">
      <c r="B2619" s="388"/>
      <c r="C2619" s="389"/>
      <c r="D2619" s="389"/>
      <c r="E2619" s="389"/>
    </row>
    <row r="2620" spans="2:5" x14ac:dyDescent="0.25">
      <c r="B2620" s="388"/>
      <c r="C2620" s="389"/>
      <c r="D2620" s="389"/>
      <c r="E2620" s="389"/>
    </row>
    <row r="2621" spans="2:5" x14ac:dyDescent="0.25">
      <c r="B2621" s="388"/>
      <c r="C2621" s="389"/>
      <c r="D2621" s="389"/>
      <c r="E2621" s="389"/>
    </row>
    <row r="2622" spans="2:5" x14ac:dyDescent="0.25">
      <c r="B2622" s="388"/>
      <c r="C2622" s="389"/>
      <c r="D2622" s="389"/>
      <c r="E2622" s="389"/>
    </row>
    <row r="2623" spans="2:5" x14ac:dyDescent="0.25">
      <c r="B2623" s="388"/>
      <c r="C2623" s="389"/>
      <c r="D2623" s="389"/>
      <c r="E2623" s="389"/>
    </row>
    <row r="2624" spans="2:5" x14ac:dyDescent="0.25">
      <c r="B2624" s="388"/>
      <c r="C2624" s="389"/>
      <c r="D2624" s="389"/>
      <c r="E2624" s="389"/>
    </row>
    <row r="2625" spans="2:5" x14ac:dyDescent="0.25">
      <c r="B2625" s="388"/>
      <c r="C2625" s="389"/>
      <c r="D2625" s="389"/>
      <c r="E2625" s="389"/>
    </row>
    <row r="2626" spans="2:5" x14ac:dyDescent="0.25">
      <c r="B2626" s="388"/>
      <c r="C2626" s="389"/>
      <c r="D2626" s="389"/>
      <c r="E2626" s="389"/>
    </row>
    <row r="2627" spans="2:5" x14ac:dyDescent="0.25">
      <c r="B2627" s="388"/>
      <c r="C2627" s="389"/>
      <c r="D2627" s="389"/>
      <c r="E2627" s="389"/>
    </row>
    <row r="2628" spans="2:5" x14ac:dyDescent="0.25">
      <c r="B2628" s="388"/>
      <c r="C2628" s="389"/>
      <c r="D2628" s="389"/>
      <c r="E2628" s="389"/>
    </row>
    <row r="2629" spans="2:5" x14ac:dyDescent="0.25">
      <c r="B2629" s="388"/>
      <c r="C2629" s="389"/>
      <c r="D2629" s="389"/>
      <c r="E2629" s="389"/>
    </row>
    <row r="2630" spans="2:5" x14ac:dyDescent="0.25">
      <c r="B2630" s="388"/>
      <c r="C2630" s="389"/>
      <c r="D2630" s="389"/>
      <c r="E2630" s="389"/>
    </row>
    <row r="2631" spans="2:5" x14ac:dyDescent="0.25">
      <c r="B2631" s="388"/>
      <c r="C2631" s="389"/>
      <c r="D2631" s="389"/>
      <c r="E2631" s="389"/>
    </row>
    <row r="2632" spans="2:5" x14ac:dyDescent="0.25">
      <c r="B2632" s="388"/>
      <c r="C2632" s="389"/>
      <c r="D2632" s="389"/>
      <c r="E2632" s="389"/>
    </row>
    <row r="2633" spans="2:5" x14ac:dyDescent="0.25">
      <c r="B2633" s="388"/>
      <c r="C2633" s="389"/>
      <c r="D2633" s="389"/>
      <c r="E2633" s="389"/>
    </row>
    <row r="2634" spans="2:5" x14ac:dyDescent="0.25">
      <c r="B2634" s="388"/>
      <c r="C2634" s="389"/>
      <c r="D2634" s="389"/>
      <c r="E2634" s="389"/>
    </row>
    <row r="2635" spans="2:5" x14ac:dyDescent="0.25">
      <c r="B2635" s="388"/>
      <c r="C2635" s="389"/>
      <c r="D2635" s="389"/>
      <c r="E2635" s="389"/>
    </row>
    <row r="2636" spans="2:5" x14ac:dyDescent="0.25">
      <c r="B2636" s="388"/>
      <c r="C2636" s="389"/>
      <c r="D2636" s="389"/>
      <c r="E2636" s="389"/>
    </row>
    <row r="2637" spans="2:5" x14ac:dyDescent="0.25">
      <c r="B2637" s="388"/>
      <c r="C2637" s="389"/>
      <c r="D2637" s="389"/>
      <c r="E2637" s="389"/>
    </row>
    <row r="2638" spans="2:5" x14ac:dyDescent="0.25">
      <c r="B2638" s="388"/>
      <c r="C2638" s="389"/>
      <c r="D2638" s="389"/>
      <c r="E2638" s="389"/>
    </row>
    <row r="2639" spans="2:5" x14ac:dyDescent="0.25">
      <c r="B2639" s="388"/>
      <c r="C2639" s="389"/>
      <c r="D2639" s="389"/>
      <c r="E2639" s="389"/>
    </row>
    <row r="2640" spans="2:5" x14ac:dyDescent="0.25">
      <c r="B2640" s="388"/>
      <c r="C2640" s="389"/>
      <c r="D2640" s="389"/>
      <c r="E2640" s="389"/>
    </row>
    <row r="2641" spans="2:5" x14ac:dyDescent="0.25">
      <c r="B2641" s="388"/>
      <c r="C2641" s="389"/>
      <c r="D2641" s="389"/>
      <c r="E2641" s="389"/>
    </row>
    <row r="2642" spans="2:5" x14ac:dyDescent="0.25">
      <c r="B2642" s="388"/>
      <c r="C2642" s="389"/>
      <c r="D2642" s="389"/>
      <c r="E2642" s="389"/>
    </row>
    <row r="2643" spans="2:5" x14ac:dyDescent="0.25">
      <c r="B2643" s="388"/>
      <c r="C2643" s="389"/>
      <c r="D2643" s="389"/>
      <c r="E2643" s="389"/>
    </row>
    <row r="2644" spans="2:5" x14ac:dyDescent="0.25">
      <c r="B2644" s="388"/>
      <c r="C2644" s="389"/>
      <c r="D2644" s="389"/>
      <c r="E2644" s="389"/>
    </row>
    <row r="2645" spans="2:5" x14ac:dyDescent="0.25">
      <c r="B2645" s="388"/>
      <c r="C2645" s="389"/>
      <c r="D2645" s="389"/>
      <c r="E2645" s="389"/>
    </row>
    <row r="2646" spans="2:5" x14ac:dyDescent="0.25">
      <c r="B2646" s="388"/>
      <c r="C2646" s="389"/>
      <c r="D2646" s="389"/>
      <c r="E2646" s="389"/>
    </row>
    <row r="2647" spans="2:5" x14ac:dyDescent="0.25">
      <c r="B2647" s="388"/>
      <c r="C2647" s="389"/>
      <c r="D2647" s="389"/>
      <c r="E2647" s="389"/>
    </row>
    <row r="2648" spans="2:5" x14ac:dyDescent="0.25">
      <c r="B2648" s="388"/>
      <c r="C2648" s="389"/>
      <c r="D2648" s="389"/>
      <c r="E2648" s="389"/>
    </row>
    <row r="2649" spans="2:5" x14ac:dyDescent="0.25">
      <c r="B2649" s="388"/>
      <c r="C2649" s="389"/>
      <c r="D2649" s="389"/>
      <c r="E2649" s="389"/>
    </row>
    <row r="2650" spans="2:5" x14ac:dyDescent="0.25">
      <c r="B2650" s="388"/>
      <c r="C2650" s="389"/>
      <c r="D2650" s="389"/>
      <c r="E2650" s="389"/>
    </row>
    <row r="2651" spans="2:5" x14ac:dyDescent="0.25">
      <c r="B2651" s="388"/>
      <c r="C2651" s="389"/>
      <c r="D2651" s="389"/>
      <c r="E2651" s="389"/>
    </row>
    <row r="2652" spans="2:5" x14ac:dyDescent="0.25">
      <c r="B2652" s="388"/>
      <c r="C2652" s="389"/>
      <c r="D2652" s="389"/>
      <c r="E2652" s="389"/>
    </row>
    <row r="2653" spans="2:5" x14ac:dyDescent="0.25">
      <c r="B2653" s="388"/>
      <c r="C2653" s="389"/>
      <c r="D2653" s="389"/>
      <c r="E2653" s="389"/>
    </row>
    <row r="2654" spans="2:5" x14ac:dyDescent="0.25">
      <c r="B2654" s="388"/>
      <c r="C2654" s="389"/>
      <c r="D2654" s="389"/>
      <c r="E2654" s="389"/>
    </row>
    <row r="2655" spans="2:5" x14ac:dyDescent="0.25">
      <c r="B2655" s="388"/>
      <c r="C2655" s="389"/>
      <c r="D2655" s="389"/>
      <c r="E2655" s="389"/>
    </row>
    <row r="2656" spans="2:5" x14ac:dyDescent="0.25">
      <c r="B2656" s="388"/>
      <c r="C2656" s="389"/>
      <c r="D2656" s="389"/>
      <c r="E2656" s="389"/>
    </row>
    <row r="2657" spans="2:5" x14ac:dyDescent="0.25">
      <c r="B2657" s="388"/>
      <c r="C2657" s="389"/>
      <c r="D2657" s="389"/>
      <c r="E2657" s="389"/>
    </row>
    <row r="2658" spans="2:5" x14ac:dyDescent="0.25">
      <c r="B2658" s="388"/>
      <c r="C2658" s="389"/>
      <c r="D2658" s="389"/>
      <c r="E2658" s="389"/>
    </row>
    <row r="2659" spans="2:5" x14ac:dyDescent="0.25">
      <c r="B2659" s="388"/>
      <c r="C2659" s="389"/>
      <c r="D2659" s="389"/>
      <c r="E2659" s="389"/>
    </row>
    <row r="2660" spans="2:5" x14ac:dyDescent="0.25">
      <c r="B2660" s="388"/>
      <c r="C2660" s="389"/>
      <c r="D2660" s="389"/>
      <c r="E2660" s="389"/>
    </row>
    <row r="2661" spans="2:5" x14ac:dyDescent="0.25">
      <c r="B2661" s="388"/>
      <c r="C2661" s="389"/>
      <c r="D2661" s="389"/>
      <c r="E2661" s="389"/>
    </row>
    <row r="2662" spans="2:5" x14ac:dyDescent="0.25">
      <c r="B2662" s="388"/>
      <c r="C2662" s="389"/>
      <c r="D2662" s="389"/>
      <c r="E2662" s="389"/>
    </row>
    <row r="2663" spans="2:5" x14ac:dyDescent="0.25">
      <c r="B2663" s="388"/>
      <c r="C2663" s="389"/>
      <c r="D2663" s="389"/>
      <c r="E2663" s="389"/>
    </row>
    <row r="2664" spans="2:5" x14ac:dyDescent="0.25">
      <c r="B2664" s="388"/>
      <c r="C2664" s="389"/>
      <c r="D2664" s="389"/>
      <c r="E2664" s="389"/>
    </row>
    <row r="2665" spans="2:5" x14ac:dyDescent="0.25">
      <c r="B2665" s="388"/>
      <c r="C2665" s="389"/>
      <c r="D2665" s="389"/>
      <c r="E2665" s="389"/>
    </row>
    <row r="2666" spans="2:5" x14ac:dyDescent="0.25">
      <c r="B2666" s="388"/>
      <c r="C2666" s="389"/>
      <c r="D2666" s="389"/>
      <c r="E2666" s="389"/>
    </row>
    <row r="2667" spans="2:5" x14ac:dyDescent="0.25">
      <c r="B2667" s="388"/>
      <c r="C2667" s="389"/>
      <c r="D2667" s="389"/>
      <c r="E2667" s="389"/>
    </row>
    <row r="2668" spans="2:5" x14ac:dyDescent="0.25">
      <c r="B2668" s="388"/>
      <c r="C2668" s="389"/>
      <c r="D2668" s="389"/>
      <c r="E2668" s="389"/>
    </row>
    <row r="2669" spans="2:5" x14ac:dyDescent="0.25">
      <c r="B2669" s="388"/>
      <c r="C2669" s="389"/>
      <c r="D2669" s="389"/>
      <c r="E2669" s="389"/>
    </row>
    <row r="2670" spans="2:5" x14ac:dyDescent="0.25">
      <c r="B2670" s="388"/>
      <c r="C2670" s="389"/>
      <c r="D2670" s="389"/>
      <c r="E2670" s="389"/>
    </row>
    <row r="2671" spans="2:5" x14ac:dyDescent="0.25">
      <c r="B2671" s="388"/>
      <c r="C2671" s="389"/>
      <c r="D2671" s="389"/>
      <c r="E2671" s="389"/>
    </row>
    <row r="2672" spans="2:5" x14ac:dyDescent="0.25">
      <c r="B2672" s="388"/>
      <c r="C2672" s="389"/>
      <c r="D2672" s="389"/>
      <c r="E2672" s="389"/>
    </row>
    <row r="2673" spans="2:5" x14ac:dyDescent="0.25">
      <c r="B2673" s="388"/>
      <c r="C2673" s="389"/>
      <c r="D2673" s="389"/>
      <c r="E2673" s="389"/>
    </row>
    <row r="2674" spans="2:5" x14ac:dyDescent="0.25">
      <c r="B2674" s="388"/>
      <c r="C2674" s="389"/>
      <c r="D2674" s="389"/>
      <c r="E2674" s="389"/>
    </row>
    <row r="2675" spans="2:5" x14ac:dyDescent="0.25">
      <c r="B2675" s="388"/>
      <c r="C2675" s="389"/>
      <c r="D2675" s="389"/>
      <c r="E2675" s="389"/>
    </row>
    <row r="2676" spans="2:5" x14ac:dyDescent="0.25">
      <c r="B2676" s="388"/>
      <c r="C2676" s="389"/>
      <c r="D2676" s="389"/>
      <c r="E2676" s="389"/>
    </row>
    <row r="2677" spans="2:5" x14ac:dyDescent="0.25">
      <c r="B2677" s="388"/>
      <c r="C2677" s="389"/>
      <c r="D2677" s="389"/>
      <c r="E2677" s="389"/>
    </row>
    <row r="2678" spans="2:5" x14ac:dyDescent="0.25">
      <c r="B2678" s="388"/>
      <c r="C2678" s="389"/>
      <c r="D2678" s="389"/>
      <c r="E2678" s="389"/>
    </row>
    <row r="2679" spans="2:5" x14ac:dyDescent="0.25">
      <c r="B2679" s="388"/>
      <c r="C2679" s="389"/>
      <c r="D2679" s="389"/>
      <c r="E2679" s="389"/>
    </row>
    <row r="2680" spans="2:5" x14ac:dyDescent="0.25">
      <c r="B2680" s="388"/>
      <c r="C2680" s="389"/>
      <c r="D2680" s="389"/>
      <c r="E2680" s="389"/>
    </row>
    <row r="2681" spans="2:5" x14ac:dyDescent="0.25">
      <c r="B2681" s="388"/>
      <c r="C2681" s="389"/>
      <c r="D2681" s="389"/>
      <c r="E2681" s="389"/>
    </row>
    <row r="2682" spans="2:5" x14ac:dyDescent="0.25">
      <c r="B2682" s="388"/>
      <c r="C2682" s="389"/>
      <c r="D2682" s="389"/>
      <c r="E2682" s="389"/>
    </row>
    <row r="2683" spans="2:5" x14ac:dyDescent="0.25">
      <c r="B2683" s="388"/>
      <c r="C2683" s="389"/>
      <c r="D2683" s="389"/>
      <c r="E2683" s="389"/>
    </row>
    <row r="2684" spans="2:5" x14ac:dyDescent="0.25">
      <c r="B2684" s="388"/>
      <c r="C2684" s="389"/>
      <c r="D2684" s="389"/>
      <c r="E2684" s="389"/>
    </row>
    <row r="2685" spans="2:5" x14ac:dyDescent="0.25">
      <c r="B2685" s="388"/>
      <c r="C2685" s="389"/>
      <c r="D2685" s="389"/>
      <c r="E2685" s="389"/>
    </row>
    <row r="2686" spans="2:5" x14ac:dyDescent="0.25">
      <c r="B2686" s="388"/>
      <c r="C2686" s="389"/>
      <c r="D2686" s="389"/>
      <c r="E2686" s="389"/>
    </row>
    <row r="2687" spans="2:5" x14ac:dyDescent="0.25">
      <c r="B2687" s="388"/>
      <c r="C2687" s="389"/>
      <c r="D2687" s="389"/>
      <c r="E2687" s="389"/>
    </row>
    <row r="2688" spans="2:5" x14ac:dyDescent="0.25">
      <c r="B2688" s="388"/>
      <c r="C2688" s="389"/>
      <c r="D2688" s="389"/>
      <c r="E2688" s="389"/>
    </row>
    <row r="2689" spans="2:5" x14ac:dyDescent="0.25">
      <c r="B2689" s="388"/>
      <c r="C2689" s="389"/>
      <c r="D2689" s="389"/>
      <c r="E2689" s="389"/>
    </row>
    <row r="2690" spans="2:5" x14ac:dyDescent="0.25">
      <c r="B2690" s="388"/>
      <c r="C2690" s="389"/>
      <c r="D2690" s="389"/>
      <c r="E2690" s="389"/>
    </row>
    <row r="2691" spans="2:5" x14ac:dyDescent="0.25">
      <c r="B2691" s="388"/>
      <c r="C2691" s="389"/>
      <c r="D2691" s="389"/>
      <c r="E2691" s="389"/>
    </row>
    <row r="2692" spans="2:5" x14ac:dyDescent="0.25">
      <c r="B2692" s="388"/>
      <c r="C2692" s="389"/>
      <c r="D2692" s="389"/>
      <c r="E2692" s="389"/>
    </row>
    <row r="2693" spans="2:5" x14ac:dyDescent="0.25">
      <c r="B2693" s="388"/>
      <c r="C2693" s="389"/>
      <c r="D2693" s="389"/>
      <c r="E2693" s="389"/>
    </row>
    <row r="2694" spans="2:5" x14ac:dyDescent="0.25">
      <c r="B2694" s="388"/>
      <c r="C2694" s="389"/>
      <c r="D2694" s="389"/>
      <c r="E2694" s="389"/>
    </row>
    <row r="2695" spans="2:5" x14ac:dyDescent="0.25">
      <c r="B2695" s="388"/>
      <c r="C2695" s="389"/>
      <c r="D2695" s="389"/>
      <c r="E2695" s="389"/>
    </row>
    <row r="2696" spans="2:5" x14ac:dyDescent="0.25">
      <c r="B2696" s="388"/>
      <c r="C2696" s="389"/>
      <c r="D2696" s="389"/>
      <c r="E2696" s="389"/>
    </row>
    <row r="2697" spans="2:5" x14ac:dyDescent="0.25">
      <c r="B2697" s="388"/>
      <c r="C2697" s="389"/>
      <c r="D2697" s="389"/>
      <c r="E2697" s="389"/>
    </row>
    <row r="2698" spans="2:5" x14ac:dyDescent="0.25">
      <c r="B2698" s="388"/>
      <c r="C2698" s="389"/>
      <c r="D2698" s="389"/>
      <c r="E2698" s="389"/>
    </row>
    <row r="2699" spans="2:5" x14ac:dyDescent="0.25">
      <c r="B2699" s="388"/>
      <c r="C2699" s="389"/>
      <c r="D2699" s="389"/>
      <c r="E2699" s="389"/>
    </row>
    <row r="2700" spans="2:5" x14ac:dyDescent="0.25">
      <c r="B2700" s="388"/>
      <c r="C2700" s="389"/>
      <c r="D2700" s="389"/>
      <c r="E2700" s="389"/>
    </row>
    <row r="2701" spans="2:5" x14ac:dyDescent="0.25">
      <c r="B2701" s="388"/>
      <c r="C2701" s="389"/>
      <c r="D2701" s="389"/>
      <c r="E2701" s="389"/>
    </row>
    <row r="2702" spans="2:5" x14ac:dyDescent="0.25">
      <c r="B2702" s="388"/>
      <c r="C2702" s="389"/>
      <c r="D2702" s="389"/>
      <c r="E2702" s="389"/>
    </row>
    <row r="2703" spans="2:5" x14ac:dyDescent="0.25">
      <c r="B2703" s="388"/>
      <c r="C2703" s="389"/>
      <c r="D2703" s="389"/>
      <c r="E2703" s="389"/>
    </row>
    <row r="2704" spans="2:5" x14ac:dyDescent="0.25">
      <c r="B2704" s="388"/>
      <c r="C2704" s="389"/>
      <c r="D2704" s="389"/>
      <c r="E2704" s="389"/>
    </row>
    <row r="2705" spans="2:5" x14ac:dyDescent="0.25">
      <c r="B2705" s="388"/>
      <c r="C2705" s="389"/>
      <c r="D2705" s="389"/>
      <c r="E2705" s="389"/>
    </row>
    <row r="2706" spans="2:5" x14ac:dyDescent="0.25">
      <c r="B2706" s="388"/>
      <c r="C2706" s="389"/>
      <c r="D2706" s="389"/>
      <c r="E2706" s="389"/>
    </row>
    <row r="2707" spans="2:5" x14ac:dyDescent="0.25">
      <c r="B2707" s="388"/>
      <c r="C2707" s="389"/>
      <c r="D2707" s="389"/>
      <c r="E2707" s="389"/>
    </row>
    <row r="2708" spans="2:5" x14ac:dyDescent="0.25">
      <c r="B2708" s="388"/>
      <c r="C2708" s="389"/>
      <c r="D2708" s="389"/>
      <c r="E2708" s="389"/>
    </row>
    <row r="2709" spans="2:5" x14ac:dyDescent="0.25">
      <c r="B2709" s="388"/>
      <c r="C2709" s="389"/>
      <c r="D2709" s="389"/>
      <c r="E2709" s="389"/>
    </row>
    <row r="2710" spans="2:5" x14ac:dyDescent="0.25">
      <c r="B2710" s="388"/>
      <c r="C2710" s="389"/>
      <c r="D2710" s="389"/>
      <c r="E2710" s="389"/>
    </row>
    <row r="2711" spans="2:5" x14ac:dyDescent="0.25">
      <c r="B2711" s="388"/>
      <c r="C2711" s="389"/>
      <c r="D2711" s="389"/>
      <c r="E2711" s="389"/>
    </row>
    <row r="2712" spans="2:5" x14ac:dyDescent="0.25">
      <c r="B2712" s="388"/>
      <c r="C2712" s="389"/>
      <c r="D2712" s="389"/>
      <c r="E2712" s="389"/>
    </row>
    <row r="2713" spans="2:5" x14ac:dyDescent="0.25">
      <c r="B2713" s="388"/>
      <c r="C2713" s="389"/>
      <c r="D2713" s="389"/>
      <c r="E2713" s="389"/>
    </row>
    <row r="2714" spans="2:5" x14ac:dyDescent="0.25">
      <c r="B2714" s="388"/>
      <c r="C2714" s="389"/>
      <c r="D2714" s="389"/>
      <c r="E2714" s="389"/>
    </row>
    <row r="2715" spans="2:5" x14ac:dyDescent="0.25">
      <c r="B2715" s="388"/>
      <c r="C2715" s="389"/>
      <c r="D2715" s="389"/>
      <c r="E2715" s="389"/>
    </row>
    <row r="2716" spans="2:5" x14ac:dyDescent="0.25">
      <c r="B2716" s="388"/>
      <c r="C2716" s="389"/>
      <c r="D2716" s="389"/>
      <c r="E2716" s="389"/>
    </row>
    <row r="2717" spans="2:5" x14ac:dyDescent="0.25">
      <c r="B2717" s="388"/>
      <c r="C2717" s="389"/>
      <c r="D2717" s="389"/>
      <c r="E2717" s="389"/>
    </row>
    <row r="2718" spans="2:5" x14ac:dyDescent="0.25">
      <c r="B2718" s="388"/>
      <c r="C2718" s="389"/>
      <c r="D2718" s="389"/>
      <c r="E2718" s="389"/>
    </row>
    <row r="2719" spans="2:5" x14ac:dyDescent="0.25">
      <c r="B2719" s="388"/>
      <c r="C2719" s="389"/>
      <c r="D2719" s="389"/>
      <c r="E2719" s="389"/>
    </row>
    <row r="2720" spans="2:5" x14ac:dyDescent="0.25">
      <c r="B2720" s="388"/>
      <c r="C2720" s="389"/>
      <c r="D2720" s="389"/>
      <c r="E2720" s="389"/>
    </row>
    <row r="2721" spans="2:5" x14ac:dyDescent="0.25">
      <c r="B2721" s="388"/>
      <c r="C2721" s="389"/>
      <c r="D2721" s="389"/>
      <c r="E2721" s="389"/>
    </row>
    <row r="2722" spans="2:5" x14ac:dyDescent="0.25">
      <c r="B2722" s="388"/>
      <c r="C2722" s="389"/>
      <c r="D2722" s="389"/>
      <c r="E2722" s="389"/>
    </row>
    <row r="2723" spans="2:5" x14ac:dyDescent="0.25">
      <c r="B2723" s="388"/>
      <c r="C2723" s="389"/>
      <c r="D2723" s="389"/>
      <c r="E2723" s="389"/>
    </row>
    <row r="2724" spans="2:5" x14ac:dyDescent="0.25">
      <c r="B2724" s="388"/>
      <c r="C2724" s="389"/>
      <c r="D2724" s="389"/>
      <c r="E2724" s="389"/>
    </row>
    <row r="2725" spans="2:5" x14ac:dyDescent="0.25">
      <c r="B2725" s="388"/>
      <c r="C2725" s="389"/>
      <c r="D2725" s="389"/>
      <c r="E2725" s="389"/>
    </row>
    <row r="2726" spans="2:5" x14ac:dyDescent="0.25">
      <c r="B2726" s="388"/>
      <c r="C2726" s="389"/>
      <c r="D2726" s="389"/>
      <c r="E2726" s="389"/>
    </row>
    <row r="2727" spans="2:5" x14ac:dyDescent="0.25">
      <c r="B2727" s="388"/>
      <c r="C2727" s="389"/>
      <c r="D2727" s="389"/>
      <c r="E2727" s="389"/>
    </row>
    <row r="2728" spans="2:5" x14ac:dyDescent="0.25">
      <c r="B2728" s="388"/>
      <c r="C2728" s="389"/>
      <c r="D2728" s="389"/>
      <c r="E2728" s="389"/>
    </row>
    <row r="2729" spans="2:5" x14ac:dyDescent="0.25">
      <c r="B2729" s="388"/>
      <c r="C2729" s="389"/>
      <c r="D2729" s="389"/>
      <c r="E2729" s="389"/>
    </row>
    <row r="2730" spans="2:5" x14ac:dyDescent="0.25">
      <c r="B2730" s="388"/>
      <c r="C2730" s="389"/>
      <c r="D2730" s="389"/>
      <c r="E2730" s="389"/>
    </row>
    <row r="2731" spans="2:5" x14ac:dyDescent="0.25">
      <c r="B2731" s="388"/>
      <c r="C2731" s="389"/>
      <c r="D2731" s="389"/>
      <c r="E2731" s="389"/>
    </row>
    <row r="2732" spans="2:5" x14ac:dyDescent="0.25">
      <c r="B2732" s="388"/>
      <c r="C2732" s="389"/>
      <c r="D2732" s="389"/>
      <c r="E2732" s="389"/>
    </row>
    <row r="2733" spans="2:5" x14ac:dyDescent="0.25">
      <c r="B2733" s="388"/>
      <c r="C2733" s="389"/>
      <c r="D2733" s="389"/>
      <c r="E2733" s="389"/>
    </row>
    <row r="2734" spans="2:5" x14ac:dyDescent="0.25">
      <c r="B2734" s="388"/>
      <c r="C2734" s="389"/>
      <c r="D2734" s="389"/>
      <c r="E2734" s="389"/>
    </row>
    <row r="2735" spans="2:5" x14ac:dyDescent="0.25">
      <c r="B2735" s="388"/>
      <c r="C2735" s="389"/>
      <c r="D2735" s="389"/>
      <c r="E2735" s="389"/>
    </row>
    <row r="2736" spans="2:5" x14ac:dyDescent="0.25">
      <c r="B2736" s="388"/>
      <c r="C2736" s="389"/>
      <c r="D2736" s="389"/>
      <c r="E2736" s="389"/>
    </row>
    <row r="2737" spans="2:5" x14ac:dyDescent="0.25">
      <c r="B2737" s="388"/>
      <c r="C2737" s="389"/>
      <c r="D2737" s="389"/>
      <c r="E2737" s="389"/>
    </row>
    <row r="2738" spans="2:5" x14ac:dyDescent="0.25">
      <c r="B2738" s="388"/>
      <c r="C2738" s="389"/>
      <c r="D2738" s="389"/>
      <c r="E2738" s="389"/>
    </row>
    <row r="2739" spans="2:5" x14ac:dyDescent="0.25">
      <c r="B2739" s="388"/>
      <c r="C2739" s="389"/>
      <c r="D2739" s="389"/>
      <c r="E2739" s="389"/>
    </row>
    <row r="2740" spans="2:5" x14ac:dyDescent="0.25">
      <c r="B2740" s="388"/>
      <c r="C2740" s="389"/>
      <c r="D2740" s="389"/>
      <c r="E2740" s="389"/>
    </row>
    <row r="2741" spans="2:5" x14ac:dyDescent="0.25">
      <c r="B2741" s="388"/>
      <c r="C2741" s="389"/>
      <c r="D2741" s="389"/>
      <c r="E2741" s="389"/>
    </row>
    <row r="2742" spans="2:5" x14ac:dyDescent="0.25">
      <c r="B2742" s="388"/>
      <c r="C2742" s="389"/>
      <c r="D2742" s="389"/>
      <c r="E2742" s="389"/>
    </row>
    <row r="2743" spans="2:5" x14ac:dyDescent="0.25">
      <c r="B2743" s="388"/>
      <c r="C2743" s="389"/>
      <c r="D2743" s="389"/>
      <c r="E2743" s="389"/>
    </row>
    <row r="2744" spans="2:5" x14ac:dyDescent="0.25">
      <c r="B2744" s="388"/>
      <c r="C2744" s="389"/>
      <c r="D2744" s="389"/>
      <c r="E2744" s="389"/>
    </row>
    <row r="2745" spans="2:5" x14ac:dyDescent="0.25">
      <c r="B2745" s="388"/>
      <c r="C2745" s="389"/>
      <c r="D2745" s="389"/>
      <c r="E2745" s="389"/>
    </row>
    <row r="2746" spans="2:5" x14ac:dyDescent="0.25">
      <c r="B2746" s="388"/>
      <c r="C2746" s="389"/>
      <c r="D2746" s="389"/>
      <c r="E2746" s="389"/>
    </row>
    <row r="2747" spans="2:5" x14ac:dyDescent="0.25">
      <c r="B2747" s="388"/>
      <c r="C2747" s="389"/>
      <c r="D2747" s="389"/>
      <c r="E2747" s="389"/>
    </row>
    <row r="2748" spans="2:5" x14ac:dyDescent="0.25">
      <c r="B2748" s="388"/>
      <c r="C2748" s="389"/>
      <c r="D2748" s="389"/>
      <c r="E2748" s="389"/>
    </row>
    <row r="2749" spans="2:5" x14ac:dyDescent="0.25">
      <c r="B2749" s="388"/>
      <c r="C2749" s="389"/>
      <c r="D2749" s="389"/>
      <c r="E2749" s="389"/>
    </row>
    <row r="2750" spans="2:5" x14ac:dyDescent="0.25">
      <c r="B2750" s="388"/>
      <c r="C2750" s="389"/>
      <c r="D2750" s="389"/>
      <c r="E2750" s="389"/>
    </row>
    <row r="2751" spans="2:5" x14ac:dyDescent="0.25">
      <c r="B2751" s="388"/>
      <c r="C2751" s="389"/>
      <c r="D2751" s="389"/>
      <c r="E2751" s="389"/>
    </row>
    <row r="2752" spans="2:5" x14ac:dyDescent="0.25">
      <c r="B2752" s="388"/>
      <c r="C2752" s="389"/>
      <c r="D2752" s="389"/>
      <c r="E2752" s="389"/>
    </row>
    <row r="2753" spans="2:5" x14ac:dyDescent="0.25">
      <c r="B2753" s="388"/>
      <c r="C2753" s="389"/>
      <c r="D2753" s="389"/>
      <c r="E2753" s="389"/>
    </row>
    <row r="2754" spans="2:5" x14ac:dyDescent="0.25">
      <c r="B2754" s="388"/>
      <c r="C2754" s="389"/>
      <c r="D2754" s="389"/>
      <c r="E2754" s="389"/>
    </row>
    <row r="2755" spans="2:5" x14ac:dyDescent="0.25">
      <c r="B2755" s="388"/>
      <c r="C2755" s="389"/>
      <c r="D2755" s="389"/>
      <c r="E2755" s="389"/>
    </row>
    <row r="2756" spans="2:5" x14ac:dyDescent="0.25">
      <c r="B2756" s="388"/>
      <c r="C2756" s="389"/>
      <c r="D2756" s="389"/>
      <c r="E2756" s="389"/>
    </row>
    <row r="2757" spans="2:5" x14ac:dyDescent="0.25">
      <c r="B2757" s="388"/>
      <c r="C2757" s="389"/>
      <c r="D2757" s="389"/>
      <c r="E2757" s="389"/>
    </row>
    <row r="2758" spans="2:5" x14ac:dyDescent="0.25">
      <c r="B2758" s="388"/>
      <c r="C2758" s="389"/>
      <c r="D2758" s="389"/>
      <c r="E2758" s="389"/>
    </row>
    <row r="2759" spans="2:5" x14ac:dyDescent="0.25">
      <c r="B2759" s="388"/>
      <c r="C2759" s="389"/>
      <c r="D2759" s="389"/>
      <c r="E2759" s="389"/>
    </row>
    <row r="2760" spans="2:5" x14ac:dyDescent="0.25">
      <c r="B2760" s="388"/>
      <c r="C2760" s="389"/>
      <c r="D2760" s="389"/>
      <c r="E2760" s="389"/>
    </row>
    <row r="2761" spans="2:5" x14ac:dyDescent="0.25">
      <c r="B2761" s="388"/>
      <c r="C2761" s="389"/>
      <c r="D2761" s="389"/>
      <c r="E2761" s="389"/>
    </row>
    <row r="2762" spans="2:5" x14ac:dyDescent="0.25">
      <c r="B2762" s="388"/>
      <c r="C2762" s="389"/>
      <c r="D2762" s="389"/>
      <c r="E2762" s="389"/>
    </row>
    <row r="2763" spans="2:5" x14ac:dyDescent="0.25">
      <c r="B2763" s="388"/>
      <c r="C2763" s="389"/>
      <c r="D2763" s="389"/>
      <c r="E2763" s="389"/>
    </row>
    <row r="2764" spans="2:5" x14ac:dyDescent="0.25">
      <c r="B2764" s="388"/>
      <c r="C2764" s="389"/>
      <c r="D2764" s="389"/>
      <c r="E2764" s="389"/>
    </row>
    <row r="2765" spans="2:5" x14ac:dyDescent="0.25">
      <c r="B2765" s="388"/>
      <c r="C2765" s="389"/>
      <c r="D2765" s="389"/>
      <c r="E2765" s="389"/>
    </row>
    <row r="2766" spans="2:5" x14ac:dyDescent="0.25">
      <c r="B2766" s="388"/>
      <c r="C2766" s="389"/>
      <c r="D2766" s="389"/>
      <c r="E2766" s="389"/>
    </row>
    <row r="2767" spans="2:5" x14ac:dyDescent="0.25">
      <c r="B2767" s="388"/>
      <c r="C2767" s="389"/>
      <c r="D2767" s="389"/>
      <c r="E2767" s="389"/>
    </row>
    <row r="2768" spans="2:5" x14ac:dyDescent="0.25">
      <c r="B2768" s="388"/>
      <c r="C2768" s="389"/>
      <c r="D2768" s="389"/>
      <c r="E2768" s="389"/>
    </row>
    <row r="2769" spans="2:5" x14ac:dyDescent="0.25">
      <c r="B2769" s="388"/>
      <c r="C2769" s="389"/>
      <c r="D2769" s="389"/>
      <c r="E2769" s="389"/>
    </row>
    <row r="2770" spans="2:5" x14ac:dyDescent="0.25">
      <c r="B2770" s="388"/>
      <c r="C2770" s="389"/>
      <c r="D2770" s="389"/>
      <c r="E2770" s="389"/>
    </row>
    <row r="2771" spans="2:5" x14ac:dyDescent="0.25">
      <c r="B2771" s="388"/>
      <c r="C2771" s="389"/>
      <c r="D2771" s="389"/>
      <c r="E2771" s="389"/>
    </row>
    <row r="2772" spans="2:5" x14ac:dyDescent="0.25">
      <c r="B2772" s="388"/>
      <c r="C2772" s="389"/>
      <c r="D2772" s="389"/>
      <c r="E2772" s="389"/>
    </row>
    <row r="2773" spans="2:5" x14ac:dyDescent="0.25">
      <c r="B2773" s="388"/>
      <c r="C2773" s="389"/>
      <c r="D2773" s="389"/>
      <c r="E2773" s="389"/>
    </row>
    <row r="2774" spans="2:5" x14ac:dyDescent="0.25">
      <c r="B2774" s="388"/>
      <c r="C2774" s="389"/>
      <c r="D2774" s="389"/>
      <c r="E2774" s="389"/>
    </row>
    <row r="2775" spans="2:5" x14ac:dyDescent="0.25">
      <c r="B2775" s="388"/>
      <c r="C2775" s="389"/>
      <c r="D2775" s="389"/>
      <c r="E2775" s="389"/>
    </row>
    <row r="2776" spans="2:5" x14ac:dyDescent="0.25">
      <c r="B2776" s="388"/>
      <c r="C2776" s="389"/>
      <c r="D2776" s="389"/>
      <c r="E2776" s="389"/>
    </row>
    <row r="2777" spans="2:5" x14ac:dyDescent="0.25">
      <c r="B2777" s="388"/>
      <c r="C2777" s="389"/>
      <c r="D2777" s="389"/>
      <c r="E2777" s="389"/>
    </row>
    <row r="2778" spans="2:5" x14ac:dyDescent="0.25">
      <c r="B2778" s="388"/>
      <c r="C2778" s="389"/>
      <c r="D2778" s="389"/>
      <c r="E2778" s="389"/>
    </row>
    <row r="2779" spans="2:5" x14ac:dyDescent="0.25">
      <c r="B2779" s="388"/>
      <c r="C2779" s="389"/>
      <c r="D2779" s="389"/>
      <c r="E2779" s="389"/>
    </row>
    <row r="2780" spans="2:5" x14ac:dyDescent="0.25">
      <c r="B2780" s="388"/>
      <c r="C2780" s="389"/>
      <c r="D2780" s="389"/>
      <c r="E2780" s="389"/>
    </row>
    <row r="2781" spans="2:5" x14ac:dyDescent="0.25">
      <c r="B2781" s="388"/>
      <c r="C2781" s="389"/>
      <c r="D2781" s="389"/>
      <c r="E2781" s="389"/>
    </row>
    <row r="2782" spans="2:5" x14ac:dyDescent="0.25">
      <c r="B2782" s="388"/>
      <c r="C2782" s="389"/>
      <c r="D2782" s="389"/>
      <c r="E2782" s="389"/>
    </row>
    <row r="2783" spans="2:5" x14ac:dyDescent="0.25">
      <c r="B2783" s="388"/>
      <c r="C2783" s="389"/>
      <c r="D2783" s="389"/>
      <c r="E2783" s="389"/>
    </row>
    <row r="2784" spans="2:5" x14ac:dyDescent="0.25">
      <c r="B2784" s="388"/>
      <c r="C2784" s="389"/>
      <c r="D2784" s="389"/>
      <c r="E2784" s="389"/>
    </row>
    <row r="2785" spans="2:5" x14ac:dyDescent="0.25">
      <c r="B2785" s="388"/>
      <c r="C2785" s="389"/>
      <c r="D2785" s="389"/>
      <c r="E2785" s="389"/>
    </row>
    <row r="2786" spans="2:5" x14ac:dyDescent="0.25">
      <c r="B2786" s="388"/>
      <c r="C2786" s="389"/>
      <c r="D2786" s="389"/>
      <c r="E2786" s="389"/>
    </row>
    <row r="2787" spans="2:5" x14ac:dyDescent="0.25">
      <c r="B2787" s="388"/>
      <c r="C2787" s="389"/>
      <c r="D2787" s="389"/>
      <c r="E2787" s="389"/>
    </row>
    <row r="2788" spans="2:5" x14ac:dyDescent="0.25">
      <c r="B2788" s="388"/>
      <c r="C2788" s="389"/>
      <c r="D2788" s="389"/>
      <c r="E2788" s="389"/>
    </row>
    <row r="2789" spans="2:5" x14ac:dyDescent="0.25">
      <c r="B2789" s="388"/>
      <c r="C2789" s="389"/>
      <c r="D2789" s="389"/>
      <c r="E2789" s="389"/>
    </row>
    <row r="2790" spans="2:5" x14ac:dyDescent="0.25">
      <c r="B2790" s="388"/>
      <c r="C2790" s="389"/>
      <c r="D2790" s="389"/>
      <c r="E2790" s="389"/>
    </row>
    <row r="2791" spans="2:5" x14ac:dyDescent="0.25">
      <c r="B2791" s="388"/>
      <c r="C2791" s="389"/>
      <c r="D2791" s="389"/>
      <c r="E2791" s="389"/>
    </row>
    <row r="2792" spans="2:5" x14ac:dyDescent="0.25">
      <c r="B2792" s="388"/>
      <c r="C2792" s="389"/>
      <c r="D2792" s="389"/>
      <c r="E2792" s="389"/>
    </row>
    <row r="2793" spans="2:5" x14ac:dyDescent="0.25">
      <c r="B2793" s="388"/>
      <c r="C2793" s="389"/>
      <c r="D2793" s="389"/>
      <c r="E2793" s="389"/>
    </row>
    <row r="2794" spans="2:5" x14ac:dyDescent="0.25">
      <c r="B2794" s="388"/>
      <c r="C2794" s="389"/>
      <c r="D2794" s="389"/>
      <c r="E2794" s="389"/>
    </row>
    <row r="2795" spans="2:5" x14ac:dyDescent="0.25">
      <c r="B2795" s="388"/>
      <c r="C2795" s="389"/>
      <c r="D2795" s="389"/>
      <c r="E2795" s="389"/>
    </row>
    <row r="2796" spans="2:5" x14ac:dyDescent="0.25">
      <c r="B2796" s="388"/>
      <c r="C2796" s="389"/>
      <c r="D2796" s="389"/>
      <c r="E2796" s="389"/>
    </row>
    <row r="2797" spans="2:5" x14ac:dyDescent="0.25">
      <c r="B2797" s="388"/>
      <c r="C2797" s="389"/>
      <c r="D2797" s="389"/>
      <c r="E2797" s="389"/>
    </row>
    <row r="2798" spans="2:5" x14ac:dyDescent="0.25">
      <c r="B2798" s="388"/>
      <c r="C2798" s="389"/>
      <c r="D2798" s="389"/>
      <c r="E2798" s="389"/>
    </row>
    <row r="2799" spans="2:5" x14ac:dyDescent="0.25">
      <c r="B2799" s="388"/>
      <c r="C2799" s="389"/>
      <c r="D2799" s="389"/>
      <c r="E2799" s="389"/>
    </row>
    <row r="2800" spans="2:5" x14ac:dyDescent="0.25">
      <c r="B2800" s="388"/>
      <c r="C2800" s="389"/>
      <c r="D2800" s="389"/>
      <c r="E2800" s="389"/>
    </row>
    <row r="2801" spans="2:5" x14ac:dyDescent="0.25">
      <c r="B2801" s="388"/>
      <c r="C2801" s="389"/>
      <c r="D2801" s="389"/>
      <c r="E2801" s="389"/>
    </row>
    <row r="2802" spans="2:5" x14ac:dyDescent="0.25">
      <c r="B2802" s="388"/>
      <c r="C2802" s="389"/>
      <c r="D2802" s="389"/>
      <c r="E2802" s="389"/>
    </row>
    <row r="2803" spans="2:5" x14ac:dyDescent="0.25">
      <c r="B2803" s="388"/>
      <c r="C2803" s="389"/>
      <c r="D2803" s="389"/>
      <c r="E2803" s="389"/>
    </row>
    <row r="2804" spans="2:5" x14ac:dyDescent="0.25">
      <c r="B2804" s="388"/>
      <c r="C2804" s="389"/>
      <c r="D2804" s="389"/>
      <c r="E2804" s="389"/>
    </row>
    <row r="2805" spans="2:5" x14ac:dyDescent="0.25">
      <c r="B2805" s="388"/>
      <c r="C2805" s="389"/>
      <c r="D2805" s="389"/>
      <c r="E2805" s="389"/>
    </row>
    <row r="2806" spans="2:5" x14ac:dyDescent="0.25">
      <c r="B2806" s="388"/>
      <c r="C2806" s="389"/>
      <c r="D2806" s="389"/>
      <c r="E2806" s="389"/>
    </row>
    <row r="2807" spans="2:5" x14ac:dyDescent="0.25">
      <c r="B2807" s="388"/>
      <c r="C2807" s="389"/>
      <c r="D2807" s="389"/>
      <c r="E2807" s="389"/>
    </row>
    <row r="2808" spans="2:5" x14ac:dyDescent="0.25">
      <c r="B2808" s="388"/>
      <c r="C2808" s="389"/>
      <c r="D2808" s="389"/>
      <c r="E2808" s="389"/>
    </row>
    <row r="2809" spans="2:5" x14ac:dyDescent="0.25">
      <c r="B2809" s="388"/>
      <c r="C2809" s="389"/>
      <c r="D2809" s="389"/>
      <c r="E2809" s="389"/>
    </row>
    <row r="2810" spans="2:5" x14ac:dyDescent="0.25">
      <c r="B2810" s="388"/>
      <c r="C2810" s="389"/>
      <c r="D2810" s="389"/>
      <c r="E2810" s="389"/>
    </row>
    <row r="2811" spans="2:5" x14ac:dyDescent="0.25">
      <c r="B2811" s="388"/>
      <c r="C2811" s="389"/>
      <c r="D2811" s="389"/>
      <c r="E2811" s="389"/>
    </row>
    <row r="2812" spans="2:5" x14ac:dyDescent="0.25">
      <c r="B2812" s="388"/>
      <c r="C2812" s="389"/>
      <c r="D2812" s="389"/>
      <c r="E2812" s="389"/>
    </row>
    <row r="2813" spans="2:5" x14ac:dyDescent="0.25">
      <c r="B2813" s="388"/>
      <c r="C2813" s="389"/>
      <c r="D2813" s="389"/>
      <c r="E2813" s="389"/>
    </row>
    <row r="2814" spans="2:5" x14ac:dyDescent="0.25">
      <c r="B2814" s="388"/>
      <c r="C2814" s="389"/>
      <c r="D2814" s="389"/>
      <c r="E2814" s="389"/>
    </row>
    <row r="2815" spans="2:5" x14ac:dyDescent="0.25">
      <c r="B2815" s="388"/>
      <c r="C2815" s="389"/>
      <c r="D2815" s="389"/>
      <c r="E2815" s="389"/>
    </row>
    <row r="2816" spans="2:5" x14ac:dyDescent="0.25">
      <c r="B2816" s="388"/>
      <c r="C2816" s="389"/>
      <c r="D2816" s="389"/>
      <c r="E2816" s="389"/>
    </row>
    <row r="2817" spans="2:5" x14ac:dyDescent="0.25">
      <c r="B2817" s="388"/>
      <c r="C2817" s="389"/>
      <c r="D2817" s="389"/>
      <c r="E2817" s="389"/>
    </row>
    <row r="2818" spans="2:5" x14ac:dyDescent="0.25">
      <c r="B2818" s="388"/>
      <c r="C2818" s="389"/>
      <c r="D2818" s="389"/>
      <c r="E2818" s="389"/>
    </row>
    <row r="2819" spans="2:5" x14ac:dyDescent="0.25">
      <c r="B2819" s="388"/>
      <c r="C2819" s="389"/>
      <c r="D2819" s="389"/>
      <c r="E2819" s="389"/>
    </row>
    <row r="2820" spans="2:5" x14ac:dyDescent="0.25">
      <c r="B2820" s="388"/>
      <c r="C2820" s="389"/>
      <c r="D2820" s="389"/>
      <c r="E2820" s="389"/>
    </row>
    <row r="2821" spans="2:5" x14ac:dyDescent="0.25">
      <c r="B2821" s="388"/>
      <c r="C2821" s="389"/>
      <c r="D2821" s="389"/>
      <c r="E2821" s="389"/>
    </row>
    <row r="2822" spans="2:5" x14ac:dyDescent="0.25">
      <c r="B2822" s="388"/>
      <c r="C2822" s="389"/>
      <c r="D2822" s="389"/>
      <c r="E2822" s="389"/>
    </row>
    <row r="2823" spans="2:5" x14ac:dyDescent="0.25">
      <c r="B2823" s="388"/>
      <c r="C2823" s="389"/>
      <c r="D2823" s="389"/>
      <c r="E2823" s="389"/>
    </row>
    <row r="2824" spans="2:5" x14ac:dyDescent="0.25">
      <c r="B2824" s="388"/>
      <c r="C2824" s="389"/>
      <c r="D2824" s="389"/>
      <c r="E2824" s="389"/>
    </row>
    <row r="2825" spans="2:5" x14ac:dyDescent="0.25">
      <c r="B2825" s="388"/>
      <c r="C2825" s="389"/>
      <c r="D2825" s="389"/>
      <c r="E2825" s="389"/>
    </row>
    <row r="2826" spans="2:5" x14ac:dyDescent="0.25">
      <c r="B2826" s="388"/>
      <c r="C2826" s="389"/>
      <c r="D2826" s="389"/>
      <c r="E2826" s="389"/>
    </row>
    <row r="2827" spans="2:5" x14ac:dyDescent="0.25">
      <c r="B2827" s="388"/>
      <c r="C2827" s="389"/>
      <c r="D2827" s="389"/>
      <c r="E2827" s="389"/>
    </row>
    <row r="2828" spans="2:5" x14ac:dyDescent="0.25">
      <c r="B2828" s="388"/>
      <c r="C2828" s="389"/>
      <c r="D2828" s="389"/>
      <c r="E2828" s="389"/>
    </row>
    <row r="2829" spans="2:5" x14ac:dyDescent="0.25">
      <c r="B2829" s="388"/>
      <c r="C2829" s="389"/>
      <c r="D2829" s="389"/>
      <c r="E2829" s="389"/>
    </row>
    <row r="2830" spans="2:5" x14ac:dyDescent="0.25">
      <c r="B2830" s="388"/>
      <c r="C2830" s="389"/>
      <c r="D2830" s="389"/>
      <c r="E2830" s="389"/>
    </row>
    <row r="2831" spans="2:5" x14ac:dyDescent="0.25">
      <c r="B2831" s="388"/>
      <c r="C2831" s="389"/>
      <c r="D2831" s="389"/>
      <c r="E2831" s="389"/>
    </row>
    <row r="2832" spans="2:5" x14ac:dyDescent="0.25">
      <c r="B2832" s="388"/>
      <c r="C2832" s="389"/>
      <c r="D2832" s="389"/>
      <c r="E2832" s="389"/>
    </row>
    <row r="2833" spans="2:5" x14ac:dyDescent="0.25">
      <c r="B2833" s="388"/>
      <c r="C2833" s="389"/>
      <c r="D2833" s="389"/>
      <c r="E2833" s="389"/>
    </row>
    <row r="2834" spans="2:5" x14ac:dyDescent="0.25">
      <c r="B2834" s="388"/>
      <c r="C2834" s="389"/>
      <c r="D2834" s="389"/>
      <c r="E2834" s="389"/>
    </row>
    <row r="2835" spans="2:5" x14ac:dyDescent="0.25">
      <c r="B2835" s="388"/>
      <c r="C2835" s="389"/>
      <c r="D2835" s="389"/>
      <c r="E2835" s="389"/>
    </row>
    <row r="2836" spans="2:5" x14ac:dyDescent="0.25">
      <c r="B2836" s="388"/>
      <c r="C2836" s="389"/>
      <c r="D2836" s="389"/>
      <c r="E2836" s="389"/>
    </row>
    <row r="2837" spans="2:5" x14ac:dyDescent="0.25">
      <c r="B2837" s="388"/>
      <c r="C2837" s="389"/>
      <c r="D2837" s="389"/>
      <c r="E2837" s="389"/>
    </row>
    <row r="2838" spans="2:5" x14ac:dyDescent="0.25">
      <c r="B2838" s="388"/>
      <c r="C2838" s="389"/>
      <c r="D2838" s="389"/>
      <c r="E2838" s="389"/>
    </row>
    <row r="2839" spans="2:5" x14ac:dyDescent="0.25">
      <c r="B2839" s="388"/>
      <c r="C2839" s="389"/>
      <c r="D2839" s="389"/>
      <c r="E2839" s="389"/>
    </row>
    <row r="2840" spans="2:5" x14ac:dyDescent="0.25">
      <c r="B2840" s="388"/>
      <c r="C2840" s="389"/>
      <c r="D2840" s="389"/>
      <c r="E2840" s="389"/>
    </row>
    <row r="2841" spans="2:5" x14ac:dyDescent="0.25">
      <c r="B2841" s="388"/>
      <c r="C2841" s="389"/>
      <c r="D2841" s="389"/>
      <c r="E2841" s="389"/>
    </row>
    <row r="2842" spans="2:5" x14ac:dyDescent="0.25">
      <c r="B2842" s="388"/>
      <c r="C2842" s="389"/>
      <c r="D2842" s="389"/>
      <c r="E2842" s="389"/>
    </row>
    <row r="2843" spans="2:5" x14ac:dyDescent="0.25">
      <c r="B2843" s="388"/>
      <c r="C2843" s="389"/>
      <c r="D2843" s="389"/>
      <c r="E2843" s="389"/>
    </row>
    <row r="2844" spans="2:5" x14ac:dyDescent="0.25">
      <c r="B2844" s="388"/>
      <c r="C2844" s="389"/>
      <c r="D2844" s="389"/>
      <c r="E2844" s="389"/>
    </row>
    <row r="2845" spans="2:5" x14ac:dyDescent="0.25">
      <c r="B2845" s="388"/>
      <c r="C2845" s="389"/>
      <c r="D2845" s="389"/>
      <c r="E2845" s="389"/>
    </row>
    <row r="2846" spans="2:5" x14ac:dyDescent="0.25">
      <c r="B2846" s="388"/>
      <c r="C2846" s="389"/>
      <c r="D2846" s="389"/>
      <c r="E2846" s="389"/>
    </row>
    <row r="2847" spans="2:5" x14ac:dyDescent="0.25">
      <c r="B2847" s="388"/>
      <c r="C2847" s="389"/>
      <c r="D2847" s="389"/>
      <c r="E2847" s="389"/>
    </row>
    <row r="2848" spans="2:5" x14ac:dyDescent="0.25">
      <c r="B2848" s="388"/>
      <c r="C2848" s="389"/>
      <c r="D2848" s="389"/>
      <c r="E2848" s="389"/>
    </row>
    <row r="2849" spans="2:5" x14ac:dyDescent="0.25">
      <c r="B2849" s="388"/>
      <c r="C2849" s="389"/>
      <c r="D2849" s="389"/>
      <c r="E2849" s="389"/>
    </row>
    <row r="2850" spans="2:5" x14ac:dyDescent="0.25">
      <c r="B2850" s="388"/>
      <c r="C2850" s="389"/>
      <c r="D2850" s="389"/>
      <c r="E2850" s="389"/>
    </row>
    <row r="2851" spans="2:5" x14ac:dyDescent="0.25">
      <c r="B2851" s="388"/>
      <c r="C2851" s="389"/>
      <c r="D2851" s="389"/>
      <c r="E2851" s="389"/>
    </row>
    <row r="2852" spans="2:5" x14ac:dyDescent="0.25">
      <c r="B2852" s="388"/>
      <c r="C2852" s="389"/>
      <c r="D2852" s="389"/>
      <c r="E2852" s="389"/>
    </row>
    <row r="2853" spans="2:5" x14ac:dyDescent="0.25">
      <c r="B2853" s="388"/>
      <c r="C2853" s="389"/>
      <c r="D2853" s="389"/>
      <c r="E2853" s="389"/>
    </row>
    <row r="2854" spans="2:5" x14ac:dyDescent="0.25">
      <c r="B2854" s="388"/>
      <c r="C2854" s="389"/>
      <c r="D2854" s="389"/>
      <c r="E2854" s="389"/>
    </row>
    <row r="2855" spans="2:5" x14ac:dyDescent="0.25">
      <c r="B2855" s="388"/>
      <c r="C2855" s="389"/>
      <c r="D2855" s="389"/>
      <c r="E2855" s="389"/>
    </row>
    <row r="2856" spans="2:5" x14ac:dyDescent="0.25">
      <c r="B2856" s="388"/>
      <c r="C2856" s="389"/>
      <c r="D2856" s="389"/>
      <c r="E2856" s="389"/>
    </row>
    <row r="2857" spans="2:5" x14ac:dyDescent="0.25">
      <c r="B2857" s="388"/>
      <c r="C2857" s="389"/>
      <c r="D2857" s="389"/>
      <c r="E2857" s="389"/>
    </row>
    <row r="2858" spans="2:5" x14ac:dyDescent="0.25">
      <c r="B2858" s="388"/>
      <c r="C2858" s="389"/>
      <c r="D2858" s="389"/>
      <c r="E2858" s="389"/>
    </row>
    <row r="2859" spans="2:5" x14ac:dyDescent="0.25">
      <c r="B2859" s="388"/>
      <c r="C2859" s="389"/>
      <c r="D2859" s="389"/>
      <c r="E2859" s="389"/>
    </row>
    <row r="2860" spans="2:5" x14ac:dyDescent="0.25">
      <c r="B2860" s="388"/>
      <c r="C2860" s="389"/>
      <c r="D2860" s="389"/>
      <c r="E2860" s="389"/>
    </row>
    <row r="2861" spans="2:5" x14ac:dyDescent="0.25">
      <c r="B2861" s="388"/>
      <c r="C2861" s="389"/>
      <c r="D2861" s="389"/>
      <c r="E2861" s="389"/>
    </row>
    <row r="2862" spans="2:5" x14ac:dyDescent="0.25">
      <c r="B2862" s="388"/>
      <c r="C2862" s="389"/>
      <c r="D2862" s="389"/>
      <c r="E2862" s="389"/>
    </row>
    <row r="2863" spans="2:5" x14ac:dyDescent="0.25">
      <c r="B2863" s="388"/>
      <c r="C2863" s="389"/>
      <c r="D2863" s="389"/>
      <c r="E2863" s="389"/>
    </row>
    <row r="2864" spans="2:5" x14ac:dyDescent="0.25">
      <c r="B2864" s="388"/>
      <c r="C2864" s="389"/>
      <c r="D2864" s="389"/>
      <c r="E2864" s="389"/>
    </row>
    <row r="2865" spans="2:5" x14ac:dyDescent="0.25">
      <c r="B2865" s="388"/>
      <c r="C2865" s="389"/>
      <c r="D2865" s="389"/>
      <c r="E2865" s="389"/>
    </row>
    <row r="2866" spans="2:5" x14ac:dyDescent="0.25">
      <c r="B2866" s="388"/>
      <c r="C2866" s="389"/>
      <c r="D2866" s="389"/>
      <c r="E2866" s="389"/>
    </row>
    <row r="2867" spans="2:5" x14ac:dyDescent="0.25">
      <c r="B2867" s="388"/>
      <c r="C2867" s="389"/>
      <c r="D2867" s="389"/>
      <c r="E2867" s="389"/>
    </row>
    <row r="2868" spans="2:5" x14ac:dyDescent="0.25">
      <c r="B2868" s="388"/>
      <c r="C2868" s="389"/>
      <c r="D2868" s="389"/>
      <c r="E2868" s="389"/>
    </row>
    <row r="2869" spans="2:5" x14ac:dyDescent="0.25">
      <c r="B2869" s="388"/>
      <c r="C2869" s="389"/>
      <c r="D2869" s="389"/>
      <c r="E2869" s="389"/>
    </row>
    <row r="2870" spans="2:5" x14ac:dyDescent="0.25">
      <c r="B2870" s="388"/>
      <c r="C2870" s="389"/>
      <c r="D2870" s="389"/>
      <c r="E2870" s="389"/>
    </row>
    <row r="2871" spans="2:5" x14ac:dyDescent="0.25">
      <c r="B2871" s="388"/>
      <c r="C2871" s="389"/>
      <c r="D2871" s="389"/>
      <c r="E2871" s="389"/>
    </row>
    <row r="2872" spans="2:5" x14ac:dyDescent="0.25">
      <c r="B2872" s="388"/>
      <c r="C2872" s="389"/>
      <c r="D2872" s="389"/>
      <c r="E2872" s="389"/>
    </row>
    <row r="2873" spans="2:5" x14ac:dyDescent="0.25">
      <c r="B2873" s="388"/>
      <c r="C2873" s="389"/>
      <c r="D2873" s="389"/>
      <c r="E2873" s="389"/>
    </row>
    <row r="2874" spans="2:5" x14ac:dyDescent="0.25">
      <c r="B2874" s="388"/>
      <c r="C2874" s="389"/>
      <c r="D2874" s="389"/>
      <c r="E2874" s="389"/>
    </row>
    <row r="2875" spans="2:5" x14ac:dyDescent="0.25">
      <c r="B2875" s="388"/>
      <c r="C2875" s="389"/>
      <c r="D2875" s="389"/>
      <c r="E2875" s="389"/>
    </row>
    <row r="2876" spans="2:5" x14ac:dyDescent="0.25">
      <c r="B2876" s="388"/>
      <c r="C2876" s="389"/>
      <c r="D2876" s="389"/>
      <c r="E2876" s="389"/>
    </row>
    <row r="2877" spans="2:5" x14ac:dyDescent="0.25">
      <c r="B2877" s="388"/>
      <c r="C2877" s="389"/>
      <c r="D2877" s="389"/>
      <c r="E2877" s="389"/>
    </row>
    <row r="2878" spans="2:5" x14ac:dyDescent="0.25">
      <c r="B2878" s="388"/>
      <c r="C2878" s="389"/>
      <c r="D2878" s="389"/>
      <c r="E2878" s="389"/>
    </row>
    <row r="2879" spans="2:5" x14ac:dyDescent="0.25">
      <c r="B2879" s="388"/>
      <c r="C2879" s="389"/>
      <c r="D2879" s="389"/>
      <c r="E2879" s="389"/>
    </row>
    <row r="2880" spans="2:5" x14ac:dyDescent="0.25">
      <c r="B2880" s="388"/>
      <c r="C2880" s="389"/>
      <c r="D2880" s="389"/>
      <c r="E2880" s="389"/>
    </row>
    <row r="2881" spans="2:5" x14ac:dyDescent="0.25">
      <c r="B2881" s="388"/>
      <c r="C2881" s="389"/>
      <c r="D2881" s="389"/>
      <c r="E2881" s="389"/>
    </row>
    <row r="2882" spans="2:5" x14ac:dyDescent="0.25">
      <c r="B2882" s="388"/>
      <c r="C2882" s="389"/>
      <c r="D2882" s="389"/>
      <c r="E2882" s="389"/>
    </row>
    <row r="2883" spans="2:5" x14ac:dyDescent="0.25">
      <c r="B2883" s="388"/>
      <c r="C2883" s="389"/>
      <c r="D2883" s="389"/>
      <c r="E2883" s="389"/>
    </row>
    <row r="2884" spans="2:5" x14ac:dyDescent="0.25">
      <c r="B2884" s="388"/>
      <c r="C2884" s="389"/>
      <c r="D2884" s="389"/>
      <c r="E2884" s="389"/>
    </row>
    <row r="2885" spans="2:5" x14ac:dyDescent="0.25">
      <c r="B2885" s="388"/>
      <c r="C2885" s="389"/>
      <c r="D2885" s="389"/>
      <c r="E2885" s="389"/>
    </row>
    <row r="2886" spans="2:5" x14ac:dyDescent="0.25">
      <c r="B2886" s="388"/>
      <c r="C2886" s="389"/>
      <c r="D2886" s="389"/>
      <c r="E2886" s="389"/>
    </row>
    <row r="2887" spans="2:5" x14ac:dyDescent="0.25">
      <c r="B2887" s="388"/>
      <c r="C2887" s="389"/>
      <c r="D2887" s="389"/>
      <c r="E2887" s="389"/>
    </row>
    <row r="2888" spans="2:5" x14ac:dyDescent="0.25">
      <c r="B2888" s="388"/>
      <c r="C2888" s="389"/>
      <c r="D2888" s="389"/>
      <c r="E2888" s="389"/>
    </row>
    <row r="2889" spans="2:5" x14ac:dyDescent="0.25">
      <c r="B2889" s="388"/>
      <c r="C2889" s="389"/>
      <c r="D2889" s="389"/>
      <c r="E2889" s="389"/>
    </row>
    <row r="2890" spans="2:5" x14ac:dyDescent="0.25">
      <c r="B2890" s="388"/>
      <c r="C2890" s="389"/>
      <c r="D2890" s="389"/>
      <c r="E2890" s="389"/>
    </row>
    <row r="2891" spans="2:5" x14ac:dyDescent="0.25">
      <c r="B2891" s="388"/>
      <c r="C2891" s="389"/>
      <c r="D2891" s="389"/>
      <c r="E2891" s="389"/>
    </row>
    <row r="2892" spans="2:5" x14ac:dyDescent="0.25">
      <c r="B2892" s="388"/>
      <c r="C2892" s="389"/>
      <c r="D2892" s="389"/>
      <c r="E2892" s="389"/>
    </row>
    <row r="2893" spans="2:5" x14ac:dyDescent="0.25">
      <c r="B2893" s="388"/>
      <c r="C2893" s="389"/>
      <c r="D2893" s="389"/>
      <c r="E2893" s="389"/>
    </row>
    <row r="2894" spans="2:5" x14ac:dyDescent="0.25">
      <c r="B2894" s="388"/>
      <c r="C2894" s="389"/>
      <c r="D2894" s="389"/>
      <c r="E2894" s="389"/>
    </row>
    <row r="2895" spans="2:5" x14ac:dyDescent="0.25">
      <c r="B2895" s="388"/>
      <c r="C2895" s="389"/>
      <c r="D2895" s="389"/>
      <c r="E2895" s="389"/>
    </row>
    <row r="2896" spans="2:5" x14ac:dyDescent="0.25">
      <c r="B2896" s="388"/>
      <c r="C2896" s="389"/>
      <c r="D2896" s="389"/>
      <c r="E2896" s="389"/>
    </row>
    <row r="2897" spans="2:5" x14ac:dyDescent="0.25">
      <c r="B2897" s="388"/>
      <c r="C2897" s="389"/>
      <c r="D2897" s="389"/>
      <c r="E2897" s="389"/>
    </row>
    <row r="2898" spans="2:5" x14ac:dyDescent="0.25">
      <c r="B2898" s="388"/>
      <c r="C2898" s="389"/>
      <c r="D2898" s="389"/>
      <c r="E2898" s="389"/>
    </row>
    <row r="2899" spans="2:5" x14ac:dyDescent="0.25">
      <c r="B2899" s="388"/>
      <c r="C2899" s="389"/>
      <c r="D2899" s="389"/>
      <c r="E2899" s="389"/>
    </row>
    <row r="2900" spans="2:5" x14ac:dyDescent="0.25">
      <c r="B2900" s="388"/>
      <c r="C2900" s="389"/>
      <c r="D2900" s="389"/>
      <c r="E2900" s="389"/>
    </row>
    <row r="2901" spans="2:5" x14ac:dyDescent="0.25">
      <c r="B2901" s="388"/>
      <c r="C2901" s="389"/>
      <c r="D2901" s="389"/>
      <c r="E2901" s="389"/>
    </row>
    <row r="2902" spans="2:5" x14ac:dyDescent="0.25">
      <c r="B2902" s="388"/>
      <c r="C2902" s="389"/>
      <c r="D2902" s="389"/>
      <c r="E2902" s="389"/>
    </row>
    <row r="2903" spans="2:5" x14ac:dyDescent="0.25">
      <c r="B2903" s="388"/>
      <c r="C2903" s="389"/>
      <c r="D2903" s="389"/>
      <c r="E2903" s="389"/>
    </row>
    <row r="2904" spans="2:5" x14ac:dyDescent="0.25">
      <c r="B2904" s="388"/>
      <c r="C2904" s="389"/>
      <c r="D2904" s="389"/>
      <c r="E2904" s="389"/>
    </row>
    <row r="2905" spans="2:5" x14ac:dyDescent="0.25">
      <c r="B2905" s="388"/>
      <c r="C2905" s="389"/>
      <c r="D2905" s="389"/>
      <c r="E2905" s="389"/>
    </row>
    <row r="2906" spans="2:5" x14ac:dyDescent="0.25">
      <c r="B2906" s="388"/>
      <c r="C2906" s="389"/>
      <c r="D2906" s="389"/>
      <c r="E2906" s="389"/>
    </row>
    <row r="2907" spans="2:5" x14ac:dyDescent="0.25">
      <c r="B2907" s="388"/>
      <c r="C2907" s="389"/>
      <c r="D2907" s="389"/>
      <c r="E2907" s="389"/>
    </row>
    <row r="2908" spans="2:5" x14ac:dyDescent="0.25">
      <c r="B2908" s="388"/>
      <c r="C2908" s="389"/>
      <c r="D2908" s="389"/>
      <c r="E2908" s="389"/>
    </row>
    <row r="2909" spans="2:5" x14ac:dyDescent="0.25">
      <c r="B2909" s="388"/>
      <c r="C2909" s="389"/>
      <c r="D2909" s="389"/>
      <c r="E2909" s="389"/>
    </row>
    <row r="2910" spans="2:5" x14ac:dyDescent="0.25">
      <c r="B2910" s="388"/>
      <c r="C2910" s="389"/>
      <c r="D2910" s="389"/>
      <c r="E2910" s="389"/>
    </row>
    <row r="2911" spans="2:5" x14ac:dyDescent="0.25">
      <c r="B2911" s="388"/>
      <c r="C2911" s="389"/>
      <c r="D2911" s="389"/>
      <c r="E2911" s="389"/>
    </row>
    <row r="2912" spans="2:5" x14ac:dyDescent="0.25">
      <c r="B2912" s="388"/>
      <c r="C2912" s="389"/>
      <c r="D2912" s="389"/>
      <c r="E2912" s="389"/>
    </row>
    <row r="2913" spans="2:5" x14ac:dyDescent="0.25">
      <c r="B2913" s="388"/>
      <c r="C2913" s="389"/>
      <c r="D2913" s="389"/>
      <c r="E2913" s="389"/>
    </row>
    <row r="2914" spans="2:5" x14ac:dyDescent="0.25">
      <c r="B2914" s="388"/>
      <c r="C2914" s="389"/>
      <c r="D2914" s="389"/>
      <c r="E2914" s="389"/>
    </row>
    <row r="2915" spans="2:5" x14ac:dyDescent="0.25">
      <c r="B2915" s="388"/>
      <c r="C2915" s="389"/>
      <c r="D2915" s="389"/>
      <c r="E2915" s="389"/>
    </row>
    <row r="2916" spans="2:5" x14ac:dyDescent="0.25">
      <c r="B2916" s="388"/>
      <c r="C2916" s="389"/>
      <c r="D2916" s="389"/>
      <c r="E2916" s="389"/>
    </row>
    <row r="2917" spans="2:5" x14ac:dyDescent="0.25">
      <c r="B2917" s="388"/>
      <c r="C2917" s="389"/>
      <c r="D2917" s="389"/>
      <c r="E2917" s="389"/>
    </row>
    <row r="2918" spans="2:5" x14ac:dyDescent="0.25">
      <c r="B2918" s="388"/>
      <c r="C2918" s="389"/>
      <c r="D2918" s="389"/>
      <c r="E2918" s="389"/>
    </row>
    <row r="2919" spans="2:5" x14ac:dyDescent="0.25">
      <c r="B2919" s="388"/>
      <c r="C2919" s="389"/>
      <c r="D2919" s="389"/>
      <c r="E2919" s="389"/>
    </row>
    <row r="2920" spans="2:5" x14ac:dyDescent="0.25">
      <c r="B2920" s="388"/>
      <c r="C2920" s="389"/>
      <c r="D2920" s="389"/>
      <c r="E2920" s="389"/>
    </row>
    <row r="2921" spans="2:5" x14ac:dyDescent="0.25">
      <c r="B2921" s="388"/>
      <c r="C2921" s="389"/>
      <c r="D2921" s="389"/>
      <c r="E2921" s="389"/>
    </row>
    <row r="2922" spans="2:5" x14ac:dyDescent="0.25">
      <c r="B2922" s="388"/>
      <c r="C2922" s="389"/>
      <c r="D2922" s="389"/>
      <c r="E2922" s="389"/>
    </row>
    <row r="2923" spans="2:5" x14ac:dyDescent="0.25">
      <c r="B2923" s="388"/>
      <c r="C2923" s="389"/>
      <c r="D2923" s="389"/>
      <c r="E2923" s="389"/>
    </row>
    <row r="2924" spans="2:5" x14ac:dyDescent="0.25">
      <c r="B2924" s="388"/>
      <c r="C2924" s="389"/>
      <c r="D2924" s="389"/>
      <c r="E2924" s="389"/>
    </row>
    <row r="2925" spans="2:5" x14ac:dyDescent="0.25">
      <c r="B2925" s="388"/>
      <c r="C2925" s="389"/>
      <c r="D2925" s="389"/>
      <c r="E2925" s="389"/>
    </row>
    <row r="2926" spans="2:5" x14ac:dyDescent="0.25">
      <c r="B2926" s="388"/>
      <c r="C2926" s="389"/>
      <c r="D2926" s="389"/>
      <c r="E2926" s="389"/>
    </row>
    <row r="2927" spans="2:5" x14ac:dyDescent="0.25">
      <c r="B2927" s="388"/>
      <c r="C2927" s="389"/>
      <c r="D2927" s="389"/>
      <c r="E2927" s="389"/>
    </row>
    <row r="2928" spans="2:5" x14ac:dyDescent="0.25">
      <c r="B2928" s="388"/>
      <c r="C2928" s="389"/>
      <c r="D2928" s="389"/>
      <c r="E2928" s="389"/>
    </row>
    <row r="2929" spans="2:5" x14ac:dyDescent="0.25">
      <c r="B2929" s="388"/>
      <c r="C2929" s="389"/>
      <c r="D2929" s="389"/>
      <c r="E2929" s="389"/>
    </row>
    <row r="2930" spans="2:5" x14ac:dyDescent="0.25">
      <c r="B2930" s="388"/>
      <c r="C2930" s="389"/>
      <c r="D2930" s="389"/>
      <c r="E2930" s="389"/>
    </row>
    <row r="2931" spans="2:5" x14ac:dyDescent="0.25">
      <c r="B2931" s="388"/>
      <c r="C2931" s="389"/>
      <c r="D2931" s="389"/>
      <c r="E2931" s="389"/>
    </row>
    <row r="2932" spans="2:5" x14ac:dyDescent="0.25">
      <c r="B2932" s="388"/>
      <c r="C2932" s="389"/>
      <c r="D2932" s="389"/>
      <c r="E2932" s="389"/>
    </row>
    <row r="2933" spans="2:5" x14ac:dyDescent="0.25">
      <c r="B2933" s="388"/>
      <c r="C2933" s="389"/>
      <c r="D2933" s="389"/>
      <c r="E2933" s="389"/>
    </row>
    <row r="2934" spans="2:5" x14ac:dyDescent="0.25">
      <c r="B2934" s="388"/>
      <c r="C2934" s="389"/>
      <c r="D2934" s="389"/>
      <c r="E2934" s="389"/>
    </row>
    <row r="2935" spans="2:5" x14ac:dyDescent="0.25">
      <c r="B2935" s="388"/>
      <c r="C2935" s="389"/>
      <c r="D2935" s="389"/>
      <c r="E2935" s="389"/>
    </row>
    <row r="2936" spans="2:5" x14ac:dyDescent="0.25">
      <c r="B2936" s="388"/>
      <c r="C2936" s="389"/>
      <c r="D2936" s="389"/>
      <c r="E2936" s="389"/>
    </row>
    <row r="2937" spans="2:5" x14ac:dyDescent="0.25">
      <c r="B2937" s="388"/>
      <c r="C2937" s="389"/>
      <c r="D2937" s="389"/>
      <c r="E2937" s="389"/>
    </row>
    <row r="2938" spans="2:5" x14ac:dyDescent="0.25">
      <c r="B2938" s="388"/>
      <c r="C2938" s="389"/>
      <c r="D2938" s="389"/>
      <c r="E2938" s="389"/>
    </row>
    <row r="2939" spans="2:5" x14ac:dyDescent="0.25">
      <c r="B2939" s="388"/>
      <c r="C2939" s="389"/>
      <c r="D2939" s="389"/>
      <c r="E2939" s="389"/>
    </row>
    <row r="2940" spans="2:5" x14ac:dyDescent="0.25">
      <c r="B2940" s="388"/>
      <c r="C2940" s="389"/>
      <c r="D2940" s="389"/>
      <c r="E2940" s="389"/>
    </row>
    <row r="2941" spans="2:5" x14ac:dyDescent="0.25">
      <c r="B2941" s="388"/>
      <c r="C2941" s="389"/>
      <c r="D2941" s="389"/>
      <c r="E2941" s="389"/>
    </row>
    <row r="2942" spans="2:5" x14ac:dyDescent="0.25">
      <c r="B2942" s="388"/>
      <c r="C2942" s="389"/>
      <c r="D2942" s="389"/>
      <c r="E2942" s="389"/>
    </row>
    <row r="2943" spans="2:5" x14ac:dyDescent="0.25">
      <c r="B2943" s="388"/>
      <c r="C2943" s="389"/>
      <c r="D2943" s="389"/>
      <c r="E2943" s="389"/>
    </row>
    <row r="2944" spans="2:5" x14ac:dyDescent="0.25">
      <c r="B2944" s="388"/>
      <c r="C2944" s="389"/>
      <c r="D2944" s="389"/>
      <c r="E2944" s="389"/>
    </row>
    <row r="2945" spans="2:5" x14ac:dyDescent="0.25">
      <c r="B2945" s="388"/>
      <c r="C2945" s="389"/>
      <c r="D2945" s="389"/>
      <c r="E2945" s="389"/>
    </row>
    <row r="2946" spans="2:5" x14ac:dyDescent="0.25">
      <c r="B2946" s="388"/>
      <c r="C2946" s="389"/>
      <c r="D2946" s="389"/>
      <c r="E2946" s="389"/>
    </row>
    <row r="2947" spans="2:5" x14ac:dyDescent="0.25">
      <c r="B2947" s="388"/>
      <c r="C2947" s="389"/>
      <c r="D2947" s="389"/>
      <c r="E2947" s="389"/>
    </row>
    <row r="2948" spans="2:5" x14ac:dyDescent="0.25">
      <c r="B2948" s="388"/>
      <c r="C2948" s="389"/>
      <c r="D2948" s="389"/>
      <c r="E2948" s="389"/>
    </row>
    <row r="2949" spans="2:5" x14ac:dyDescent="0.25">
      <c r="B2949" s="388"/>
      <c r="C2949" s="389"/>
      <c r="D2949" s="389"/>
      <c r="E2949" s="389"/>
    </row>
    <row r="2950" spans="2:5" x14ac:dyDescent="0.25">
      <c r="B2950" s="388"/>
      <c r="C2950" s="389"/>
      <c r="D2950" s="389"/>
      <c r="E2950" s="389"/>
    </row>
    <row r="2951" spans="2:5" x14ac:dyDescent="0.25">
      <c r="B2951" s="388"/>
      <c r="C2951" s="389"/>
      <c r="D2951" s="389"/>
      <c r="E2951" s="389"/>
    </row>
    <row r="2952" spans="2:5" x14ac:dyDescent="0.25">
      <c r="B2952" s="388"/>
      <c r="C2952" s="389"/>
      <c r="D2952" s="389"/>
      <c r="E2952" s="389"/>
    </row>
    <row r="2953" spans="2:5" x14ac:dyDescent="0.25">
      <c r="B2953" s="388"/>
      <c r="C2953" s="389"/>
      <c r="D2953" s="389"/>
      <c r="E2953" s="389"/>
    </row>
    <row r="2954" spans="2:5" x14ac:dyDescent="0.25">
      <c r="B2954" s="388"/>
      <c r="C2954" s="389"/>
      <c r="D2954" s="389"/>
      <c r="E2954" s="389"/>
    </row>
    <row r="2955" spans="2:5" x14ac:dyDescent="0.25">
      <c r="B2955" s="388"/>
      <c r="C2955" s="389"/>
      <c r="D2955" s="389"/>
      <c r="E2955" s="389"/>
    </row>
    <row r="2956" spans="2:5" x14ac:dyDescent="0.25">
      <c r="B2956" s="388"/>
      <c r="C2956" s="389"/>
      <c r="D2956" s="389"/>
      <c r="E2956" s="389"/>
    </row>
    <row r="2957" spans="2:5" x14ac:dyDescent="0.25">
      <c r="B2957" s="388"/>
      <c r="C2957" s="389"/>
      <c r="D2957" s="389"/>
      <c r="E2957" s="389"/>
    </row>
    <row r="2958" spans="2:5" x14ac:dyDescent="0.25">
      <c r="B2958" s="388"/>
      <c r="C2958" s="389"/>
      <c r="D2958" s="389"/>
      <c r="E2958" s="389"/>
    </row>
    <row r="2959" spans="2:5" x14ac:dyDescent="0.25">
      <c r="B2959" s="388"/>
      <c r="C2959" s="389"/>
      <c r="D2959" s="389"/>
      <c r="E2959" s="389"/>
    </row>
    <row r="2960" spans="2:5" x14ac:dyDescent="0.25">
      <c r="B2960" s="388"/>
      <c r="C2960" s="389"/>
      <c r="D2960" s="389"/>
      <c r="E2960" s="389"/>
    </row>
    <row r="2961" spans="2:5" x14ac:dyDescent="0.25">
      <c r="B2961" s="388"/>
      <c r="C2961" s="389"/>
      <c r="D2961" s="389"/>
      <c r="E2961" s="389"/>
    </row>
    <row r="2962" spans="2:5" x14ac:dyDescent="0.25">
      <c r="B2962" s="388"/>
      <c r="C2962" s="389"/>
      <c r="D2962" s="389"/>
      <c r="E2962" s="389"/>
    </row>
    <row r="2963" spans="2:5" x14ac:dyDescent="0.25">
      <c r="B2963" s="388"/>
      <c r="C2963" s="389"/>
      <c r="D2963" s="389"/>
      <c r="E2963" s="389"/>
    </row>
    <row r="2964" spans="2:5" x14ac:dyDescent="0.25">
      <c r="B2964" s="388"/>
      <c r="C2964" s="389"/>
      <c r="D2964" s="389"/>
      <c r="E2964" s="389"/>
    </row>
    <row r="2965" spans="2:5" x14ac:dyDescent="0.25">
      <c r="B2965" s="388"/>
      <c r="C2965" s="389"/>
      <c r="D2965" s="389"/>
      <c r="E2965" s="389"/>
    </row>
    <row r="2966" spans="2:5" x14ac:dyDescent="0.25">
      <c r="B2966" s="388"/>
      <c r="C2966" s="389"/>
      <c r="D2966" s="389"/>
      <c r="E2966" s="389"/>
    </row>
    <row r="2967" spans="2:5" x14ac:dyDescent="0.25">
      <c r="B2967" s="388"/>
      <c r="C2967" s="389"/>
      <c r="D2967" s="389"/>
      <c r="E2967" s="389"/>
    </row>
    <row r="2968" spans="2:5" x14ac:dyDescent="0.25">
      <c r="B2968" s="388"/>
      <c r="C2968" s="389"/>
      <c r="D2968" s="389"/>
      <c r="E2968" s="389"/>
    </row>
    <row r="2969" spans="2:5" x14ac:dyDescent="0.25">
      <c r="B2969" s="388"/>
      <c r="C2969" s="389"/>
      <c r="D2969" s="389"/>
      <c r="E2969" s="389"/>
    </row>
    <row r="2970" spans="2:5" x14ac:dyDescent="0.25">
      <c r="B2970" s="388"/>
      <c r="C2970" s="389"/>
      <c r="D2970" s="389"/>
      <c r="E2970" s="389"/>
    </row>
    <row r="2971" spans="2:5" x14ac:dyDescent="0.25">
      <c r="B2971" s="388"/>
      <c r="C2971" s="389"/>
      <c r="D2971" s="389"/>
      <c r="E2971" s="389"/>
    </row>
    <row r="2972" spans="2:5" x14ac:dyDescent="0.25">
      <c r="B2972" s="388"/>
      <c r="C2972" s="389"/>
      <c r="D2972" s="389"/>
      <c r="E2972" s="389"/>
    </row>
    <row r="2973" spans="2:5" x14ac:dyDescent="0.25">
      <c r="B2973" s="388"/>
      <c r="C2973" s="389"/>
      <c r="D2973" s="389"/>
      <c r="E2973" s="389"/>
    </row>
    <row r="2974" spans="2:5" x14ac:dyDescent="0.25">
      <c r="B2974" s="388"/>
      <c r="C2974" s="389"/>
      <c r="D2974" s="389"/>
      <c r="E2974" s="389"/>
    </row>
    <row r="2975" spans="2:5" x14ac:dyDescent="0.25">
      <c r="B2975" s="388"/>
      <c r="C2975" s="389"/>
      <c r="D2975" s="389"/>
      <c r="E2975" s="389"/>
    </row>
    <row r="2976" spans="2:5" x14ac:dyDescent="0.25">
      <c r="B2976" s="388"/>
      <c r="C2976" s="389"/>
      <c r="D2976" s="389"/>
      <c r="E2976" s="389"/>
    </row>
    <row r="2977" spans="2:5" x14ac:dyDescent="0.25">
      <c r="B2977" s="388"/>
      <c r="C2977" s="389"/>
      <c r="D2977" s="389"/>
      <c r="E2977" s="389"/>
    </row>
    <row r="2978" spans="2:5" x14ac:dyDescent="0.25">
      <c r="B2978" s="388"/>
      <c r="C2978" s="389"/>
      <c r="D2978" s="389"/>
      <c r="E2978" s="389"/>
    </row>
    <row r="2979" spans="2:5" x14ac:dyDescent="0.25">
      <c r="B2979" s="388"/>
      <c r="C2979" s="389"/>
      <c r="D2979" s="389"/>
      <c r="E2979" s="389"/>
    </row>
    <row r="2980" spans="2:5" x14ac:dyDescent="0.25">
      <c r="B2980" s="388"/>
      <c r="C2980" s="389"/>
      <c r="D2980" s="389"/>
      <c r="E2980" s="389"/>
    </row>
    <row r="2981" spans="2:5" x14ac:dyDescent="0.25">
      <c r="B2981" s="388"/>
      <c r="C2981" s="389"/>
      <c r="D2981" s="389"/>
      <c r="E2981" s="389"/>
    </row>
    <row r="2982" spans="2:5" x14ac:dyDescent="0.25">
      <c r="B2982" s="388"/>
      <c r="C2982" s="389"/>
      <c r="D2982" s="389"/>
      <c r="E2982" s="389"/>
    </row>
    <row r="2983" spans="2:5" x14ac:dyDescent="0.25">
      <c r="B2983" s="388"/>
      <c r="C2983" s="389"/>
      <c r="D2983" s="389"/>
      <c r="E2983" s="389"/>
    </row>
    <row r="2984" spans="2:5" x14ac:dyDescent="0.25">
      <c r="B2984" s="388"/>
      <c r="C2984" s="389"/>
      <c r="D2984" s="389"/>
      <c r="E2984" s="389"/>
    </row>
    <row r="2985" spans="2:5" x14ac:dyDescent="0.25">
      <c r="B2985" s="388"/>
      <c r="C2985" s="389"/>
      <c r="D2985" s="389"/>
      <c r="E2985" s="389"/>
    </row>
    <row r="2986" spans="2:5" x14ac:dyDescent="0.25">
      <c r="B2986" s="388"/>
      <c r="C2986" s="389"/>
      <c r="D2986" s="389"/>
      <c r="E2986" s="389"/>
    </row>
    <row r="2987" spans="2:5" x14ac:dyDescent="0.25">
      <c r="B2987" s="388"/>
      <c r="C2987" s="389"/>
      <c r="D2987" s="389"/>
      <c r="E2987" s="389"/>
    </row>
    <row r="2988" spans="2:5" x14ac:dyDescent="0.25">
      <c r="B2988" s="388"/>
      <c r="C2988" s="389"/>
      <c r="D2988" s="389"/>
      <c r="E2988" s="389"/>
    </row>
    <row r="2989" spans="2:5" x14ac:dyDescent="0.25">
      <c r="B2989" s="388"/>
      <c r="C2989" s="389"/>
      <c r="D2989" s="389"/>
      <c r="E2989" s="389"/>
    </row>
    <row r="2990" spans="2:5" x14ac:dyDescent="0.25">
      <c r="B2990" s="388"/>
      <c r="C2990" s="389"/>
      <c r="D2990" s="389"/>
      <c r="E2990" s="389"/>
    </row>
    <row r="2991" spans="2:5" x14ac:dyDescent="0.25">
      <c r="B2991" s="388"/>
      <c r="C2991" s="389"/>
      <c r="D2991" s="389"/>
      <c r="E2991" s="389"/>
    </row>
    <row r="2992" spans="2:5" x14ac:dyDescent="0.25">
      <c r="B2992" s="388"/>
      <c r="C2992" s="389"/>
      <c r="D2992" s="389"/>
      <c r="E2992" s="389"/>
    </row>
    <row r="2993" spans="2:5" x14ac:dyDescent="0.25">
      <c r="B2993" s="388"/>
      <c r="C2993" s="389"/>
      <c r="D2993" s="389"/>
      <c r="E2993" s="389"/>
    </row>
    <row r="2994" spans="2:5" x14ac:dyDescent="0.25">
      <c r="B2994" s="388"/>
      <c r="C2994" s="389"/>
      <c r="D2994" s="389"/>
      <c r="E2994" s="389"/>
    </row>
    <row r="2995" spans="2:5" x14ac:dyDescent="0.25">
      <c r="B2995" s="388"/>
      <c r="C2995" s="389"/>
      <c r="D2995" s="389"/>
      <c r="E2995" s="389"/>
    </row>
    <row r="2996" spans="2:5" x14ac:dyDescent="0.25">
      <c r="B2996" s="388"/>
      <c r="C2996" s="389"/>
      <c r="D2996" s="389"/>
      <c r="E2996" s="389"/>
    </row>
    <row r="2997" spans="2:5" x14ac:dyDescent="0.25">
      <c r="B2997" s="388"/>
      <c r="C2997" s="389"/>
      <c r="D2997" s="389"/>
      <c r="E2997" s="389"/>
    </row>
    <row r="2998" spans="2:5" x14ac:dyDescent="0.25">
      <c r="B2998" s="388"/>
      <c r="C2998" s="389"/>
      <c r="D2998" s="389"/>
      <c r="E2998" s="389"/>
    </row>
    <row r="2999" spans="2:5" x14ac:dyDescent="0.25">
      <c r="B2999" s="388"/>
      <c r="C2999" s="389"/>
      <c r="D2999" s="389"/>
      <c r="E2999" s="389"/>
    </row>
    <row r="3000" spans="2:5" x14ac:dyDescent="0.25">
      <c r="B3000" s="388"/>
      <c r="C3000" s="389"/>
      <c r="D3000" s="389"/>
      <c r="E3000" s="389"/>
    </row>
    <row r="3001" spans="2:5" x14ac:dyDescent="0.25">
      <c r="B3001" s="388"/>
      <c r="C3001" s="389"/>
      <c r="D3001" s="389"/>
      <c r="E3001" s="389"/>
    </row>
    <row r="3002" spans="2:5" x14ac:dyDescent="0.25">
      <c r="B3002" s="388"/>
      <c r="C3002" s="389"/>
      <c r="D3002" s="389"/>
      <c r="E3002" s="389"/>
    </row>
    <row r="3003" spans="2:5" x14ac:dyDescent="0.25">
      <c r="B3003" s="388"/>
      <c r="C3003" s="389"/>
      <c r="D3003" s="389"/>
      <c r="E3003" s="389"/>
    </row>
    <row r="3004" spans="2:5" x14ac:dyDescent="0.25">
      <c r="B3004" s="388"/>
      <c r="C3004" s="389"/>
      <c r="D3004" s="389"/>
      <c r="E3004" s="389"/>
    </row>
    <row r="3005" spans="2:5" x14ac:dyDescent="0.25">
      <c r="B3005" s="388"/>
      <c r="C3005" s="389"/>
      <c r="D3005" s="389"/>
      <c r="E3005" s="389"/>
    </row>
    <row r="3006" spans="2:5" x14ac:dyDescent="0.25">
      <c r="B3006" s="388"/>
      <c r="C3006" s="389"/>
      <c r="D3006" s="389"/>
      <c r="E3006" s="389"/>
    </row>
    <row r="3007" spans="2:5" x14ac:dyDescent="0.25">
      <c r="B3007" s="388"/>
      <c r="C3007" s="389"/>
      <c r="D3007" s="389"/>
      <c r="E3007" s="389"/>
    </row>
    <row r="3008" spans="2:5" x14ac:dyDescent="0.25">
      <c r="B3008" s="388"/>
      <c r="C3008" s="389"/>
      <c r="D3008" s="389"/>
      <c r="E3008" s="389"/>
    </row>
    <row r="3009" spans="2:5" x14ac:dyDescent="0.25">
      <c r="B3009" s="388"/>
      <c r="C3009" s="389"/>
      <c r="D3009" s="389"/>
      <c r="E3009" s="389"/>
    </row>
    <row r="3010" spans="2:5" x14ac:dyDescent="0.25">
      <c r="B3010" s="388"/>
      <c r="C3010" s="389"/>
      <c r="D3010" s="389"/>
      <c r="E3010" s="389"/>
    </row>
    <row r="3011" spans="2:5" x14ac:dyDescent="0.25">
      <c r="B3011" s="388"/>
      <c r="C3011" s="389"/>
      <c r="D3011" s="389"/>
      <c r="E3011" s="389"/>
    </row>
    <row r="3012" spans="2:5" x14ac:dyDescent="0.25">
      <c r="B3012" s="388"/>
      <c r="C3012" s="389"/>
      <c r="D3012" s="389"/>
      <c r="E3012" s="389"/>
    </row>
    <row r="3013" spans="2:5" x14ac:dyDescent="0.25">
      <c r="B3013" s="388"/>
      <c r="C3013" s="389"/>
      <c r="D3013" s="389"/>
      <c r="E3013" s="389"/>
    </row>
    <row r="3014" spans="2:5" x14ac:dyDescent="0.25">
      <c r="B3014" s="388"/>
      <c r="C3014" s="389"/>
      <c r="D3014" s="389"/>
      <c r="E3014" s="389"/>
    </row>
    <row r="3015" spans="2:5" x14ac:dyDescent="0.25">
      <c r="B3015" s="388"/>
      <c r="C3015" s="389"/>
      <c r="D3015" s="389"/>
      <c r="E3015" s="389"/>
    </row>
    <row r="3016" spans="2:5" x14ac:dyDescent="0.25">
      <c r="B3016" s="388"/>
      <c r="C3016" s="389"/>
      <c r="D3016" s="389"/>
      <c r="E3016" s="389"/>
    </row>
    <row r="3017" spans="2:5" x14ac:dyDescent="0.25">
      <c r="B3017" s="388"/>
      <c r="C3017" s="389"/>
      <c r="D3017" s="389"/>
      <c r="E3017" s="389"/>
    </row>
    <row r="3018" spans="2:5" x14ac:dyDescent="0.25">
      <c r="B3018" s="388"/>
      <c r="C3018" s="389"/>
      <c r="D3018" s="389"/>
      <c r="E3018" s="389"/>
    </row>
    <row r="3019" spans="2:5" x14ac:dyDescent="0.25">
      <c r="B3019" s="388"/>
      <c r="C3019" s="389"/>
      <c r="D3019" s="389"/>
      <c r="E3019" s="389"/>
    </row>
    <row r="3020" spans="2:5" x14ac:dyDescent="0.25">
      <c r="B3020" s="388"/>
      <c r="C3020" s="389"/>
      <c r="D3020" s="389"/>
      <c r="E3020" s="389"/>
    </row>
    <row r="3021" spans="2:5" x14ac:dyDescent="0.25">
      <c r="B3021" s="388"/>
      <c r="C3021" s="389"/>
      <c r="D3021" s="389"/>
      <c r="E3021" s="389"/>
    </row>
    <row r="3022" spans="2:5" x14ac:dyDescent="0.25">
      <c r="B3022" s="388"/>
      <c r="C3022" s="389"/>
      <c r="D3022" s="389"/>
      <c r="E3022" s="389"/>
    </row>
    <row r="3023" spans="2:5" x14ac:dyDescent="0.25">
      <c r="B3023" s="388"/>
      <c r="C3023" s="389"/>
      <c r="D3023" s="389"/>
      <c r="E3023" s="389"/>
    </row>
    <row r="3024" spans="2:5" x14ac:dyDescent="0.25">
      <c r="B3024" s="388"/>
      <c r="C3024" s="389"/>
      <c r="D3024" s="389"/>
      <c r="E3024" s="389"/>
    </row>
    <row r="3025" spans="2:5" x14ac:dyDescent="0.25">
      <c r="B3025" s="388"/>
      <c r="C3025" s="389"/>
      <c r="D3025" s="389"/>
      <c r="E3025" s="389"/>
    </row>
    <row r="3026" spans="2:5" x14ac:dyDescent="0.25">
      <c r="B3026" s="388"/>
      <c r="C3026" s="389"/>
      <c r="D3026" s="389"/>
      <c r="E3026" s="389"/>
    </row>
    <row r="3027" spans="2:5" x14ac:dyDescent="0.25">
      <c r="B3027" s="388"/>
      <c r="C3027" s="389"/>
      <c r="D3027" s="389"/>
      <c r="E3027" s="389"/>
    </row>
    <row r="3028" spans="2:5" x14ac:dyDescent="0.25">
      <c r="B3028" s="388"/>
      <c r="C3028" s="389"/>
      <c r="D3028" s="389"/>
      <c r="E3028" s="389"/>
    </row>
    <row r="3029" spans="2:5" x14ac:dyDescent="0.25">
      <c r="B3029" s="388"/>
      <c r="C3029" s="389"/>
      <c r="D3029" s="389"/>
      <c r="E3029" s="389"/>
    </row>
    <row r="3030" spans="2:5" x14ac:dyDescent="0.25">
      <c r="B3030" s="388"/>
      <c r="C3030" s="389"/>
      <c r="D3030" s="389"/>
      <c r="E3030" s="389"/>
    </row>
    <row r="3031" spans="2:5" x14ac:dyDescent="0.25">
      <c r="B3031" s="388"/>
      <c r="C3031" s="389"/>
      <c r="D3031" s="389"/>
      <c r="E3031" s="389"/>
    </row>
    <row r="3032" spans="2:5" x14ac:dyDescent="0.25">
      <c r="B3032" s="388"/>
      <c r="C3032" s="389"/>
      <c r="D3032" s="389"/>
      <c r="E3032" s="389"/>
    </row>
    <row r="3033" spans="2:5" x14ac:dyDescent="0.25">
      <c r="B3033" s="388"/>
      <c r="C3033" s="389"/>
      <c r="D3033" s="389"/>
      <c r="E3033" s="389"/>
    </row>
    <row r="3034" spans="2:5" x14ac:dyDescent="0.25">
      <c r="B3034" s="388"/>
      <c r="C3034" s="389"/>
      <c r="D3034" s="389"/>
      <c r="E3034" s="389"/>
    </row>
    <row r="3035" spans="2:5" x14ac:dyDescent="0.25">
      <c r="B3035" s="388"/>
      <c r="C3035" s="389"/>
      <c r="D3035" s="389"/>
      <c r="E3035" s="389"/>
    </row>
    <row r="3036" spans="2:5" x14ac:dyDescent="0.25">
      <c r="B3036" s="388"/>
      <c r="C3036" s="389"/>
      <c r="D3036" s="389"/>
      <c r="E3036" s="389"/>
    </row>
    <row r="3037" spans="2:5" x14ac:dyDescent="0.25">
      <c r="B3037" s="388"/>
      <c r="C3037" s="389"/>
      <c r="D3037" s="389"/>
      <c r="E3037" s="389"/>
    </row>
    <row r="3038" spans="2:5" x14ac:dyDescent="0.25">
      <c r="B3038" s="388"/>
      <c r="C3038" s="389"/>
      <c r="D3038" s="389"/>
      <c r="E3038" s="389"/>
    </row>
    <row r="3039" spans="2:5" x14ac:dyDescent="0.25">
      <c r="B3039" s="388"/>
      <c r="C3039" s="389"/>
      <c r="D3039" s="389"/>
      <c r="E3039" s="389"/>
    </row>
    <row r="3040" spans="2:5" x14ac:dyDescent="0.25">
      <c r="B3040" s="388"/>
      <c r="C3040" s="389"/>
      <c r="D3040" s="389"/>
      <c r="E3040" s="389"/>
    </row>
    <row r="3041" spans="2:5" x14ac:dyDescent="0.25">
      <c r="B3041" s="388"/>
      <c r="C3041" s="389"/>
      <c r="D3041" s="389"/>
      <c r="E3041" s="389"/>
    </row>
    <row r="3042" spans="2:5" x14ac:dyDescent="0.25">
      <c r="B3042" s="388"/>
      <c r="C3042" s="389"/>
      <c r="D3042" s="389"/>
      <c r="E3042" s="389"/>
    </row>
    <row r="3043" spans="2:5" x14ac:dyDescent="0.25">
      <c r="B3043" s="388"/>
      <c r="C3043" s="389"/>
      <c r="D3043" s="389"/>
      <c r="E3043" s="389"/>
    </row>
    <row r="3044" spans="2:5" x14ac:dyDescent="0.25">
      <c r="B3044" s="388"/>
      <c r="C3044" s="389"/>
      <c r="D3044" s="389"/>
      <c r="E3044" s="389"/>
    </row>
    <row r="3045" spans="2:5" x14ac:dyDescent="0.25">
      <c r="B3045" s="388"/>
      <c r="C3045" s="389"/>
      <c r="D3045" s="389"/>
      <c r="E3045" s="389"/>
    </row>
    <row r="3046" spans="2:5" x14ac:dyDescent="0.25">
      <c r="B3046" s="388"/>
      <c r="C3046" s="389"/>
      <c r="D3046" s="389"/>
      <c r="E3046" s="389"/>
    </row>
    <row r="3047" spans="2:5" x14ac:dyDescent="0.25">
      <c r="B3047" s="388"/>
      <c r="C3047" s="389"/>
      <c r="D3047" s="389"/>
      <c r="E3047" s="389"/>
    </row>
    <row r="3048" spans="2:5" x14ac:dyDescent="0.25">
      <c r="B3048" s="388"/>
      <c r="C3048" s="389"/>
      <c r="D3048" s="389"/>
      <c r="E3048" s="389"/>
    </row>
    <row r="3049" spans="2:5" x14ac:dyDescent="0.25">
      <c r="B3049" s="388"/>
      <c r="C3049" s="389"/>
      <c r="D3049" s="389"/>
      <c r="E3049" s="389"/>
    </row>
    <row r="3050" spans="2:5" x14ac:dyDescent="0.25">
      <c r="B3050" s="388"/>
      <c r="C3050" s="389"/>
      <c r="D3050" s="389"/>
      <c r="E3050" s="389"/>
    </row>
    <row r="3051" spans="2:5" x14ac:dyDescent="0.25">
      <c r="B3051" s="388"/>
      <c r="C3051" s="389"/>
      <c r="D3051" s="389"/>
      <c r="E3051" s="389"/>
    </row>
    <row r="3052" spans="2:5" x14ac:dyDescent="0.25">
      <c r="B3052" s="388"/>
      <c r="C3052" s="389"/>
      <c r="D3052" s="389"/>
      <c r="E3052" s="389"/>
    </row>
    <row r="3053" spans="2:5" x14ac:dyDescent="0.25">
      <c r="B3053" s="388"/>
      <c r="C3053" s="389"/>
      <c r="D3053" s="389"/>
      <c r="E3053" s="389"/>
    </row>
    <row r="3054" spans="2:5" x14ac:dyDescent="0.25">
      <c r="B3054" s="388"/>
      <c r="C3054" s="389"/>
      <c r="D3054" s="389"/>
      <c r="E3054" s="389"/>
    </row>
    <row r="3055" spans="2:5" x14ac:dyDescent="0.25">
      <c r="B3055" s="388"/>
      <c r="C3055" s="389"/>
      <c r="D3055" s="389"/>
      <c r="E3055" s="389"/>
    </row>
    <row r="3056" spans="2:5" x14ac:dyDescent="0.25">
      <c r="B3056" s="388"/>
      <c r="C3056" s="389"/>
      <c r="D3056" s="389"/>
      <c r="E3056" s="389"/>
    </row>
    <row r="3057" spans="2:5" x14ac:dyDescent="0.25">
      <c r="B3057" s="388"/>
      <c r="C3057" s="389"/>
      <c r="D3057" s="389"/>
      <c r="E3057" s="389"/>
    </row>
    <row r="3058" spans="2:5" x14ac:dyDescent="0.25">
      <c r="B3058" s="388"/>
      <c r="C3058" s="389"/>
      <c r="D3058" s="389"/>
      <c r="E3058" s="389"/>
    </row>
    <row r="3059" spans="2:5" x14ac:dyDescent="0.25">
      <c r="B3059" s="388"/>
      <c r="C3059" s="389"/>
      <c r="D3059" s="389"/>
      <c r="E3059" s="389"/>
    </row>
    <row r="3060" spans="2:5" x14ac:dyDescent="0.25">
      <c r="B3060" s="388"/>
      <c r="C3060" s="389"/>
      <c r="D3060" s="389"/>
      <c r="E3060" s="389"/>
    </row>
    <row r="3061" spans="2:5" x14ac:dyDescent="0.25">
      <c r="B3061" s="388"/>
      <c r="C3061" s="389"/>
      <c r="D3061" s="389"/>
      <c r="E3061" s="389"/>
    </row>
    <row r="3062" spans="2:5" x14ac:dyDescent="0.25">
      <c r="B3062" s="388"/>
      <c r="C3062" s="389"/>
      <c r="D3062" s="389"/>
      <c r="E3062" s="389"/>
    </row>
    <row r="3063" spans="2:5" x14ac:dyDescent="0.25">
      <c r="B3063" s="388"/>
      <c r="C3063" s="389"/>
      <c r="D3063" s="389"/>
      <c r="E3063" s="389"/>
    </row>
    <row r="3064" spans="2:5" x14ac:dyDescent="0.25">
      <c r="B3064" s="388"/>
      <c r="C3064" s="389"/>
      <c r="D3064" s="389"/>
      <c r="E3064" s="389"/>
    </row>
    <row r="3065" spans="2:5" x14ac:dyDescent="0.25">
      <c r="B3065" s="388"/>
      <c r="C3065" s="389"/>
      <c r="D3065" s="389"/>
      <c r="E3065" s="389"/>
    </row>
    <row r="3066" spans="2:5" x14ac:dyDescent="0.25">
      <c r="B3066" s="388"/>
      <c r="C3066" s="389"/>
      <c r="D3066" s="389"/>
      <c r="E3066" s="389"/>
    </row>
    <row r="3067" spans="2:5" x14ac:dyDescent="0.25">
      <c r="B3067" s="388"/>
      <c r="C3067" s="389"/>
      <c r="D3067" s="389"/>
      <c r="E3067" s="389"/>
    </row>
    <row r="3068" spans="2:5" x14ac:dyDescent="0.25">
      <c r="B3068" s="388"/>
      <c r="C3068" s="389"/>
      <c r="D3068" s="389"/>
      <c r="E3068" s="389"/>
    </row>
    <row r="3069" spans="2:5" x14ac:dyDescent="0.25">
      <c r="B3069" s="388"/>
      <c r="C3069" s="389"/>
      <c r="D3069" s="389"/>
      <c r="E3069" s="389"/>
    </row>
    <row r="3070" spans="2:5" x14ac:dyDescent="0.25">
      <c r="B3070" s="388"/>
      <c r="C3070" s="389"/>
      <c r="D3070" s="389"/>
      <c r="E3070" s="389"/>
    </row>
    <row r="3071" spans="2:5" x14ac:dyDescent="0.25">
      <c r="B3071" s="388"/>
      <c r="C3071" s="389"/>
      <c r="D3071" s="389"/>
      <c r="E3071" s="389"/>
    </row>
    <row r="3072" spans="2:5" x14ac:dyDescent="0.25">
      <c r="B3072" s="388"/>
      <c r="C3072" s="389"/>
      <c r="D3072" s="389"/>
      <c r="E3072" s="389"/>
    </row>
    <row r="3073" spans="2:5" x14ac:dyDescent="0.25">
      <c r="B3073" s="388"/>
      <c r="C3073" s="389"/>
      <c r="D3073" s="389"/>
      <c r="E3073" s="389"/>
    </row>
    <row r="3074" spans="2:5" x14ac:dyDescent="0.25">
      <c r="B3074" s="388"/>
      <c r="C3074" s="389"/>
      <c r="D3074" s="389"/>
      <c r="E3074" s="389"/>
    </row>
    <row r="3075" spans="2:5" x14ac:dyDescent="0.25">
      <c r="B3075" s="388"/>
      <c r="C3075" s="389"/>
      <c r="D3075" s="389"/>
      <c r="E3075" s="389"/>
    </row>
    <row r="3076" spans="2:5" x14ac:dyDescent="0.25">
      <c r="B3076" s="388"/>
      <c r="C3076" s="389"/>
      <c r="D3076" s="389"/>
      <c r="E3076" s="389"/>
    </row>
    <row r="3077" spans="2:5" x14ac:dyDescent="0.25">
      <c r="B3077" s="388"/>
      <c r="C3077" s="389"/>
      <c r="D3077" s="389"/>
      <c r="E3077" s="389"/>
    </row>
    <row r="3078" spans="2:5" x14ac:dyDescent="0.25">
      <c r="B3078" s="388"/>
      <c r="C3078" s="389"/>
      <c r="D3078" s="389"/>
      <c r="E3078" s="389"/>
    </row>
    <row r="3079" spans="2:5" x14ac:dyDescent="0.25">
      <c r="B3079" s="388"/>
      <c r="C3079" s="389"/>
      <c r="D3079" s="389"/>
      <c r="E3079" s="389"/>
    </row>
    <row r="3080" spans="2:5" x14ac:dyDescent="0.25">
      <c r="B3080" s="388"/>
      <c r="C3080" s="389"/>
      <c r="D3080" s="389"/>
      <c r="E3080" s="389"/>
    </row>
    <row r="3081" spans="2:5" x14ac:dyDescent="0.25">
      <c r="B3081" s="388"/>
      <c r="C3081" s="389"/>
      <c r="D3081" s="389"/>
      <c r="E3081" s="389"/>
    </row>
    <row r="3082" spans="2:5" x14ac:dyDescent="0.25">
      <c r="B3082" s="388"/>
      <c r="C3082" s="389"/>
      <c r="D3082" s="389"/>
      <c r="E3082" s="389"/>
    </row>
    <row r="3083" spans="2:5" x14ac:dyDescent="0.25">
      <c r="B3083" s="388"/>
      <c r="C3083" s="389"/>
      <c r="D3083" s="389"/>
      <c r="E3083" s="389"/>
    </row>
    <row r="3084" spans="2:5" x14ac:dyDescent="0.25">
      <c r="B3084" s="388"/>
      <c r="C3084" s="389"/>
      <c r="D3084" s="389"/>
      <c r="E3084" s="389"/>
    </row>
    <row r="3085" spans="2:5" x14ac:dyDescent="0.25">
      <c r="B3085" s="388"/>
      <c r="C3085" s="389"/>
      <c r="D3085" s="389"/>
      <c r="E3085" s="389"/>
    </row>
    <row r="3086" spans="2:5" x14ac:dyDescent="0.25">
      <c r="B3086" s="388"/>
      <c r="C3086" s="389"/>
      <c r="D3086" s="389"/>
      <c r="E3086" s="389"/>
    </row>
    <row r="3087" spans="2:5" x14ac:dyDescent="0.25">
      <c r="B3087" s="388"/>
      <c r="C3087" s="389"/>
      <c r="D3087" s="389"/>
      <c r="E3087" s="389"/>
    </row>
    <row r="3088" spans="2:5" x14ac:dyDescent="0.25">
      <c r="B3088" s="388"/>
      <c r="C3088" s="389"/>
      <c r="D3088" s="389"/>
      <c r="E3088" s="389"/>
    </row>
    <row r="3089" spans="2:5" x14ac:dyDescent="0.25">
      <c r="B3089" s="388"/>
      <c r="C3089" s="389"/>
      <c r="D3089" s="389"/>
      <c r="E3089" s="389"/>
    </row>
    <row r="3090" spans="2:5" x14ac:dyDescent="0.25">
      <c r="B3090" s="388"/>
      <c r="C3090" s="389"/>
      <c r="D3090" s="389"/>
      <c r="E3090" s="389"/>
    </row>
    <row r="3091" spans="2:5" x14ac:dyDescent="0.25">
      <c r="B3091" s="388"/>
      <c r="C3091" s="389"/>
      <c r="D3091" s="389"/>
      <c r="E3091" s="389"/>
    </row>
    <row r="3092" spans="2:5" x14ac:dyDescent="0.25">
      <c r="B3092" s="388"/>
      <c r="C3092" s="389"/>
      <c r="D3092" s="389"/>
      <c r="E3092" s="389"/>
    </row>
    <row r="3093" spans="2:5" x14ac:dyDescent="0.25">
      <c r="B3093" s="388"/>
      <c r="C3093" s="389"/>
      <c r="D3093" s="389"/>
      <c r="E3093" s="389"/>
    </row>
    <row r="3094" spans="2:5" x14ac:dyDescent="0.25">
      <c r="B3094" s="388"/>
      <c r="C3094" s="389"/>
      <c r="D3094" s="389"/>
      <c r="E3094" s="389"/>
    </row>
    <row r="3095" spans="2:5" x14ac:dyDescent="0.25">
      <c r="B3095" s="388"/>
      <c r="C3095" s="389"/>
      <c r="D3095" s="389"/>
      <c r="E3095" s="389"/>
    </row>
    <row r="3096" spans="2:5" x14ac:dyDescent="0.25">
      <c r="B3096" s="388"/>
      <c r="C3096" s="389"/>
      <c r="D3096" s="389"/>
      <c r="E3096" s="389"/>
    </row>
    <row r="3097" spans="2:5" x14ac:dyDescent="0.25">
      <c r="B3097" s="388"/>
      <c r="C3097" s="389"/>
      <c r="D3097" s="389"/>
      <c r="E3097" s="389"/>
    </row>
    <row r="3098" spans="2:5" x14ac:dyDescent="0.25">
      <c r="B3098" s="388"/>
      <c r="C3098" s="389"/>
      <c r="D3098" s="389"/>
      <c r="E3098" s="389"/>
    </row>
    <row r="3099" spans="2:5" x14ac:dyDescent="0.25">
      <c r="B3099" s="388"/>
      <c r="C3099" s="389"/>
      <c r="D3099" s="389"/>
      <c r="E3099" s="389"/>
    </row>
    <row r="3100" spans="2:5" x14ac:dyDescent="0.25">
      <c r="B3100" s="388"/>
      <c r="C3100" s="389"/>
      <c r="D3100" s="389"/>
      <c r="E3100" s="389"/>
    </row>
    <row r="3101" spans="2:5" x14ac:dyDescent="0.25">
      <c r="B3101" s="388"/>
      <c r="C3101" s="389"/>
      <c r="D3101" s="389"/>
      <c r="E3101" s="389"/>
    </row>
    <row r="3102" spans="2:5" x14ac:dyDescent="0.25">
      <c r="B3102" s="388"/>
      <c r="C3102" s="389"/>
      <c r="D3102" s="389"/>
      <c r="E3102" s="389"/>
    </row>
    <row r="3103" spans="2:5" x14ac:dyDescent="0.25">
      <c r="B3103" s="388"/>
      <c r="C3103" s="389"/>
      <c r="D3103" s="389"/>
      <c r="E3103" s="389"/>
    </row>
    <row r="3104" spans="2:5" x14ac:dyDescent="0.25">
      <c r="B3104" s="388"/>
      <c r="C3104" s="389"/>
      <c r="D3104" s="389"/>
      <c r="E3104" s="389"/>
    </row>
    <row r="3105" spans="2:5" x14ac:dyDescent="0.25">
      <c r="B3105" s="388"/>
      <c r="C3105" s="389"/>
      <c r="D3105" s="389"/>
      <c r="E3105" s="389"/>
    </row>
    <row r="3106" spans="2:5" x14ac:dyDescent="0.25">
      <c r="B3106" s="388"/>
      <c r="C3106" s="389"/>
      <c r="D3106" s="389"/>
      <c r="E3106" s="389"/>
    </row>
    <row r="3107" spans="2:5" x14ac:dyDescent="0.25">
      <c r="B3107" s="388"/>
      <c r="C3107" s="389"/>
      <c r="D3107" s="389"/>
      <c r="E3107" s="389"/>
    </row>
    <row r="3108" spans="2:5" x14ac:dyDescent="0.25">
      <c r="B3108" s="388"/>
      <c r="C3108" s="389"/>
      <c r="D3108" s="389"/>
      <c r="E3108" s="389"/>
    </row>
    <row r="3109" spans="2:5" x14ac:dyDescent="0.25">
      <c r="B3109" s="388"/>
      <c r="C3109" s="389"/>
      <c r="D3109" s="389"/>
      <c r="E3109" s="389"/>
    </row>
    <row r="3110" spans="2:5" x14ac:dyDescent="0.25">
      <c r="B3110" s="388"/>
      <c r="C3110" s="389"/>
      <c r="D3110" s="389"/>
      <c r="E3110" s="389"/>
    </row>
    <row r="3111" spans="2:5" x14ac:dyDescent="0.25">
      <c r="B3111" s="388"/>
      <c r="C3111" s="389"/>
      <c r="D3111" s="389"/>
      <c r="E3111" s="389"/>
    </row>
    <row r="3112" spans="2:5" x14ac:dyDescent="0.25">
      <c r="B3112" s="388"/>
      <c r="C3112" s="389"/>
      <c r="D3112" s="389"/>
      <c r="E3112" s="389"/>
    </row>
    <row r="3113" spans="2:5" x14ac:dyDescent="0.25">
      <c r="B3113" s="388"/>
      <c r="C3113" s="389"/>
      <c r="D3113" s="389"/>
      <c r="E3113" s="389"/>
    </row>
    <row r="3114" spans="2:5" x14ac:dyDescent="0.25">
      <c r="B3114" s="388"/>
      <c r="C3114" s="389"/>
      <c r="D3114" s="389"/>
      <c r="E3114" s="389"/>
    </row>
    <row r="3115" spans="2:5" x14ac:dyDescent="0.25">
      <c r="B3115" s="388"/>
      <c r="C3115" s="389"/>
      <c r="D3115" s="389"/>
      <c r="E3115" s="389"/>
    </row>
    <row r="3116" spans="2:5" x14ac:dyDescent="0.25">
      <c r="B3116" s="388"/>
      <c r="C3116" s="389"/>
      <c r="D3116" s="389"/>
      <c r="E3116" s="389"/>
    </row>
    <row r="3117" spans="2:5" x14ac:dyDescent="0.25">
      <c r="B3117" s="388"/>
      <c r="C3117" s="389"/>
      <c r="D3117" s="389"/>
      <c r="E3117" s="389"/>
    </row>
    <row r="3118" spans="2:5" x14ac:dyDescent="0.25">
      <c r="B3118" s="388"/>
      <c r="C3118" s="389"/>
      <c r="D3118" s="389"/>
      <c r="E3118" s="389"/>
    </row>
    <row r="3119" spans="2:5" x14ac:dyDescent="0.25">
      <c r="B3119" s="388"/>
      <c r="C3119" s="389"/>
      <c r="D3119" s="389"/>
      <c r="E3119" s="389"/>
    </row>
    <row r="3120" spans="2:5" x14ac:dyDescent="0.25">
      <c r="B3120" s="388"/>
      <c r="C3120" s="389"/>
      <c r="D3120" s="389"/>
      <c r="E3120" s="389"/>
    </row>
    <row r="3121" spans="2:5" x14ac:dyDescent="0.25">
      <c r="B3121" s="388"/>
      <c r="C3121" s="389"/>
      <c r="D3121" s="389"/>
      <c r="E3121" s="389"/>
    </row>
    <row r="3122" spans="2:5" x14ac:dyDescent="0.25">
      <c r="B3122" s="388"/>
      <c r="C3122" s="389"/>
      <c r="D3122" s="389"/>
      <c r="E3122" s="389"/>
    </row>
    <row r="3123" spans="2:5" x14ac:dyDescent="0.25">
      <c r="B3123" s="388"/>
      <c r="C3123" s="389"/>
      <c r="D3123" s="389"/>
      <c r="E3123" s="389"/>
    </row>
    <row r="3124" spans="2:5" x14ac:dyDescent="0.25">
      <c r="B3124" s="388"/>
      <c r="C3124" s="389"/>
      <c r="D3124" s="389"/>
      <c r="E3124" s="389"/>
    </row>
    <row r="3125" spans="2:5" x14ac:dyDescent="0.25">
      <c r="B3125" s="388"/>
      <c r="C3125" s="389"/>
      <c r="D3125" s="389"/>
      <c r="E3125" s="389"/>
    </row>
    <row r="3126" spans="2:5" x14ac:dyDescent="0.25">
      <c r="B3126" s="388"/>
      <c r="C3126" s="389"/>
      <c r="D3126" s="389"/>
      <c r="E3126" s="389"/>
    </row>
    <row r="3127" spans="2:5" x14ac:dyDescent="0.25">
      <c r="B3127" s="388"/>
      <c r="C3127" s="389"/>
      <c r="D3127" s="389"/>
      <c r="E3127" s="389"/>
    </row>
    <row r="3128" spans="2:5" x14ac:dyDescent="0.25">
      <c r="B3128" s="388"/>
      <c r="C3128" s="389"/>
      <c r="D3128" s="389"/>
      <c r="E3128" s="389"/>
    </row>
    <row r="3129" spans="2:5" x14ac:dyDescent="0.25">
      <c r="B3129" s="388"/>
      <c r="C3129" s="389"/>
      <c r="D3129" s="389"/>
      <c r="E3129" s="389"/>
    </row>
    <row r="3130" spans="2:5" x14ac:dyDescent="0.25">
      <c r="B3130" s="388"/>
      <c r="C3130" s="389"/>
      <c r="D3130" s="389"/>
      <c r="E3130" s="389"/>
    </row>
    <row r="3131" spans="2:5" x14ac:dyDescent="0.25">
      <c r="B3131" s="388"/>
      <c r="C3131" s="389"/>
      <c r="D3131" s="389"/>
      <c r="E3131" s="389"/>
    </row>
    <row r="3132" spans="2:5" x14ac:dyDescent="0.25">
      <c r="B3132" s="388"/>
      <c r="C3132" s="389"/>
      <c r="D3132" s="389"/>
      <c r="E3132" s="389"/>
    </row>
    <row r="3133" spans="2:5" x14ac:dyDescent="0.25">
      <c r="B3133" s="388"/>
      <c r="C3133" s="389"/>
      <c r="D3133" s="389"/>
      <c r="E3133" s="389"/>
    </row>
    <row r="3134" spans="2:5" x14ac:dyDescent="0.25">
      <c r="B3134" s="388"/>
      <c r="C3134" s="389"/>
      <c r="D3134" s="389"/>
      <c r="E3134" s="389"/>
    </row>
    <row r="3135" spans="2:5" x14ac:dyDescent="0.25">
      <c r="B3135" s="388"/>
      <c r="C3135" s="389"/>
      <c r="D3135" s="389"/>
      <c r="E3135" s="389"/>
    </row>
    <row r="3136" spans="2:5" x14ac:dyDescent="0.25">
      <c r="B3136" s="388"/>
      <c r="C3136" s="389"/>
      <c r="D3136" s="389"/>
      <c r="E3136" s="389"/>
    </row>
    <row r="3137" spans="2:5" x14ac:dyDescent="0.25">
      <c r="B3137" s="388"/>
      <c r="C3137" s="389"/>
      <c r="D3137" s="389"/>
      <c r="E3137" s="389"/>
    </row>
    <row r="3138" spans="2:5" x14ac:dyDescent="0.25">
      <c r="B3138" s="388"/>
      <c r="C3138" s="389"/>
      <c r="D3138" s="389"/>
      <c r="E3138" s="389"/>
    </row>
    <row r="3139" spans="2:5" x14ac:dyDescent="0.25">
      <c r="B3139" s="388"/>
      <c r="C3139" s="389"/>
      <c r="D3139" s="389"/>
      <c r="E3139" s="389"/>
    </row>
    <row r="3140" spans="2:5" x14ac:dyDescent="0.25">
      <c r="B3140" s="388"/>
      <c r="C3140" s="389"/>
      <c r="D3140" s="389"/>
      <c r="E3140" s="389"/>
    </row>
    <row r="3141" spans="2:5" x14ac:dyDescent="0.25">
      <c r="B3141" s="388"/>
      <c r="C3141" s="389"/>
      <c r="D3141" s="389"/>
      <c r="E3141" s="389"/>
    </row>
    <row r="3142" spans="2:5" x14ac:dyDescent="0.25">
      <c r="B3142" s="388"/>
      <c r="C3142" s="389"/>
      <c r="D3142" s="389"/>
      <c r="E3142" s="389"/>
    </row>
    <row r="3143" spans="2:5" x14ac:dyDescent="0.25">
      <c r="B3143" s="388"/>
      <c r="C3143" s="389"/>
      <c r="D3143" s="389"/>
      <c r="E3143" s="389"/>
    </row>
    <row r="3144" spans="2:5" x14ac:dyDescent="0.25">
      <c r="B3144" s="388"/>
      <c r="C3144" s="389"/>
      <c r="D3144" s="389"/>
      <c r="E3144" s="389"/>
    </row>
    <row r="3145" spans="2:5" x14ac:dyDescent="0.25">
      <c r="B3145" s="388"/>
      <c r="C3145" s="389"/>
      <c r="D3145" s="389"/>
      <c r="E3145" s="389"/>
    </row>
    <row r="3146" spans="2:5" x14ac:dyDescent="0.25">
      <c r="B3146" s="388"/>
      <c r="C3146" s="389"/>
      <c r="D3146" s="389"/>
      <c r="E3146" s="389"/>
    </row>
    <row r="3147" spans="2:5" x14ac:dyDescent="0.25">
      <c r="B3147" s="388"/>
      <c r="C3147" s="389"/>
      <c r="D3147" s="389"/>
      <c r="E3147" s="389"/>
    </row>
    <row r="3148" spans="2:5" x14ac:dyDescent="0.25">
      <c r="B3148" s="388"/>
      <c r="C3148" s="389"/>
      <c r="D3148" s="389"/>
      <c r="E3148" s="389"/>
    </row>
    <row r="3149" spans="2:5" x14ac:dyDescent="0.25">
      <c r="B3149" s="388"/>
      <c r="C3149" s="389"/>
      <c r="D3149" s="389"/>
      <c r="E3149" s="389"/>
    </row>
    <row r="3150" spans="2:5" x14ac:dyDescent="0.25">
      <c r="B3150" s="388"/>
      <c r="C3150" s="389"/>
      <c r="D3150" s="389"/>
      <c r="E3150" s="389"/>
    </row>
    <row r="3151" spans="2:5" x14ac:dyDescent="0.25">
      <c r="B3151" s="388"/>
      <c r="C3151" s="389"/>
      <c r="D3151" s="389"/>
      <c r="E3151" s="389"/>
    </row>
    <row r="3152" spans="2:5" x14ac:dyDescent="0.25">
      <c r="B3152" s="388"/>
      <c r="C3152" s="389"/>
      <c r="D3152" s="389"/>
      <c r="E3152" s="389"/>
    </row>
    <row r="3153" spans="2:5" x14ac:dyDescent="0.25">
      <c r="B3153" s="388"/>
      <c r="C3153" s="389"/>
      <c r="D3153" s="389"/>
      <c r="E3153" s="389"/>
    </row>
    <row r="3154" spans="2:5" x14ac:dyDescent="0.25">
      <c r="B3154" s="388"/>
      <c r="C3154" s="389"/>
      <c r="D3154" s="389"/>
      <c r="E3154" s="389"/>
    </row>
    <row r="3155" spans="2:5" x14ac:dyDescent="0.25">
      <c r="B3155" s="388"/>
      <c r="C3155" s="389"/>
      <c r="D3155" s="389"/>
      <c r="E3155" s="389"/>
    </row>
    <row r="3156" spans="2:5" x14ac:dyDescent="0.25">
      <c r="B3156" s="388"/>
      <c r="C3156" s="389"/>
      <c r="D3156" s="389"/>
      <c r="E3156" s="389"/>
    </row>
    <row r="3157" spans="2:5" x14ac:dyDescent="0.25">
      <c r="B3157" s="388"/>
      <c r="C3157" s="389"/>
      <c r="D3157" s="389"/>
      <c r="E3157" s="389"/>
    </row>
    <row r="3158" spans="2:5" x14ac:dyDescent="0.25">
      <c r="B3158" s="388"/>
      <c r="C3158" s="389"/>
      <c r="D3158" s="389"/>
      <c r="E3158" s="389"/>
    </row>
    <row r="3159" spans="2:5" x14ac:dyDescent="0.25">
      <c r="B3159" s="388"/>
      <c r="C3159" s="389"/>
      <c r="D3159" s="389"/>
      <c r="E3159" s="389"/>
    </row>
    <row r="3160" spans="2:5" x14ac:dyDescent="0.25">
      <c r="B3160" s="388"/>
      <c r="C3160" s="389"/>
      <c r="D3160" s="389"/>
      <c r="E3160" s="389"/>
    </row>
    <row r="3161" spans="2:5" x14ac:dyDescent="0.25">
      <c r="B3161" s="388"/>
      <c r="C3161" s="389"/>
      <c r="D3161" s="389"/>
      <c r="E3161" s="389"/>
    </row>
    <row r="3162" spans="2:5" x14ac:dyDescent="0.25">
      <c r="B3162" s="388"/>
      <c r="C3162" s="389"/>
      <c r="D3162" s="389"/>
      <c r="E3162" s="389"/>
    </row>
    <row r="3163" spans="2:5" x14ac:dyDescent="0.25">
      <c r="B3163" s="388"/>
      <c r="C3163" s="389"/>
      <c r="D3163" s="389"/>
      <c r="E3163" s="389"/>
    </row>
    <row r="3164" spans="2:5" x14ac:dyDescent="0.25">
      <c r="B3164" s="388"/>
      <c r="C3164" s="389"/>
      <c r="D3164" s="389"/>
      <c r="E3164" s="389"/>
    </row>
    <row r="3165" spans="2:5" x14ac:dyDescent="0.25">
      <c r="B3165" s="388"/>
      <c r="C3165" s="389"/>
      <c r="D3165" s="389"/>
      <c r="E3165" s="389"/>
    </row>
    <row r="3166" spans="2:5" x14ac:dyDescent="0.25">
      <c r="B3166" s="388"/>
      <c r="C3166" s="389"/>
      <c r="D3166" s="389"/>
      <c r="E3166" s="389"/>
    </row>
    <row r="3167" spans="2:5" x14ac:dyDescent="0.25">
      <c r="B3167" s="388"/>
      <c r="C3167" s="389"/>
      <c r="D3167" s="389"/>
      <c r="E3167" s="389"/>
    </row>
    <row r="3168" spans="2:5" x14ac:dyDescent="0.25">
      <c r="B3168" s="388"/>
      <c r="C3168" s="389"/>
      <c r="D3168" s="389"/>
      <c r="E3168" s="389"/>
    </row>
    <row r="3169" spans="2:5" x14ac:dyDescent="0.25">
      <c r="B3169" s="388"/>
      <c r="C3169" s="389"/>
      <c r="D3169" s="389"/>
      <c r="E3169" s="389"/>
    </row>
    <row r="3170" spans="2:5" x14ac:dyDescent="0.25">
      <c r="B3170" s="388"/>
      <c r="C3170" s="389"/>
      <c r="D3170" s="389"/>
      <c r="E3170" s="389"/>
    </row>
    <row r="3171" spans="2:5" x14ac:dyDescent="0.25">
      <c r="B3171" s="388"/>
      <c r="C3171" s="389"/>
      <c r="D3171" s="389"/>
      <c r="E3171" s="389"/>
    </row>
    <row r="3172" spans="2:5" x14ac:dyDescent="0.25">
      <c r="B3172" s="388"/>
      <c r="C3172" s="389"/>
      <c r="D3172" s="389"/>
      <c r="E3172" s="389"/>
    </row>
    <row r="3173" spans="2:5" x14ac:dyDescent="0.25">
      <c r="B3173" s="388"/>
      <c r="C3173" s="389"/>
      <c r="D3173" s="389"/>
      <c r="E3173" s="389"/>
    </row>
    <row r="3174" spans="2:5" x14ac:dyDescent="0.25">
      <c r="B3174" s="388"/>
      <c r="C3174" s="389"/>
      <c r="D3174" s="389"/>
      <c r="E3174" s="389"/>
    </row>
    <row r="3175" spans="2:5" x14ac:dyDescent="0.25">
      <c r="B3175" s="388"/>
      <c r="C3175" s="389"/>
      <c r="D3175" s="389"/>
      <c r="E3175" s="389"/>
    </row>
    <row r="3176" spans="2:5" x14ac:dyDescent="0.25">
      <c r="B3176" s="388"/>
      <c r="C3176" s="389"/>
      <c r="D3176" s="389"/>
      <c r="E3176" s="389"/>
    </row>
    <row r="3177" spans="2:5" x14ac:dyDescent="0.25">
      <c r="B3177" s="388"/>
      <c r="C3177" s="389"/>
      <c r="D3177" s="389"/>
      <c r="E3177" s="389"/>
    </row>
    <row r="3178" spans="2:5" x14ac:dyDescent="0.25">
      <c r="B3178" s="388"/>
      <c r="C3178" s="389"/>
      <c r="D3178" s="389"/>
      <c r="E3178" s="389"/>
    </row>
    <row r="3179" spans="2:5" x14ac:dyDescent="0.25">
      <c r="B3179" s="388"/>
      <c r="C3179" s="389"/>
      <c r="D3179" s="389"/>
      <c r="E3179" s="389"/>
    </row>
    <row r="3180" spans="2:5" x14ac:dyDescent="0.25">
      <c r="B3180" s="388"/>
      <c r="C3180" s="389"/>
      <c r="D3180" s="389"/>
      <c r="E3180" s="389"/>
    </row>
    <row r="3181" spans="2:5" x14ac:dyDescent="0.25">
      <c r="B3181" s="388"/>
      <c r="C3181" s="389"/>
      <c r="D3181" s="389"/>
      <c r="E3181" s="389"/>
    </row>
    <row r="3182" spans="2:5" x14ac:dyDescent="0.25">
      <c r="B3182" s="388"/>
      <c r="C3182" s="389"/>
      <c r="D3182" s="389"/>
      <c r="E3182" s="389"/>
    </row>
    <row r="3183" spans="2:5" x14ac:dyDescent="0.25">
      <c r="B3183" s="388"/>
      <c r="C3183" s="389"/>
      <c r="D3183" s="389"/>
      <c r="E3183" s="389"/>
    </row>
    <row r="3184" spans="2:5" x14ac:dyDescent="0.25">
      <c r="B3184" s="388"/>
      <c r="C3184" s="389"/>
      <c r="D3184" s="389"/>
      <c r="E3184" s="389"/>
    </row>
    <row r="3185" spans="2:5" x14ac:dyDescent="0.25">
      <c r="B3185" s="388"/>
      <c r="C3185" s="389"/>
      <c r="D3185" s="389"/>
      <c r="E3185" s="389"/>
    </row>
    <row r="3186" spans="2:5" x14ac:dyDescent="0.25">
      <c r="B3186" s="388"/>
      <c r="C3186" s="389"/>
      <c r="D3186" s="389"/>
      <c r="E3186" s="389"/>
    </row>
    <row r="3187" spans="2:5" x14ac:dyDescent="0.25">
      <c r="B3187" s="388"/>
      <c r="C3187" s="389"/>
      <c r="D3187" s="389"/>
      <c r="E3187" s="389"/>
    </row>
    <row r="3188" spans="2:5" x14ac:dyDescent="0.25">
      <c r="B3188" s="388"/>
      <c r="C3188" s="389"/>
      <c r="D3188" s="389"/>
      <c r="E3188" s="389"/>
    </row>
    <row r="3189" spans="2:5" x14ac:dyDescent="0.25">
      <c r="B3189" s="388"/>
      <c r="C3189" s="389"/>
      <c r="D3189" s="389"/>
      <c r="E3189" s="389"/>
    </row>
    <row r="3190" spans="2:5" x14ac:dyDescent="0.25">
      <c r="B3190" s="388"/>
      <c r="C3190" s="389"/>
      <c r="D3190" s="389"/>
      <c r="E3190" s="389"/>
    </row>
    <row r="3191" spans="2:5" x14ac:dyDescent="0.25">
      <c r="B3191" s="388"/>
      <c r="C3191" s="389"/>
      <c r="D3191" s="389"/>
      <c r="E3191" s="389"/>
    </row>
    <row r="3192" spans="2:5" x14ac:dyDescent="0.25">
      <c r="B3192" s="388"/>
      <c r="C3192" s="389"/>
      <c r="D3192" s="389"/>
      <c r="E3192" s="389"/>
    </row>
    <row r="3193" spans="2:5" x14ac:dyDescent="0.25">
      <c r="B3193" s="388"/>
      <c r="C3193" s="389"/>
      <c r="D3193" s="389"/>
      <c r="E3193" s="389"/>
    </row>
    <row r="3194" spans="2:5" x14ac:dyDescent="0.25">
      <c r="B3194" s="388"/>
      <c r="C3194" s="389"/>
      <c r="D3194" s="389"/>
      <c r="E3194" s="389"/>
    </row>
    <row r="3195" spans="2:5" x14ac:dyDescent="0.25">
      <c r="B3195" s="388"/>
      <c r="C3195" s="389"/>
      <c r="D3195" s="389"/>
      <c r="E3195" s="389"/>
    </row>
    <row r="3196" spans="2:5" x14ac:dyDescent="0.25">
      <c r="B3196" s="388"/>
      <c r="C3196" s="389"/>
      <c r="D3196" s="389"/>
      <c r="E3196" s="389"/>
    </row>
    <row r="3197" spans="2:5" x14ac:dyDescent="0.25">
      <c r="B3197" s="388"/>
      <c r="C3197" s="389"/>
      <c r="D3197" s="389"/>
      <c r="E3197" s="389"/>
    </row>
    <row r="3198" spans="2:5" x14ac:dyDescent="0.25">
      <c r="B3198" s="388"/>
      <c r="C3198" s="389"/>
      <c r="D3198" s="389"/>
      <c r="E3198" s="389"/>
    </row>
    <row r="3199" spans="2:5" x14ac:dyDescent="0.25">
      <c r="B3199" s="388"/>
      <c r="C3199" s="389"/>
      <c r="D3199" s="389"/>
      <c r="E3199" s="389"/>
    </row>
    <row r="3200" spans="2:5" x14ac:dyDescent="0.25">
      <c r="B3200" s="388"/>
      <c r="C3200" s="389"/>
      <c r="D3200" s="389"/>
      <c r="E3200" s="389"/>
    </row>
    <row r="3201" spans="2:5" x14ac:dyDescent="0.25">
      <c r="B3201" s="388"/>
      <c r="C3201" s="389"/>
      <c r="D3201" s="389"/>
      <c r="E3201" s="389"/>
    </row>
    <row r="3202" spans="2:5" x14ac:dyDescent="0.25">
      <c r="B3202" s="388"/>
      <c r="C3202" s="389"/>
      <c r="D3202" s="389"/>
      <c r="E3202" s="389"/>
    </row>
    <row r="3203" spans="2:5" x14ac:dyDescent="0.25">
      <c r="B3203" s="388"/>
      <c r="C3203" s="389"/>
      <c r="D3203" s="389"/>
      <c r="E3203" s="389"/>
    </row>
    <row r="3204" spans="2:5" x14ac:dyDescent="0.25">
      <c r="B3204" s="388"/>
      <c r="C3204" s="389"/>
      <c r="D3204" s="389"/>
      <c r="E3204" s="389"/>
    </row>
    <row r="3205" spans="2:5" x14ac:dyDescent="0.25">
      <c r="B3205" s="388"/>
      <c r="C3205" s="389"/>
      <c r="D3205" s="389"/>
      <c r="E3205" s="389"/>
    </row>
    <row r="3206" spans="2:5" x14ac:dyDescent="0.25">
      <c r="B3206" s="388"/>
      <c r="C3206" s="389"/>
      <c r="D3206" s="389"/>
      <c r="E3206" s="389"/>
    </row>
    <row r="3207" spans="2:5" x14ac:dyDescent="0.25">
      <c r="B3207" s="388"/>
      <c r="C3207" s="389"/>
      <c r="D3207" s="389"/>
      <c r="E3207" s="389"/>
    </row>
    <row r="3208" spans="2:5" x14ac:dyDescent="0.25">
      <c r="B3208" s="388"/>
      <c r="C3208" s="389"/>
      <c r="D3208" s="389"/>
      <c r="E3208" s="389"/>
    </row>
    <row r="3209" spans="2:5" x14ac:dyDescent="0.25">
      <c r="B3209" s="388"/>
      <c r="C3209" s="389"/>
      <c r="D3209" s="389"/>
      <c r="E3209" s="389"/>
    </row>
    <row r="3210" spans="2:5" x14ac:dyDescent="0.25">
      <c r="B3210" s="388"/>
      <c r="C3210" s="389"/>
      <c r="D3210" s="389"/>
      <c r="E3210" s="389"/>
    </row>
    <row r="3211" spans="2:5" x14ac:dyDescent="0.25">
      <c r="B3211" s="388"/>
      <c r="C3211" s="389"/>
      <c r="D3211" s="389"/>
      <c r="E3211" s="389"/>
    </row>
    <row r="3212" spans="2:5" x14ac:dyDescent="0.25">
      <c r="B3212" s="388"/>
      <c r="C3212" s="389"/>
      <c r="D3212" s="389"/>
      <c r="E3212" s="389"/>
    </row>
    <row r="3213" spans="2:5" x14ac:dyDescent="0.25">
      <c r="B3213" s="388"/>
      <c r="C3213" s="389"/>
      <c r="D3213" s="389"/>
      <c r="E3213" s="389"/>
    </row>
    <row r="3214" spans="2:5" x14ac:dyDescent="0.25">
      <c r="B3214" s="388"/>
      <c r="C3214" s="389"/>
      <c r="D3214" s="389"/>
      <c r="E3214" s="389"/>
    </row>
    <row r="3215" spans="2:5" x14ac:dyDescent="0.25">
      <c r="B3215" s="388"/>
      <c r="C3215" s="389"/>
      <c r="D3215" s="389"/>
      <c r="E3215" s="389"/>
    </row>
    <row r="3216" spans="2:5" x14ac:dyDescent="0.25">
      <c r="B3216" s="388"/>
      <c r="C3216" s="389"/>
      <c r="D3216" s="389"/>
      <c r="E3216" s="389"/>
    </row>
    <row r="3217" spans="2:5" x14ac:dyDescent="0.25">
      <c r="B3217" s="388"/>
      <c r="C3217" s="389"/>
      <c r="D3217" s="389"/>
      <c r="E3217" s="389"/>
    </row>
    <row r="3218" spans="2:5" x14ac:dyDescent="0.25">
      <c r="B3218" s="388"/>
      <c r="C3218" s="389"/>
      <c r="D3218" s="389"/>
      <c r="E3218" s="389"/>
    </row>
    <row r="3219" spans="2:5" x14ac:dyDescent="0.25">
      <c r="B3219" s="388"/>
      <c r="C3219" s="389"/>
      <c r="D3219" s="389"/>
      <c r="E3219" s="389"/>
    </row>
    <row r="3220" spans="2:5" x14ac:dyDescent="0.25">
      <c r="B3220" s="388"/>
      <c r="C3220" s="389"/>
      <c r="D3220" s="389"/>
      <c r="E3220" s="389"/>
    </row>
    <row r="3221" spans="2:5" x14ac:dyDescent="0.25">
      <c r="B3221" s="388"/>
      <c r="C3221" s="389"/>
      <c r="D3221" s="389"/>
      <c r="E3221" s="389"/>
    </row>
    <row r="3222" spans="2:5" x14ac:dyDescent="0.25">
      <c r="B3222" s="388"/>
      <c r="C3222" s="389"/>
      <c r="D3222" s="389"/>
      <c r="E3222" s="389"/>
    </row>
    <row r="3223" spans="2:5" x14ac:dyDescent="0.25">
      <c r="B3223" s="388"/>
      <c r="C3223" s="389"/>
      <c r="D3223" s="389"/>
      <c r="E3223" s="389"/>
    </row>
    <row r="3224" spans="2:5" x14ac:dyDescent="0.25">
      <c r="B3224" s="388"/>
      <c r="C3224" s="389"/>
      <c r="D3224" s="389"/>
      <c r="E3224" s="389"/>
    </row>
    <row r="3225" spans="2:5" x14ac:dyDescent="0.25">
      <c r="B3225" s="388"/>
      <c r="C3225" s="389"/>
      <c r="D3225" s="389"/>
      <c r="E3225" s="389"/>
    </row>
    <row r="3226" spans="2:5" x14ac:dyDescent="0.25">
      <c r="B3226" s="388"/>
      <c r="C3226" s="389"/>
      <c r="D3226" s="389"/>
      <c r="E3226" s="389"/>
    </row>
    <row r="3227" spans="2:5" x14ac:dyDescent="0.25">
      <c r="B3227" s="388"/>
      <c r="C3227" s="389"/>
      <c r="D3227" s="389"/>
      <c r="E3227" s="389"/>
    </row>
    <row r="3228" spans="2:5" x14ac:dyDescent="0.25">
      <c r="B3228" s="388"/>
      <c r="C3228" s="389"/>
      <c r="D3228" s="389"/>
      <c r="E3228" s="389"/>
    </row>
    <row r="3229" spans="2:5" x14ac:dyDescent="0.25">
      <c r="B3229" s="388"/>
      <c r="C3229" s="389"/>
      <c r="D3229" s="389"/>
      <c r="E3229" s="389"/>
    </row>
    <row r="3230" spans="2:5" x14ac:dyDescent="0.25">
      <c r="B3230" s="388"/>
      <c r="C3230" s="389"/>
      <c r="D3230" s="389"/>
      <c r="E3230" s="389"/>
    </row>
    <row r="3231" spans="2:5" x14ac:dyDescent="0.25">
      <c r="B3231" s="388"/>
      <c r="C3231" s="389"/>
      <c r="D3231" s="389"/>
      <c r="E3231" s="389"/>
    </row>
    <row r="3232" spans="2:5" x14ac:dyDescent="0.25">
      <c r="B3232" s="388"/>
      <c r="C3232" s="389"/>
      <c r="D3232" s="389"/>
      <c r="E3232" s="389"/>
    </row>
    <row r="3233" spans="2:5" x14ac:dyDescent="0.25">
      <c r="B3233" s="388"/>
      <c r="C3233" s="389"/>
      <c r="D3233" s="389"/>
      <c r="E3233" s="389"/>
    </row>
    <row r="3234" spans="2:5" x14ac:dyDescent="0.25">
      <c r="B3234" s="388"/>
      <c r="C3234" s="389"/>
      <c r="D3234" s="389"/>
      <c r="E3234" s="389"/>
    </row>
    <row r="3235" spans="2:5" x14ac:dyDescent="0.25">
      <c r="B3235" s="388"/>
      <c r="C3235" s="389"/>
      <c r="D3235" s="389"/>
      <c r="E3235" s="389"/>
    </row>
    <row r="3236" spans="2:5" x14ac:dyDescent="0.25">
      <c r="B3236" s="388"/>
      <c r="C3236" s="389"/>
      <c r="D3236" s="389"/>
      <c r="E3236" s="389"/>
    </row>
    <row r="3237" spans="2:5" x14ac:dyDescent="0.25">
      <c r="B3237" s="388"/>
      <c r="C3237" s="389"/>
      <c r="D3237" s="389"/>
      <c r="E3237" s="389"/>
    </row>
    <row r="3238" spans="2:5" x14ac:dyDescent="0.25">
      <c r="B3238" s="388"/>
      <c r="C3238" s="389"/>
      <c r="D3238" s="389"/>
      <c r="E3238" s="389"/>
    </row>
    <row r="3239" spans="2:5" x14ac:dyDescent="0.25">
      <c r="B3239" s="388"/>
      <c r="C3239" s="389"/>
      <c r="D3239" s="389"/>
      <c r="E3239" s="389"/>
    </row>
    <row r="3240" spans="2:5" x14ac:dyDescent="0.25">
      <c r="B3240" s="388"/>
      <c r="C3240" s="389"/>
      <c r="D3240" s="389"/>
      <c r="E3240" s="389"/>
    </row>
    <row r="3241" spans="2:5" x14ac:dyDescent="0.25">
      <c r="B3241" s="388"/>
      <c r="C3241" s="389"/>
      <c r="D3241" s="389"/>
      <c r="E3241" s="389"/>
    </row>
    <row r="3242" spans="2:5" x14ac:dyDescent="0.25">
      <c r="B3242" s="388"/>
      <c r="C3242" s="389"/>
      <c r="D3242" s="389"/>
      <c r="E3242" s="389"/>
    </row>
    <row r="3243" spans="2:5" x14ac:dyDescent="0.25">
      <c r="B3243" s="388"/>
      <c r="C3243" s="389"/>
      <c r="D3243" s="389"/>
      <c r="E3243" s="389"/>
    </row>
    <row r="3244" spans="2:5" x14ac:dyDescent="0.25">
      <c r="B3244" s="388"/>
      <c r="C3244" s="389"/>
      <c r="D3244" s="389"/>
      <c r="E3244" s="389"/>
    </row>
    <row r="3245" spans="2:5" x14ac:dyDescent="0.25">
      <c r="B3245" s="388"/>
      <c r="C3245" s="389"/>
      <c r="D3245" s="389"/>
      <c r="E3245" s="389"/>
    </row>
    <row r="3246" spans="2:5" x14ac:dyDescent="0.25">
      <c r="B3246" s="388"/>
      <c r="C3246" s="389"/>
      <c r="D3246" s="389"/>
      <c r="E3246" s="389"/>
    </row>
    <row r="3247" spans="2:5" x14ac:dyDescent="0.25">
      <c r="B3247" s="388"/>
      <c r="C3247" s="389"/>
      <c r="D3247" s="389"/>
      <c r="E3247" s="389"/>
    </row>
    <row r="3248" spans="2:5" x14ac:dyDescent="0.25">
      <c r="B3248" s="388"/>
      <c r="C3248" s="389"/>
      <c r="D3248" s="389"/>
      <c r="E3248" s="389"/>
    </row>
    <row r="3249" spans="2:5" x14ac:dyDescent="0.25">
      <c r="B3249" s="388"/>
      <c r="C3249" s="389"/>
      <c r="D3249" s="389"/>
      <c r="E3249" s="389"/>
    </row>
    <row r="3250" spans="2:5" x14ac:dyDescent="0.25">
      <c r="B3250" s="388"/>
      <c r="C3250" s="389"/>
      <c r="D3250" s="389"/>
      <c r="E3250" s="389"/>
    </row>
    <row r="3251" spans="2:5" x14ac:dyDescent="0.25">
      <c r="B3251" s="388"/>
      <c r="C3251" s="389"/>
      <c r="D3251" s="389"/>
      <c r="E3251" s="389"/>
    </row>
    <row r="3252" spans="2:5" x14ac:dyDescent="0.25">
      <c r="B3252" s="388"/>
      <c r="C3252" s="389"/>
      <c r="D3252" s="389"/>
      <c r="E3252" s="389"/>
    </row>
    <row r="3253" spans="2:5" x14ac:dyDescent="0.25">
      <c r="B3253" s="388"/>
      <c r="C3253" s="389"/>
      <c r="D3253" s="389"/>
      <c r="E3253" s="389"/>
    </row>
    <row r="3254" spans="2:5" x14ac:dyDescent="0.25">
      <c r="B3254" s="388"/>
      <c r="C3254" s="389"/>
      <c r="D3254" s="389"/>
      <c r="E3254" s="389"/>
    </row>
    <row r="3255" spans="2:5" x14ac:dyDescent="0.25">
      <c r="B3255" s="388"/>
      <c r="C3255" s="389"/>
      <c r="D3255" s="389"/>
      <c r="E3255" s="389"/>
    </row>
    <row r="3256" spans="2:5" x14ac:dyDescent="0.25">
      <c r="B3256" s="388"/>
      <c r="C3256" s="389"/>
      <c r="D3256" s="389"/>
      <c r="E3256" s="389"/>
    </row>
    <row r="3257" spans="2:5" x14ac:dyDescent="0.25">
      <c r="B3257" s="388"/>
      <c r="C3257" s="389"/>
      <c r="D3257" s="389"/>
      <c r="E3257" s="389"/>
    </row>
    <row r="3258" spans="2:5" x14ac:dyDescent="0.25">
      <c r="B3258" s="388"/>
      <c r="C3258" s="389"/>
      <c r="D3258" s="389"/>
      <c r="E3258" s="389"/>
    </row>
    <row r="3259" spans="2:5" x14ac:dyDescent="0.25">
      <c r="B3259" s="388"/>
      <c r="C3259" s="389"/>
      <c r="D3259" s="389"/>
      <c r="E3259" s="389"/>
    </row>
    <row r="3260" spans="2:5" x14ac:dyDescent="0.25">
      <c r="B3260" s="388"/>
      <c r="C3260" s="389"/>
      <c r="D3260" s="389"/>
      <c r="E3260" s="389"/>
    </row>
    <row r="3261" spans="2:5" x14ac:dyDescent="0.25">
      <c r="B3261" s="388"/>
      <c r="C3261" s="389"/>
      <c r="D3261" s="389"/>
      <c r="E3261" s="389"/>
    </row>
    <row r="3262" spans="2:5" x14ac:dyDescent="0.25">
      <c r="B3262" s="388"/>
      <c r="C3262" s="389"/>
      <c r="D3262" s="389"/>
      <c r="E3262" s="389"/>
    </row>
    <row r="3263" spans="2:5" x14ac:dyDescent="0.25">
      <c r="B3263" s="388"/>
      <c r="C3263" s="389"/>
      <c r="D3263" s="389"/>
      <c r="E3263" s="389"/>
    </row>
    <row r="3264" spans="2:5" x14ac:dyDescent="0.25">
      <c r="B3264" s="388"/>
      <c r="C3264" s="389"/>
      <c r="D3264" s="389"/>
      <c r="E3264" s="389"/>
    </row>
    <row r="3265" spans="2:5" x14ac:dyDescent="0.25">
      <c r="B3265" s="388"/>
      <c r="C3265" s="389"/>
      <c r="D3265" s="389"/>
      <c r="E3265" s="389"/>
    </row>
    <row r="3266" spans="2:5" x14ac:dyDescent="0.25">
      <c r="B3266" s="388"/>
      <c r="C3266" s="389"/>
      <c r="D3266" s="389"/>
      <c r="E3266" s="389"/>
    </row>
    <row r="3267" spans="2:5" x14ac:dyDescent="0.25">
      <c r="B3267" s="388"/>
      <c r="C3267" s="389"/>
      <c r="D3267" s="389"/>
      <c r="E3267" s="389"/>
    </row>
    <row r="3268" spans="2:5" x14ac:dyDescent="0.25">
      <c r="B3268" s="388"/>
      <c r="C3268" s="389"/>
      <c r="D3268" s="389"/>
      <c r="E3268" s="389"/>
    </row>
    <row r="3269" spans="2:5" x14ac:dyDescent="0.25">
      <c r="B3269" s="388"/>
      <c r="C3269" s="389"/>
      <c r="D3269" s="389"/>
      <c r="E3269" s="389"/>
    </row>
    <row r="3270" spans="2:5" x14ac:dyDescent="0.25">
      <c r="B3270" s="388"/>
      <c r="C3270" s="389"/>
      <c r="D3270" s="389"/>
      <c r="E3270" s="389"/>
    </row>
    <row r="3271" spans="2:5" x14ac:dyDescent="0.25">
      <c r="B3271" s="388"/>
      <c r="C3271" s="389"/>
      <c r="D3271" s="389"/>
      <c r="E3271" s="389"/>
    </row>
    <row r="3272" spans="2:5" x14ac:dyDescent="0.25">
      <c r="B3272" s="388"/>
      <c r="C3272" s="389"/>
      <c r="D3272" s="389"/>
      <c r="E3272" s="389"/>
    </row>
    <row r="3273" spans="2:5" x14ac:dyDescent="0.25">
      <c r="B3273" s="388"/>
      <c r="C3273" s="389"/>
      <c r="D3273" s="389"/>
      <c r="E3273" s="389"/>
    </row>
    <row r="3274" spans="2:5" x14ac:dyDescent="0.25">
      <c r="B3274" s="388"/>
      <c r="C3274" s="389"/>
      <c r="D3274" s="389"/>
      <c r="E3274" s="389"/>
    </row>
    <row r="3275" spans="2:5" x14ac:dyDescent="0.25">
      <c r="B3275" s="388"/>
      <c r="C3275" s="389"/>
      <c r="D3275" s="389"/>
      <c r="E3275" s="389"/>
    </row>
    <row r="3276" spans="2:5" x14ac:dyDescent="0.25">
      <c r="B3276" s="388"/>
      <c r="C3276" s="389"/>
      <c r="D3276" s="389"/>
      <c r="E3276" s="389"/>
    </row>
    <row r="3277" spans="2:5" x14ac:dyDescent="0.25">
      <c r="B3277" s="388"/>
      <c r="C3277" s="389"/>
      <c r="D3277" s="389"/>
      <c r="E3277" s="389"/>
    </row>
    <row r="3278" spans="2:5" x14ac:dyDescent="0.25">
      <c r="B3278" s="388"/>
      <c r="C3278" s="389"/>
      <c r="D3278" s="389"/>
      <c r="E3278" s="389"/>
    </row>
    <row r="3279" spans="2:5" x14ac:dyDescent="0.25">
      <c r="B3279" s="388"/>
      <c r="C3279" s="389"/>
      <c r="D3279" s="389"/>
      <c r="E3279" s="389"/>
    </row>
    <row r="3280" spans="2:5" x14ac:dyDescent="0.25">
      <c r="B3280" s="388"/>
      <c r="C3280" s="389"/>
      <c r="D3280" s="389"/>
      <c r="E3280" s="389"/>
    </row>
    <row r="3281" spans="2:5" x14ac:dyDescent="0.25">
      <c r="B3281" s="388"/>
      <c r="C3281" s="389"/>
      <c r="D3281" s="389"/>
      <c r="E3281" s="389"/>
    </row>
    <row r="3282" spans="2:5" x14ac:dyDescent="0.25">
      <c r="B3282" s="388"/>
      <c r="C3282" s="389"/>
      <c r="D3282" s="389"/>
      <c r="E3282" s="389"/>
    </row>
    <row r="3283" spans="2:5" x14ac:dyDescent="0.25">
      <c r="B3283" s="388"/>
      <c r="C3283" s="389"/>
      <c r="D3283" s="389"/>
      <c r="E3283" s="389"/>
    </row>
    <row r="3284" spans="2:5" x14ac:dyDescent="0.25">
      <c r="B3284" s="388"/>
      <c r="C3284" s="389"/>
      <c r="D3284" s="389"/>
      <c r="E3284" s="389"/>
    </row>
    <row r="3285" spans="2:5" x14ac:dyDescent="0.25">
      <c r="B3285" s="388"/>
      <c r="C3285" s="389"/>
      <c r="D3285" s="389"/>
      <c r="E3285" s="389"/>
    </row>
    <row r="3286" spans="2:5" x14ac:dyDescent="0.25">
      <c r="B3286" s="388"/>
      <c r="C3286" s="389"/>
      <c r="D3286" s="389"/>
      <c r="E3286" s="389"/>
    </row>
    <row r="3287" spans="2:5" x14ac:dyDescent="0.25">
      <c r="B3287" s="388"/>
      <c r="C3287" s="389"/>
      <c r="D3287" s="389"/>
      <c r="E3287" s="389"/>
    </row>
    <row r="3288" spans="2:5" x14ac:dyDescent="0.25">
      <c r="B3288" s="388"/>
      <c r="C3288" s="389"/>
      <c r="D3288" s="389"/>
      <c r="E3288" s="389"/>
    </row>
    <row r="3289" spans="2:5" x14ac:dyDescent="0.25">
      <c r="B3289" s="388"/>
      <c r="C3289" s="389"/>
      <c r="D3289" s="389"/>
      <c r="E3289" s="389"/>
    </row>
    <row r="3290" spans="2:5" x14ac:dyDescent="0.25">
      <c r="B3290" s="388"/>
      <c r="C3290" s="389"/>
      <c r="D3290" s="389"/>
      <c r="E3290" s="389"/>
    </row>
    <row r="3291" spans="2:5" x14ac:dyDescent="0.25">
      <c r="B3291" s="388"/>
      <c r="C3291" s="389"/>
      <c r="D3291" s="389"/>
      <c r="E3291" s="389"/>
    </row>
    <row r="3292" spans="2:5" x14ac:dyDescent="0.25">
      <c r="B3292" s="388"/>
      <c r="C3292" s="389"/>
      <c r="D3292" s="389"/>
      <c r="E3292" s="389"/>
    </row>
    <row r="3293" spans="2:5" x14ac:dyDescent="0.25">
      <c r="B3293" s="388"/>
      <c r="C3293" s="389"/>
      <c r="D3293" s="389"/>
      <c r="E3293" s="389"/>
    </row>
    <row r="3294" spans="2:5" x14ac:dyDescent="0.25">
      <c r="B3294" s="388"/>
      <c r="C3294" s="389"/>
      <c r="D3294" s="389"/>
      <c r="E3294" s="389"/>
    </row>
    <row r="3295" spans="2:5" x14ac:dyDescent="0.25">
      <c r="B3295" s="388"/>
      <c r="C3295" s="389"/>
      <c r="D3295" s="389"/>
      <c r="E3295" s="389"/>
    </row>
    <row r="3296" spans="2:5" x14ac:dyDescent="0.25">
      <c r="B3296" s="388"/>
      <c r="C3296" s="389"/>
      <c r="D3296" s="389"/>
      <c r="E3296" s="389"/>
    </row>
    <row r="3297" spans="2:5" x14ac:dyDescent="0.25">
      <c r="B3297" s="388"/>
      <c r="C3297" s="389"/>
      <c r="D3297" s="389"/>
      <c r="E3297" s="389"/>
    </row>
    <row r="3298" spans="2:5" x14ac:dyDescent="0.25">
      <c r="B3298" s="388"/>
      <c r="C3298" s="389"/>
      <c r="D3298" s="389"/>
      <c r="E3298" s="389"/>
    </row>
    <row r="3299" spans="2:5" x14ac:dyDescent="0.25">
      <c r="B3299" s="388"/>
      <c r="C3299" s="389"/>
      <c r="D3299" s="389"/>
      <c r="E3299" s="389"/>
    </row>
    <row r="3300" spans="2:5" x14ac:dyDescent="0.25">
      <c r="B3300" s="388"/>
      <c r="C3300" s="389"/>
      <c r="D3300" s="389"/>
      <c r="E3300" s="389"/>
    </row>
    <row r="3301" spans="2:5" x14ac:dyDescent="0.25">
      <c r="B3301" s="388"/>
      <c r="C3301" s="389"/>
      <c r="D3301" s="389"/>
      <c r="E3301" s="389"/>
    </row>
    <row r="3302" spans="2:5" x14ac:dyDescent="0.25">
      <c r="B3302" s="388"/>
      <c r="C3302" s="389"/>
      <c r="D3302" s="389"/>
      <c r="E3302" s="389"/>
    </row>
    <row r="3303" spans="2:5" x14ac:dyDescent="0.25">
      <c r="B3303" s="388"/>
      <c r="C3303" s="389"/>
      <c r="D3303" s="389"/>
      <c r="E3303" s="389"/>
    </row>
    <row r="3304" spans="2:5" x14ac:dyDescent="0.25">
      <c r="B3304" s="388"/>
      <c r="C3304" s="389"/>
      <c r="D3304" s="389"/>
      <c r="E3304" s="389"/>
    </row>
    <row r="3305" spans="2:5" x14ac:dyDescent="0.25">
      <c r="B3305" s="388"/>
      <c r="C3305" s="389"/>
      <c r="D3305" s="389"/>
      <c r="E3305" s="389"/>
    </row>
    <row r="3306" spans="2:5" x14ac:dyDescent="0.25">
      <c r="B3306" s="388"/>
      <c r="C3306" s="389"/>
      <c r="D3306" s="389"/>
      <c r="E3306" s="389"/>
    </row>
    <row r="3307" spans="2:5" x14ac:dyDescent="0.25">
      <c r="B3307" s="388"/>
      <c r="C3307" s="389"/>
      <c r="D3307" s="389"/>
      <c r="E3307" s="389"/>
    </row>
    <row r="3308" spans="2:5" x14ac:dyDescent="0.25">
      <c r="B3308" s="388"/>
      <c r="C3308" s="389"/>
      <c r="D3308" s="389"/>
      <c r="E3308" s="389"/>
    </row>
    <row r="3309" spans="2:5" x14ac:dyDescent="0.25">
      <c r="B3309" s="388"/>
      <c r="C3309" s="389"/>
      <c r="D3309" s="389"/>
      <c r="E3309" s="389"/>
    </row>
    <row r="3310" spans="2:5" x14ac:dyDescent="0.25">
      <c r="B3310" s="388"/>
      <c r="C3310" s="389"/>
      <c r="D3310" s="389"/>
      <c r="E3310" s="389"/>
    </row>
    <row r="3311" spans="2:5" x14ac:dyDescent="0.25">
      <c r="B3311" s="388"/>
      <c r="C3311" s="389"/>
      <c r="D3311" s="389"/>
      <c r="E3311" s="389"/>
    </row>
    <row r="3312" spans="2:5" x14ac:dyDescent="0.25">
      <c r="B3312" s="388"/>
      <c r="C3312" s="389"/>
      <c r="D3312" s="389"/>
      <c r="E3312" s="389"/>
    </row>
    <row r="3313" spans="2:5" x14ac:dyDescent="0.25">
      <c r="B3313" s="388"/>
      <c r="C3313" s="389"/>
      <c r="D3313" s="389"/>
      <c r="E3313" s="389"/>
    </row>
    <row r="3314" spans="2:5" x14ac:dyDescent="0.25">
      <c r="B3314" s="388"/>
      <c r="C3314" s="389"/>
      <c r="D3314" s="389"/>
      <c r="E3314" s="389"/>
    </row>
    <row r="3315" spans="2:5" x14ac:dyDescent="0.25">
      <c r="B3315" s="388"/>
      <c r="C3315" s="389"/>
      <c r="D3315" s="389"/>
      <c r="E3315" s="389"/>
    </row>
    <row r="3316" spans="2:5" x14ac:dyDescent="0.25">
      <c r="B3316" s="388"/>
      <c r="C3316" s="389"/>
      <c r="D3316" s="389"/>
      <c r="E3316" s="389"/>
    </row>
    <row r="3317" spans="2:5" x14ac:dyDescent="0.25">
      <c r="B3317" s="388"/>
      <c r="C3317" s="389"/>
      <c r="D3317" s="389"/>
      <c r="E3317" s="389"/>
    </row>
    <row r="3318" spans="2:5" x14ac:dyDescent="0.25">
      <c r="B3318" s="388"/>
      <c r="C3318" s="389"/>
      <c r="D3318" s="389"/>
      <c r="E3318" s="389"/>
    </row>
    <row r="3319" spans="2:5" x14ac:dyDescent="0.25">
      <c r="B3319" s="388"/>
      <c r="C3319" s="389"/>
      <c r="D3319" s="389"/>
      <c r="E3319" s="389"/>
    </row>
    <row r="3320" spans="2:5" x14ac:dyDescent="0.25">
      <c r="B3320" s="388"/>
      <c r="C3320" s="389"/>
      <c r="D3320" s="389"/>
      <c r="E3320" s="389"/>
    </row>
    <row r="3321" spans="2:5" x14ac:dyDescent="0.25">
      <c r="B3321" s="388"/>
      <c r="C3321" s="389"/>
      <c r="D3321" s="389"/>
      <c r="E3321" s="389"/>
    </row>
    <row r="3322" spans="2:5" x14ac:dyDescent="0.25">
      <c r="B3322" s="388"/>
      <c r="C3322" s="389"/>
      <c r="D3322" s="389"/>
      <c r="E3322" s="389"/>
    </row>
    <row r="3323" spans="2:5" x14ac:dyDescent="0.25">
      <c r="B3323" s="388"/>
      <c r="C3323" s="389"/>
      <c r="D3323" s="389"/>
      <c r="E3323" s="389"/>
    </row>
    <row r="3324" spans="2:5" x14ac:dyDescent="0.25">
      <c r="B3324" s="388"/>
      <c r="C3324" s="389"/>
      <c r="D3324" s="389"/>
      <c r="E3324" s="389"/>
    </row>
    <row r="3325" spans="2:5" x14ac:dyDescent="0.25">
      <c r="B3325" s="388"/>
      <c r="C3325" s="389"/>
      <c r="D3325" s="389"/>
      <c r="E3325" s="389"/>
    </row>
    <row r="3326" spans="2:5" x14ac:dyDescent="0.25">
      <c r="B3326" s="388"/>
      <c r="C3326" s="389"/>
      <c r="D3326" s="389"/>
      <c r="E3326" s="389"/>
    </row>
    <row r="3327" spans="2:5" x14ac:dyDescent="0.25">
      <c r="B3327" s="388"/>
      <c r="C3327" s="389"/>
      <c r="D3327" s="389"/>
      <c r="E3327" s="389"/>
    </row>
    <row r="3328" spans="2:5" x14ac:dyDescent="0.25">
      <c r="B3328" s="388"/>
      <c r="C3328" s="389"/>
      <c r="D3328" s="389"/>
      <c r="E3328" s="389"/>
    </row>
    <row r="3329" spans="2:5" x14ac:dyDescent="0.25">
      <c r="B3329" s="388"/>
      <c r="C3329" s="389"/>
      <c r="D3329" s="389"/>
      <c r="E3329" s="389"/>
    </row>
    <row r="3330" spans="2:5" x14ac:dyDescent="0.25">
      <c r="B3330" s="388"/>
      <c r="C3330" s="389"/>
      <c r="D3330" s="389"/>
      <c r="E3330" s="389"/>
    </row>
    <row r="3331" spans="2:5" x14ac:dyDescent="0.25">
      <c r="B3331" s="388"/>
      <c r="C3331" s="389"/>
      <c r="D3331" s="389"/>
      <c r="E3331" s="389"/>
    </row>
    <row r="3332" spans="2:5" x14ac:dyDescent="0.25">
      <c r="B3332" s="388"/>
      <c r="C3332" s="389"/>
      <c r="D3332" s="389"/>
      <c r="E3332" s="389"/>
    </row>
    <row r="3333" spans="2:5" x14ac:dyDescent="0.25">
      <c r="B3333" s="388"/>
      <c r="C3333" s="389"/>
      <c r="D3333" s="389"/>
      <c r="E3333" s="389"/>
    </row>
    <row r="3334" spans="2:5" x14ac:dyDescent="0.25">
      <c r="B3334" s="388"/>
      <c r="C3334" s="389"/>
      <c r="D3334" s="389"/>
      <c r="E3334" s="389"/>
    </row>
    <row r="3335" spans="2:5" x14ac:dyDescent="0.25">
      <c r="B3335" s="388"/>
      <c r="C3335" s="389"/>
      <c r="D3335" s="389"/>
      <c r="E3335" s="389"/>
    </row>
    <row r="3336" spans="2:5" x14ac:dyDescent="0.25">
      <c r="B3336" s="388"/>
      <c r="C3336" s="389"/>
      <c r="D3336" s="389"/>
      <c r="E3336" s="389"/>
    </row>
    <row r="3337" spans="2:5" x14ac:dyDescent="0.25">
      <c r="B3337" s="388"/>
      <c r="C3337" s="389"/>
      <c r="D3337" s="389"/>
      <c r="E3337" s="389"/>
    </row>
    <row r="3338" spans="2:5" x14ac:dyDescent="0.25">
      <c r="B3338" s="388"/>
      <c r="C3338" s="389"/>
      <c r="D3338" s="389"/>
      <c r="E3338" s="389"/>
    </row>
    <row r="3339" spans="2:5" x14ac:dyDescent="0.25">
      <c r="B3339" s="388"/>
      <c r="C3339" s="389"/>
      <c r="D3339" s="389"/>
      <c r="E3339" s="389"/>
    </row>
    <row r="3340" spans="2:5" x14ac:dyDescent="0.25">
      <c r="B3340" s="388"/>
      <c r="C3340" s="389"/>
      <c r="D3340" s="389"/>
      <c r="E3340" s="389"/>
    </row>
    <row r="3341" spans="2:5" x14ac:dyDescent="0.25">
      <c r="B3341" s="388"/>
      <c r="C3341" s="389"/>
      <c r="D3341" s="389"/>
      <c r="E3341" s="389"/>
    </row>
    <row r="3342" spans="2:5" x14ac:dyDescent="0.25">
      <c r="B3342" s="388"/>
      <c r="C3342" s="389"/>
      <c r="D3342" s="389"/>
      <c r="E3342" s="389"/>
    </row>
    <row r="3343" spans="2:5" x14ac:dyDescent="0.25">
      <c r="B3343" s="388"/>
      <c r="C3343" s="389"/>
      <c r="D3343" s="389"/>
      <c r="E3343" s="389"/>
    </row>
    <row r="3344" spans="2:5" x14ac:dyDescent="0.25">
      <c r="B3344" s="388"/>
      <c r="C3344" s="389"/>
      <c r="D3344" s="389"/>
      <c r="E3344" s="389"/>
    </row>
    <row r="3345" spans="2:5" x14ac:dyDescent="0.25">
      <c r="B3345" s="388"/>
      <c r="C3345" s="389"/>
      <c r="D3345" s="389"/>
      <c r="E3345" s="389"/>
    </row>
    <row r="3346" spans="2:5" x14ac:dyDescent="0.25">
      <c r="B3346" s="388"/>
      <c r="C3346" s="389"/>
      <c r="D3346" s="389"/>
      <c r="E3346" s="389"/>
    </row>
    <row r="3347" spans="2:5" x14ac:dyDescent="0.25">
      <c r="B3347" s="388"/>
      <c r="C3347" s="389"/>
      <c r="D3347" s="389"/>
      <c r="E3347" s="389"/>
    </row>
    <row r="3348" spans="2:5" x14ac:dyDescent="0.25">
      <c r="B3348" s="388"/>
      <c r="C3348" s="389"/>
      <c r="D3348" s="389"/>
      <c r="E3348" s="389"/>
    </row>
    <row r="3349" spans="2:5" x14ac:dyDescent="0.25">
      <c r="B3349" s="388"/>
      <c r="C3349" s="389"/>
      <c r="D3349" s="389"/>
      <c r="E3349" s="389"/>
    </row>
    <row r="3350" spans="2:5" x14ac:dyDescent="0.25">
      <c r="B3350" s="388"/>
      <c r="C3350" s="389"/>
      <c r="D3350" s="389"/>
      <c r="E3350" s="389"/>
    </row>
    <row r="3351" spans="2:5" x14ac:dyDescent="0.25">
      <c r="B3351" s="388"/>
      <c r="C3351" s="389"/>
      <c r="D3351" s="389"/>
      <c r="E3351" s="389"/>
    </row>
    <row r="3352" spans="2:5" x14ac:dyDescent="0.25">
      <c r="B3352" s="388"/>
      <c r="C3352" s="389"/>
      <c r="D3352" s="389"/>
      <c r="E3352" s="389"/>
    </row>
    <row r="3353" spans="2:5" x14ac:dyDescent="0.25">
      <c r="B3353" s="388"/>
      <c r="C3353" s="389"/>
      <c r="D3353" s="389"/>
      <c r="E3353" s="389"/>
    </row>
    <row r="3354" spans="2:5" x14ac:dyDescent="0.25">
      <c r="B3354" s="388"/>
      <c r="C3354" s="389"/>
      <c r="D3354" s="389"/>
      <c r="E3354" s="389"/>
    </row>
    <row r="3355" spans="2:5" x14ac:dyDescent="0.25">
      <c r="B3355" s="388"/>
      <c r="C3355" s="389"/>
      <c r="D3355" s="389"/>
      <c r="E3355" s="389"/>
    </row>
    <row r="3356" spans="2:5" x14ac:dyDescent="0.25">
      <c r="B3356" s="388"/>
      <c r="C3356" s="389"/>
      <c r="D3356" s="389"/>
      <c r="E3356" s="389"/>
    </row>
    <row r="3357" spans="2:5" x14ac:dyDescent="0.25">
      <c r="B3357" s="388"/>
      <c r="C3357" s="389"/>
      <c r="D3357" s="389"/>
      <c r="E3357" s="389"/>
    </row>
    <row r="3358" spans="2:5" x14ac:dyDescent="0.25">
      <c r="B3358" s="388"/>
      <c r="C3358" s="389"/>
      <c r="D3358" s="389"/>
      <c r="E3358" s="389"/>
    </row>
    <row r="3359" spans="2:5" x14ac:dyDescent="0.25">
      <c r="B3359" s="388"/>
      <c r="C3359" s="389"/>
      <c r="D3359" s="389"/>
      <c r="E3359" s="389"/>
    </row>
    <row r="3360" spans="2:5" x14ac:dyDescent="0.25">
      <c r="B3360" s="388"/>
      <c r="C3360" s="389"/>
      <c r="D3360" s="389"/>
      <c r="E3360" s="389"/>
    </row>
    <row r="3361" spans="2:5" x14ac:dyDescent="0.25">
      <c r="B3361" s="388"/>
      <c r="C3361" s="389"/>
      <c r="D3361" s="389"/>
      <c r="E3361" s="389"/>
    </row>
    <row r="3362" spans="2:5" x14ac:dyDescent="0.25">
      <c r="B3362" s="388"/>
      <c r="C3362" s="389"/>
      <c r="D3362" s="389"/>
      <c r="E3362" s="389"/>
    </row>
    <row r="3363" spans="2:5" x14ac:dyDescent="0.25">
      <c r="B3363" s="388"/>
      <c r="C3363" s="389"/>
      <c r="D3363" s="389"/>
      <c r="E3363" s="389"/>
    </row>
    <row r="3364" spans="2:5" x14ac:dyDescent="0.25">
      <c r="B3364" s="388"/>
      <c r="C3364" s="389"/>
      <c r="D3364" s="389"/>
      <c r="E3364" s="389"/>
    </row>
    <row r="3365" spans="2:5" x14ac:dyDescent="0.25">
      <c r="B3365" s="388"/>
      <c r="C3365" s="389"/>
      <c r="D3365" s="389"/>
      <c r="E3365" s="389"/>
    </row>
    <row r="3366" spans="2:5" x14ac:dyDescent="0.25">
      <c r="B3366" s="388"/>
      <c r="C3366" s="389"/>
      <c r="D3366" s="389"/>
      <c r="E3366" s="389"/>
    </row>
    <row r="3367" spans="2:5" x14ac:dyDescent="0.25">
      <c r="B3367" s="388"/>
      <c r="C3367" s="389"/>
      <c r="D3367" s="389"/>
      <c r="E3367" s="389"/>
    </row>
    <row r="3368" spans="2:5" x14ac:dyDescent="0.25">
      <c r="B3368" s="388"/>
      <c r="C3368" s="389"/>
      <c r="D3368" s="389"/>
      <c r="E3368" s="389"/>
    </row>
    <row r="3369" spans="2:5" x14ac:dyDescent="0.25">
      <c r="B3369" s="388"/>
      <c r="C3369" s="389"/>
      <c r="D3369" s="389"/>
      <c r="E3369" s="389"/>
    </row>
    <row r="3370" spans="2:5" x14ac:dyDescent="0.25">
      <c r="B3370" s="388"/>
      <c r="C3370" s="389"/>
      <c r="D3370" s="389"/>
      <c r="E3370" s="389"/>
    </row>
    <row r="3371" spans="2:5" x14ac:dyDescent="0.25">
      <c r="B3371" s="388"/>
      <c r="C3371" s="389"/>
      <c r="D3371" s="389"/>
      <c r="E3371" s="389"/>
    </row>
    <row r="3372" spans="2:5" x14ac:dyDescent="0.25">
      <c r="B3372" s="388"/>
      <c r="C3372" s="389"/>
      <c r="D3372" s="389"/>
      <c r="E3372" s="389"/>
    </row>
    <row r="3373" spans="2:5" x14ac:dyDescent="0.25">
      <c r="B3373" s="388"/>
      <c r="C3373" s="389"/>
      <c r="D3373" s="389"/>
      <c r="E3373" s="389"/>
    </row>
    <row r="3374" spans="2:5" x14ac:dyDescent="0.25">
      <c r="B3374" s="388"/>
      <c r="C3374" s="389"/>
      <c r="D3374" s="389"/>
      <c r="E3374" s="389"/>
    </row>
    <row r="3375" spans="2:5" x14ac:dyDescent="0.25">
      <c r="B3375" s="388"/>
      <c r="C3375" s="389"/>
      <c r="D3375" s="389"/>
      <c r="E3375" s="389"/>
    </row>
    <row r="3376" spans="2:5" x14ac:dyDescent="0.25">
      <c r="B3376" s="388"/>
      <c r="C3376" s="389"/>
      <c r="D3376" s="389"/>
      <c r="E3376" s="389"/>
    </row>
    <row r="3377" spans="2:5" x14ac:dyDescent="0.25">
      <c r="B3377" s="388"/>
      <c r="C3377" s="389"/>
      <c r="D3377" s="389"/>
      <c r="E3377" s="389"/>
    </row>
    <row r="3378" spans="2:5" x14ac:dyDescent="0.25">
      <c r="B3378" s="388"/>
      <c r="C3378" s="389"/>
      <c r="D3378" s="389"/>
      <c r="E3378" s="389"/>
    </row>
    <row r="3379" spans="2:5" x14ac:dyDescent="0.25">
      <c r="B3379" s="388"/>
      <c r="C3379" s="389"/>
      <c r="D3379" s="389"/>
      <c r="E3379" s="389"/>
    </row>
    <row r="3380" spans="2:5" x14ac:dyDescent="0.25">
      <c r="B3380" s="388"/>
      <c r="C3380" s="389"/>
      <c r="D3380" s="389"/>
      <c r="E3380" s="389"/>
    </row>
    <row r="3381" spans="2:5" x14ac:dyDescent="0.25">
      <c r="B3381" s="388"/>
      <c r="C3381" s="389"/>
      <c r="D3381" s="389"/>
      <c r="E3381" s="389"/>
    </row>
    <row r="3382" spans="2:5" x14ac:dyDescent="0.25">
      <c r="B3382" s="388"/>
      <c r="C3382" s="389"/>
      <c r="D3382" s="389"/>
      <c r="E3382" s="389"/>
    </row>
    <row r="3383" spans="2:5" x14ac:dyDescent="0.25">
      <c r="B3383" s="388"/>
      <c r="C3383" s="389"/>
      <c r="D3383" s="389"/>
      <c r="E3383" s="389"/>
    </row>
    <row r="3384" spans="2:5" x14ac:dyDescent="0.25">
      <c r="B3384" s="388"/>
      <c r="C3384" s="389"/>
      <c r="D3384" s="389"/>
      <c r="E3384" s="389"/>
    </row>
    <row r="3385" spans="2:5" x14ac:dyDescent="0.25">
      <c r="B3385" s="388"/>
      <c r="C3385" s="389"/>
      <c r="D3385" s="389"/>
      <c r="E3385" s="389"/>
    </row>
    <row r="3386" spans="2:5" x14ac:dyDescent="0.25">
      <c r="B3386" s="388"/>
      <c r="C3386" s="389"/>
      <c r="D3386" s="389"/>
      <c r="E3386" s="389"/>
    </row>
    <row r="3387" spans="2:5" x14ac:dyDescent="0.25">
      <c r="B3387" s="388"/>
      <c r="C3387" s="389"/>
      <c r="D3387" s="389"/>
      <c r="E3387" s="389"/>
    </row>
    <row r="3388" spans="2:5" x14ac:dyDescent="0.25">
      <c r="B3388" s="388"/>
      <c r="C3388" s="389"/>
      <c r="D3388" s="389"/>
      <c r="E3388" s="389"/>
    </row>
    <row r="3389" spans="2:5" x14ac:dyDescent="0.25">
      <c r="B3389" s="388"/>
      <c r="C3389" s="389"/>
      <c r="D3389" s="389"/>
      <c r="E3389" s="389"/>
    </row>
    <row r="3390" spans="2:5" x14ac:dyDescent="0.25">
      <c r="B3390" s="388"/>
      <c r="C3390" s="389"/>
      <c r="D3390" s="389"/>
      <c r="E3390" s="389"/>
    </row>
    <row r="3391" spans="2:5" x14ac:dyDescent="0.25">
      <c r="B3391" s="388"/>
      <c r="C3391" s="389"/>
      <c r="D3391" s="389"/>
      <c r="E3391" s="389"/>
    </row>
    <row r="3392" spans="2:5" x14ac:dyDescent="0.25">
      <c r="B3392" s="388"/>
      <c r="C3392" s="389"/>
      <c r="D3392" s="389"/>
      <c r="E3392" s="389"/>
    </row>
    <row r="3393" spans="2:5" x14ac:dyDescent="0.25">
      <c r="B3393" s="388"/>
      <c r="C3393" s="389"/>
      <c r="D3393" s="389"/>
      <c r="E3393" s="389"/>
    </row>
    <row r="3394" spans="2:5" x14ac:dyDescent="0.25">
      <c r="B3394" s="388"/>
      <c r="C3394" s="389"/>
      <c r="D3394" s="389"/>
      <c r="E3394" s="389"/>
    </row>
    <row r="3395" spans="2:5" x14ac:dyDescent="0.25">
      <c r="B3395" s="388"/>
      <c r="C3395" s="389"/>
      <c r="D3395" s="389"/>
      <c r="E3395" s="389"/>
    </row>
    <row r="3396" spans="2:5" x14ac:dyDescent="0.25">
      <c r="B3396" s="388"/>
      <c r="C3396" s="389"/>
      <c r="D3396" s="389"/>
      <c r="E3396" s="389"/>
    </row>
    <row r="3397" spans="2:5" x14ac:dyDescent="0.25">
      <c r="B3397" s="388"/>
      <c r="C3397" s="389"/>
      <c r="D3397" s="389"/>
      <c r="E3397" s="389"/>
    </row>
    <row r="3398" spans="2:5" x14ac:dyDescent="0.25">
      <c r="B3398" s="388"/>
      <c r="C3398" s="389"/>
      <c r="D3398" s="389"/>
      <c r="E3398" s="389"/>
    </row>
    <row r="3399" spans="2:5" x14ac:dyDescent="0.25">
      <c r="B3399" s="388"/>
      <c r="C3399" s="389"/>
      <c r="D3399" s="389"/>
      <c r="E3399" s="389"/>
    </row>
    <row r="3400" spans="2:5" x14ac:dyDescent="0.25">
      <c r="B3400" s="388"/>
      <c r="C3400" s="389"/>
      <c r="D3400" s="389"/>
      <c r="E3400" s="389"/>
    </row>
    <row r="3401" spans="2:5" x14ac:dyDescent="0.25">
      <c r="B3401" s="388"/>
      <c r="C3401" s="389"/>
      <c r="D3401" s="389"/>
      <c r="E3401" s="389"/>
    </row>
    <row r="3402" spans="2:5" x14ac:dyDescent="0.25">
      <c r="B3402" s="388"/>
      <c r="C3402" s="389"/>
      <c r="D3402" s="389"/>
      <c r="E3402" s="389"/>
    </row>
    <row r="3403" spans="2:5" x14ac:dyDescent="0.25">
      <c r="B3403" s="388"/>
      <c r="C3403" s="389"/>
      <c r="D3403" s="389"/>
      <c r="E3403" s="389"/>
    </row>
    <row r="3404" spans="2:5" x14ac:dyDescent="0.25">
      <c r="B3404" s="388"/>
      <c r="C3404" s="389"/>
      <c r="D3404" s="389"/>
      <c r="E3404" s="389"/>
    </row>
    <row r="3405" spans="2:5" x14ac:dyDescent="0.25">
      <c r="B3405" s="388"/>
      <c r="C3405" s="389"/>
      <c r="D3405" s="389"/>
      <c r="E3405" s="389"/>
    </row>
    <row r="3406" spans="2:5" x14ac:dyDescent="0.25">
      <c r="B3406" s="388"/>
      <c r="C3406" s="389"/>
      <c r="D3406" s="389"/>
      <c r="E3406" s="389"/>
    </row>
    <row r="3407" spans="2:5" x14ac:dyDescent="0.25">
      <c r="B3407" s="388"/>
      <c r="C3407" s="389"/>
      <c r="D3407" s="389"/>
      <c r="E3407" s="389"/>
    </row>
    <row r="3408" spans="2:5" x14ac:dyDescent="0.25">
      <c r="B3408" s="388"/>
      <c r="C3408" s="389"/>
      <c r="D3408" s="389"/>
      <c r="E3408" s="389"/>
    </row>
    <row r="3409" spans="2:5" x14ac:dyDescent="0.25">
      <c r="B3409" s="388"/>
      <c r="C3409" s="389"/>
      <c r="D3409" s="389"/>
      <c r="E3409" s="389"/>
    </row>
    <row r="3410" spans="2:5" x14ac:dyDescent="0.25">
      <c r="B3410" s="388"/>
      <c r="C3410" s="389"/>
      <c r="D3410" s="389"/>
      <c r="E3410" s="389"/>
    </row>
    <row r="3411" spans="2:5" x14ac:dyDescent="0.25">
      <c r="B3411" s="388"/>
      <c r="C3411" s="389"/>
      <c r="D3411" s="389"/>
      <c r="E3411" s="389"/>
    </row>
    <row r="3412" spans="2:5" x14ac:dyDescent="0.25">
      <c r="B3412" s="388"/>
      <c r="C3412" s="389"/>
      <c r="D3412" s="389"/>
      <c r="E3412" s="389"/>
    </row>
    <row r="3413" spans="2:5" x14ac:dyDescent="0.25">
      <c r="B3413" s="388"/>
      <c r="C3413" s="389"/>
      <c r="D3413" s="389"/>
      <c r="E3413" s="389"/>
    </row>
    <row r="3414" spans="2:5" x14ac:dyDescent="0.25">
      <c r="B3414" s="388"/>
      <c r="C3414" s="389"/>
      <c r="D3414" s="389"/>
      <c r="E3414" s="389"/>
    </row>
    <row r="3415" spans="2:5" x14ac:dyDescent="0.25">
      <c r="B3415" s="388"/>
      <c r="C3415" s="389"/>
      <c r="D3415" s="389"/>
      <c r="E3415" s="389"/>
    </row>
    <row r="3416" spans="2:5" x14ac:dyDescent="0.25">
      <c r="B3416" s="388"/>
      <c r="C3416" s="389"/>
      <c r="D3416" s="389"/>
      <c r="E3416" s="389"/>
    </row>
    <row r="3417" spans="2:5" x14ac:dyDescent="0.25">
      <c r="B3417" s="388"/>
      <c r="C3417" s="389"/>
      <c r="D3417" s="389"/>
      <c r="E3417" s="389"/>
    </row>
    <row r="3418" spans="2:5" x14ac:dyDescent="0.25">
      <c r="B3418" s="388"/>
      <c r="C3418" s="389"/>
      <c r="D3418" s="389"/>
      <c r="E3418" s="389"/>
    </row>
    <row r="3419" spans="2:5" x14ac:dyDescent="0.25">
      <c r="B3419" s="388"/>
      <c r="C3419" s="389"/>
      <c r="D3419" s="389"/>
      <c r="E3419" s="389"/>
    </row>
    <row r="3420" spans="2:5" x14ac:dyDescent="0.25">
      <c r="B3420" s="388"/>
      <c r="C3420" s="389"/>
      <c r="D3420" s="389"/>
      <c r="E3420" s="389"/>
    </row>
    <row r="3421" spans="2:5" x14ac:dyDescent="0.25">
      <c r="B3421" s="388"/>
      <c r="C3421" s="389"/>
      <c r="D3421" s="389"/>
      <c r="E3421" s="389"/>
    </row>
    <row r="3422" spans="2:5" x14ac:dyDescent="0.25">
      <c r="B3422" s="388"/>
      <c r="C3422" s="389"/>
      <c r="D3422" s="389"/>
      <c r="E3422" s="389"/>
    </row>
    <row r="3423" spans="2:5" x14ac:dyDescent="0.25">
      <c r="B3423" s="388"/>
      <c r="C3423" s="389"/>
      <c r="D3423" s="389"/>
      <c r="E3423" s="389"/>
    </row>
    <row r="3424" spans="2:5" x14ac:dyDescent="0.25">
      <c r="B3424" s="388"/>
      <c r="C3424" s="389"/>
      <c r="D3424" s="389"/>
      <c r="E3424" s="389"/>
    </row>
    <row r="3425" spans="2:5" x14ac:dyDescent="0.25">
      <c r="B3425" s="388"/>
      <c r="C3425" s="389"/>
      <c r="D3425" s="389"/>
      <c r="E3425" s="389"/>
    </row>
    <row r="3426" spans="2:5" x14ac:dyDescent="0.25">
      <c r="B3426" s="388"/>
      <c r="C3426" s="389"/>
      <c r="D3426" s="389"/>
      <c r="E3426" s="389"/>
    </row>
    <row r="3427" spans="2:5" x14ac:dyDescent="0.25">
      <c r="B3427" s="388"/>
      <c r="C3427" s="389"/>
      <c r="D3427" s="389"/>
      <c r="E3427" s="389"/>
    </row>
    <row r="3428" spans="2:5" x14ac:dyDescent="0.25">
      <c r="B3428" s="388"/>
      <c r="C3428" s="389"/>
      <c r="D3428" s="389"/>
      <c r="E3428" s="389"/>
    </row>
    <row r="3429" spans="2:5" x14ac:dyDescent="0.25">
      <c r="B3429" s="388"/>
      <c r="C3429" s="389"/>
      <c r="D3429" s="389"/>
      <c r="E3429" s="389"/>
    </row>
    <row r="3430" spans="2:5" x14ac:dyDescent="0.25">
      <c r="B3430" s="388"/>
      <c r="C3430" s="389"/>
      <c r="D3430" s="389"/>
      <c r="E3430" s="389"/>
    </row>
    <row r="3431" spans="2:5" x14ac:dyDescent="0.25">
      <c r="B3431" s="388"/>
      <c r="C3431" s="389"/>
      <c r="D3431" s="389"/>
      <c r="E3431" s="389"/>
    </row>
    <row r="3432" spans="2:5" x14ac:dyDescent="0.25">
      <c r="B3432" s="388"/>
      <c r="C3432" s="389"/>
      <c r="D3432" s="389"/>
      <c r="E3432" s="389"/>
    </row>
    <row r="3433" spans="2:5" x14ac:dyDescent="0.25">
      <c r="B3433" s="388"/>
      <c r="C3433" s="389"/>
      <c r="D3433" s="389"/>
      <c r="E3433" s="389"/>
    </row>
    <row r="3434" spans="2:5" x14ac:dyDescent="0.25">
      <c r="B3434" s="388"/>
      <c r="C3434" s="389"/>
      <c r="D3434" s="389"/>
      <c r="E3434" s="389"/>
    </row>
    <row r="3435" spans="2:5" x14ac:dyDescent="0.25">
      <c r="B3435" s="388"/>
      <c r="C3435" s="389"/>
      <c r="D3435" s="389"/>
      <c r="E3435" s="389"/>
    </row>
    <row r="3436" spans="2:5" x14ac:dyDescent="0.25">
      <c r="B3436" s="388"/>
      <c r="C3436" s="389"/>
      <c r="D3436" s="389"/>
      <c r="E3436" s="389"/>
    </row>
    <row r="3437" spans="2:5" x14ac:dyDescent="0.25">
      <c r="B3437" s="388"/>
      <c r="C3437" s="389"/>
      <c r="D3437" s="389"/>
      <c r="E3437" s="389"/>
    </row>
    <row r="3438" spans="2:5" x14ac:dyDescent="0.25">
      <c r="B3438" s="388"/>
      <c r="C3438" s="389"/>
      <c r="D3438" s="389"/>
      <c r="E3438" s="389"/>
    </row>
    <row r="3439" spans="2:5" x14ac:dyDescent="0.25">
      <c r="B3439" s="388"/>
      <c r="C3439" s="389"/>
      <c r="D3439" s="389"/>
      <c r="E3439" s="389"/>
    </row>
    <row r="3440" spans="2:5" x14ac:dyDescent="0.25">
      <c r="B3440" s="388"/>
      <c r="C3440" s="389"/>
      <c r="D3440" s="389"/>
      <c r="E3440" s="389"/>
    </row>
    <row r="3441" spans="2:5" x14ac:dyDescent="0.25">
      <c r="B3441" s="388"/>
      <c r="C3441" s="389"/>
      <c r="D3441" s="389"/>
      <c r="E3441" s="389"/>
    </row>
    <row r="3442" spans="2:5" x14ac:dyDescent="0.25">
      <c r="B3442" s="388"/>
      <c r="C3442" s="389"/>
      <c r="D3442" s="389"/>
      <c r="E3442" s="389"/>
    </row>
    <row r="3443" spans="2:5" x14ac:dyDescent="0.25">
      <c r="B3443" s="388"/>
      <c r="C3443" s="389"/>
      <c r="D3443" s="389"/>
      <c r="E3443" s="389"/>
    </row>
    <row r="3444" spans="2:5" x14ac:dyDescent="0.25">
      <c r="B3444" s="388"/>
      <c r="C3444" s="389"/>
      <c r="D3444" s="389"/>
      <c r="E3444" s="389"/>
    </row>
    <row r="3445" spans="2:5" x14ac:dyDescent="0.25">
      <c r="B3445" s="388"/>
      <c r="C3445" s="389"/>
      <c r="D3445" s="389"/>
      <c r="E3445" s="389"/>
    </row>
    <row r="3446" spans="2:5" x14ac:dyDescent="0.25">
      <c r="B3446" s="388"/>
      <c r="C3446" s="389"/>
      <c r="D3446" s="389"/>
      <c r="E3446" s="389"/>
    </row>
    <row r="3447" spans="2:5" x14ac:dyDescent="0.25">
      <c r="B3447" s="388"/>
      <c r="C3447" s="389"/>
      <c r="D3447" s="389"/>
      <c r="E3447" s="389"/>
    </row>
    <row r="3448" spans="2:5" x14ac:dyDescent="0.25">
      <c r="B3448" s="388"/>
      <c r="C3448" s="389"/>
      <c r="D3448" s="389"/>
      <c r="E3448" s="389"/>
    </row>
    <row r="3449" spans="2:5" x14ac:dyDescent="0.25">
      <c r="B3449" s="388"/>
      <c r="C3449" s="389"/>
      <c r="D3449" s="389"/>
      <c r="E3449" s="389"/>
    </row>
    <row r="3450" spans="2:5" x14ac:dyDescent="0.25">
      <c r="B3450" s="388"/>
      <c r="C3450" s="389"/>
      <c r="D3450" s="389"/>
      <c r="E3450" s="389"/>
    </row>
    <row r="3451" spans="2:5" x14ac:dyDescent="0.25">
      <c r="B3451" s="388"/>
      <c r="C3451" s="389"/>
      <c r="D3451" s="389"/>
      <c r="E3451" s="389"/>
    </row>
    <row r="3452" spans="2:5" x14ac:dyDescent="0.25">
      <c r="B3452" s="388"/>
      <c r="C3452" s="389"/>
      <c r="D3452" s="389"/>
      <c r="E3452" s="389"/>
    </row>
    <row r="3453" spans="2:5" x14ac:dyDescent="0.25">
      <c r="B3453" s="388"/>
      <c r="C3453" s="389"/>
      <c r="D3453" s="389"/>
      <c r="E3453" s="389"/>
    </row>
    <row r="3454" spans="2:5" x14ac:dyDescent="0.25">
      <c r="B3454" s="388"/>
      <c r="C3454" s="389"/>
      <c r="D3454" s="389"/>
      <c r="E3454" s="389"/>
    </row>
    <row r="3455" spans="2:5" x14ac:dyDescent="0.25">
      <c r="B3455" s="388"/>
      <c r="C3455" s="389"/>
      <c r="D3455" s="389"/>
      <c r="E3455" s="389"/>
    </row>
    <row r="3456" spans="2:5" x14ac:dyDescent="0.25">
      <c r="B3456" s="388"/>
      <c r="C3456" s="389"/>
      <c r="D3456" s="389"/>
      <c r="E3456" s="389"/>
    </row>
    <row r="3457" spans="2:5" x14ac:dyDescent="0.25">
      <c r="B3457" s="388"/>
      <c r="C3457" s="389"/>
      <c r="D3457" s="389"/>
      <c r="E3457" s="389"/>
    </row>
    <row r="3458" spans="2:5" x14ac:dyDescent="0.25">
      <c r="B3458" s="388"/>
      <c r="C3458" s="389"/>
      <c r="D3458" s="389"/>
      <c r="E3458" s="389"/>
    </row>
    <row r="3459" spans="2:5" x14ac:dyDescent="0.25">
      <c r="B3459" s="388"/>
      <c r="C3459" s="389"/>
      <c r="D3459" s="389"/>
      <c r="E3459" s="389"/>
    </row>
    <row r="3460" spans="2:5" x14ac:dyDescent="0.25">
      <c r="B3460" s="388"/>
      <c r="C3460" s="389"/>
      <c r="D3460" s="389"/>
      <c r="E3460" s="389"/>
    </row>
    <row r="3461" spans="2:5" x14ac:dyDescent="0.25">
      <c r="B3461" s="388"/>
      <c r="C3461" s="389"/>
      <c r="D3461" s="389"/>
      <c r="E3461" s="389"/>
    </row>
    <row r="3462" spans="2:5" x14ac:dyDescent="0.25">
      <c r="B3462" s="388"/>
      <c r="C3462" s="389"/>
      <c r="D3462" s="389"/>
      <c r="E3462" s="389"/>
    </row>
    <row r="3463" spans="2:5" x14ac:dyDescent="0.25">
      <c r="B3463" s="388"/>
      <c r="C3463" s="389"/>
      <c r="D3463" s="389"/>
      <c r="E3463" s="389"/>
    </row>
    <row r="3464" spans="2:5" x14ac:dyDescent="0.25">
      <c r="B3464" s="388"/>
      <c r="C3464" s="389"/>
      <c r="D3464" s="389"/>
      <c r="E3464" s="389"/>
    </row>
    <row r="3465" spans="2:5" x14ac:dyDescent="0.25">
      <c r="B3465" s="388"/>
      <c r="C3465" s="389"/>
      <c r="D3465" s="389"/>
      <c r="E3465" s="389"/>
    </row>
    <row r="3466" spans="2:5" x14ac:dyDescent="0.25">
      <c r="B3466" s="388"/>
      <c r="C3466" s="389"/>
      <c r="D3466" s="389"/>
      <c r="E3466" s="389"/>
    </row>
    <row r="3467" spans="2:5" x14ac:dyDescent="0.25">
      <c r="B3467" s="388"/>
      <c r="C3467" s="389"/>
      <c r="D3467" s="389"/>
      <c r="E3467" s="389"/>
    </row>
    <row r="3468" spans="2:5" x14ac:dyDescent="0.25">
      <c r="B3468" s="388"/>
      <c r="C3468" s="389"/>
      <c r="D3468" s="389"/>
      <c r="E3468" s="389"/>
    </row>
    <row r="3469" spans="2:5" x14ac:dyDescent="0.25">
      <c r="B3469" s="388"/>
      <c r="C3469" s="389"/>
      <c r="D3469" s="389"/>
      <c r="E3469" s="389"/>
    </row>
    <row r="3470" spans="2:5" x14ac:dyDescent="0.25">
      <c r="B3470" s="388"/>
      <c r="C3470" s="389"/>
      <c r="D3470" s="389"/>
      <c r="E3470" s="389"/>
    </row>
    <row r="3471" spans="2:5" x14ac:dyDescent="0.25">
      <c r="B3471" s="388"/>
      <c r="C3471" s="389"/>
      <c r="D3471" s="389"/>
      <c r="E3471" s="389"/>
    </row>
    <row r="3472" spans="2:5" x14ac:dyDescent="0.25">
      <c r="B3472" s="388"/>
      <c r="C3472" s="389"/>
      <c r="D3472" s="389"/>
      <c r="E3472" s="389"/>
    </row>
    <row r="3473" spans="2:5" x14ac:dyDescent="0.25">
      <c r="B3473" s="388"/>
      <c r="C3473" s="389"/>
      <c r="D3473" s="389"/>
      <c r="E3473" s="389"/>
    </row>
    <row r="3474" spans="2:5" x14ac:dyDescent="0.25">
      <c r="B3474" s="388"/>
      <c r="C3474" s="389"/>
      <c r="D3474" s="389"/>
      <c r="E3474" s="389"/>
    </row>
    <row r="3475" spans="2:5" x14ac:dyDescent="0.25">
      <c r="B3475" s="388"/>
      <c r="C3475" s="389"/>
      <c r="D3475" s="389"/>
      <c r="E3475" s="389"/>
    </row>
    <row r="3476" spans="2:5" x14ac:dyDescent="0.25">
      <c r="B3476" s="388"/>
      <c r="C3476" s="389"/>
      <c r="D3476" s="389"/>
      <c r="E3476" s="389"/>
    </row>
    <row r="3477" spans="2:5" x14ac:dyDescent="0.25">
      <c r="B3477" s="388"/>
      <c r="C3477" s="389"/>
      <c r="D3477" s="389"/>
      <c r="E3477" s="389"/>
    </row>
    <row r="3478" spans="2:5" x14ac:dyDescent="0.25">
      <c r="B3478" s="388"/>
      <c r="C3478" s="389"/>
      <c r="D3478" s="389"/>
      <c r="E3478" s="389"/>
    </row>
    <row r="3479" spans="2:5" x14ac:dyDescent="0.25">
      <c r="B3479" s="388"/>
      <c r="C3479" s="389"/>
      <c r="D3479" s="389"/>
      <c r="E3479" s="389"/>
    </row>
    <row r="3480" spans="2:5" x14ac:dyDescent="0.25">
      <c r="B3480" s="388"/>
      <c r="C3480" s="389"/>
      <c r="D3480" s="389"/>
      <c r="E3480" s="389"/>
    </row>
    <row r="3481" spans="2:5" x14ac:dyDescent="0.25">
      <c r="B3481" s="388"/>
      <c r="C3481" s="389"/>
      <c r="D3481" s="389"/>
      <c r="E3481" s="389"/>
    </row>
    <row r="3482" spans="2:5" x14ac:dyDescent="0.25">
      <c r="B3482" s="388"/>
      <c r="C3482" s="389"/>
      <c r="D3482" s="389"/>
      <c r="E3482" s="389"/>
    </row>
    <row r="3483" spans="2:5" x14ac:dyDescent="0.25">
      <c r="B3483" s="388"/>
      <c r="C3483" s="389"/>
      <c r="D3483" s="389"/>
      <c r="E3483" s="389"/>
    </row>
    <row r="3484" spans="2:5" x14ac:dyDescent="0.25">
      <c r="B3484" s="388"/>
      <c r="C3484" s="389"/>
      <c r="D3484" s="389"/>
      <c r="E3484" s="389"/>
    </row>
    <row r="3485" spans="2:5" x14ac:dyDescent="0.25">
      <c r="B3485" s="388"/>
      <c r="C3485" s="389"/>
      <c r="D3485" s="389"/>
      <c r="E3485" s="389"/>
    </row>
    <row r="3486" spans="2:5" x14ac:dyDescent="0.25">
      <c r="B3486" s="388"/>
      <c r="C3486" s="389"/>
      <c r="D3486" s="389"/>
      <c r="E3486" s="389"/>
    </row>
    <row r="3487" spans="2:5" x14ac:dyDescent="0.25">
      <c r="B3487" s="388"/>
      <c r="C3487" s="389"/>
      <c r="D3487" s="389"/>
      <c r="E3487" s="389"/>
    </row>
    <row r="3488" spans="2:5" x14ac:dyDescent="0.25">
      <c r="B3488" s="388"/>
      <c r="C3488" s="389"/>
      <c r="D3488" s="389"/>
      <c r="E3488" s="389"/>
    </row>
    <row r="3489" spans="2:5" x14ac:dyDescent="0.25">
      <c r="B3489" s="388"/>
      <c r="C3489" s="389"/>
      <c r="D3489" s="389"/>
      <c r="E3489" s="389"/>
    </row>
    <row r="3490" spans="2:5" x14ac:dyDescent="0.25">
      <c r="B3490" s="388"/>
      <c r="C3490" s="389"/>
      <c r="D3490" s="389"/>
      <c r="E3490" s="389"/>
    </row>
    <row r="3491" spans="2:5" x14ac:dyDescent="0.25">
      <c r="B3491" s="388"/>
      <c r="C3491" s="389"/>
      <c r="D3491" s="389"/>
      <c r="E3491" s="389"/>
    </row>
    <row r="3492" spans="2:5" x14ac:dyDescent="0.25">
      <c r="B3492" s="388"/>
      <c r="C3492" s="389"/>
      <c r="D3492" s="389"/>
      <c r="E3492" s="389"/>
    </row>
    <row r="3493" spans="2:5" x14ac:dyDescent="0.25">
      <c r="B3493" s="388"/>
      <c r="C3493" s="389"/>
      <c r="D3493" s="389"/>
      <c r="E3493" s="389"/>
    </row>
    <row r="3494" spans="2:5" x14ac:dyDescent="0.25">
      <c r="B3494" s="388"/>
      <c r="C3494" s="389"/>
      <c r="D3494" s="389"/>
      <c r="E3494" s="389"/>
    </row>
    <row r="3495" spans="2:5" x14ac:dyDescent="0.25">
      <c r="B3495" s="388"/>
      <c r="C3495" s="389"/>
      <c r="D3495" s="389"/>
      <c r="E3495" s="389"/>
    </row>
    <row r="3496" spans="2:5" x14ac:dyDescent="0.25">
      <c r="B3496" s="388"/>
      <c r="C3496" s="389"/>
      <c r="D3496" s="389"/>
      <c r="E3496" s="389"/>
    </row>
    <row r="3497" spans="2:5" x14ac:dyDescent="0.25">
      <c r="B3497" s="388"/>
      <c r="C3497" s="389"/>
      <c r="D3497" s="389"/>
      <c r="E3497" s="389"/>
    </row>
    <row r="3498" spans="2:5" x14ac:dyDescent="0.25">
      <c r="B3498" s="388"/>
      <c r="C3498" s="389"/>
      <c r="D3498" s="389"/>
      <c r="E3498" s="389"/>
    </row>
    <row r="3499" spans="2:5" x14ac:dyDescent="0.25">
      <c r="B3499" s="388"/>
      <c r="C3499" s="389"/>
      <c r="D3499" s="389"/>
      <c r="E3499" s="389"/>
    </row>
    <row r="3500" spans="2:5" x14ac:dyDescent="0.25">
      <c r="B3500" s="388"/>
      <c r="C3500" s="389"/>
      <c r="D3500" s="389"/>
      <c r="E3500" s="389"/>
    </row>
    <row r="3501" spans="2:5" x14ac:dyDescent="0.25">
      <c r="B3501" s="388"/>
      <c r="C3501" s="389"/>
      <c r="D3501" s="389"/>
      <c r="E3501" s="389"/>
    </row>
    <row r="3502" spans="2:5" x14ac:dyDescent="0.25">
      <c r="B3502" s="388"/>
      <c r="C3502" s="389"/>
      <c r="D3502" s="389"/>
      <c r="E3502" s="389"/>
    </row>
    <row r="3503" spans="2:5" x14ac:dyDescent="0.25">
      <c r="B3503" s="388"/>
      <c r="C3503" s="389"/>
      <c r="D3503" s="389"/>
      <c r="E3503" s="389"/>
    </row>
    <row r="3504" spans="2:5" x14ac:dyDescent="0.25">
      <c r="B3504" s="388"/>
      <c r="C3504" s="389"/>
      <c r="D3504" s="389"/>
      <c r="E3504" s="389"/>
    </row>
    <row r="3505" spans="2:5" x14ac:dyDescent="0.25">
      <c r="B3505" s="388"/>
      <c r="C3505" s="389"/>
      <c r="D3505" s="389"/>
      <c r="E3505" s="389"/>
    </row>
    <row r="3506" spans="2:5" x14ac:dyDescent="0.25">
      <c r="B3506" s="388"/>
      <c r="C3506" s="389"/>
      <c r="D3506" s="389"/>
      <c r="E3506" s="389"/>
    </row>
    <row r="3507" spans="2:5" x14ac:dyDescent="0.25">
      <c r="B3507" s="388"/>
      <c r="C3507" s="389"/>
      <c r="D3507" s="389"/>
      <c r="E3507" s="389"/>
    </row>
    <row r="3508" spans="2:5" x14ac:dyDescent="0.25">
      <c r="B3508" s="388"/>
      <c r="C3508" s="389"/>
      <c r="D3508" s="389"/>
      <c r="E3508" s="389"/>
    </row>
    <row r="3509" spans="2:5" x14ac:dyDescent="0.25">
      <c r="B3509" s="388"/>
      <c r="C3509" s="389"/>
      <c r="D3509" s="389"/>
      <c r="E3509" s="389"/>
    </row>
    <row r="3510" spans="2:5" x14ac:dyDescent="0.25">
      <c r="B3510" s="388"/>
      <c r="C3510" s="389"/>
      <c r="D3510" s="389"/>
      <c r="E3510" s="389"/>
    </row>
    <row r="3511" spans="2:5" x14ac:dyDescent="0.25">
      <c r="B3511" s="388"/>
      <c r="C3511" s="389"/>
      <c r="D3511" s="389"/>
      <c r="E3511" s="389"/>
    </row>
    <row r="3512" spans="2:5" x14ac:dyDescent="0.25">
      <c r="B3512" s="388"/>
      <c r="C3512" s="389"/>
      <c r="D3512" s="389"/>
      <c r="E3512" s="389"/>
    </row>
    <row r="3513" spans="2:5" x14ac:dyDescent="0.25">
      <c r="B3513" s="388"/>
      <c r="C3513" s="389"/>
      <c r="D3513" s="389"/>
      <c r="E3513" s="389"/>
    </row>
    <row r="3514" spans="2:5" x14ac:dyDescent="0.25">
      <c r="B3514" s="388"/>
      <c r="C3514" s="389"/>
      <c r="D3514" s="389"/>
      <c r="E3514" s="389"/>
    </row>
    <row r="3515" spans="2:5" x14ac:dyDescent="0.25">
      <c r="B3515" s="388"/>
      <c r="C3515" s="389"/>
      <c r="D3515" s="389"/>
      <c r="E3515" s="389"/>
    </row>
    <row r="3516" spans="2:5" x14ac:dyDescent="0.25">
      <c r="B3516" s="388"/>
      <c r="C3516" s="389"/>
      <c r="D3516" s="389"/>
      <c r="E3516" s="389"/>
    </row>
    <row r="3517" spans="2:5" x14ac:dyDescent="0.25">
      <c r="B3517" s="388"/>
      <c r="C3517" s="389"/>
      <c r="D3517" s="389"/>
      <c r="E3517" s="389"/>
    </row>
    <row r="3518" spans="2:5" x14ac:dyDescent="0.25">
      <c r="B3518" s="388"/>
      <c r="C3518" s="389"/>
      <c r="D3518" s="389"/>
      <c r="E3518" s="389"/>
    </row>
    <row r="3519" spans="2:5" x14ac:dyDescent="0.25">
      <c r="B3519" s="388"/>
      <c r="C3519" s="389"/>
      <c r="D3519" s="389"/>
      <c r="E3519" s="389"/>
    </row>
    <row r="3520" spans="2:5" x14ac:dyDescent="0.25">
      <c r="B3520" s="388"/>
      <c r="C3520" s="389"/>
      <c r="D3520" s="389"/>
      <c r="E3520" s="389"/>
    </row>
    <row r="3521" spans="2:5" x14ac:dyDescent="0.25">
      <c r="B3521" s="388"/>
      <c r="C3521" s="389"/>
      <c r="D3521" s="389"/>
      <c r="E3521" s="389"/>
    </row>
    <row r="3522" spans="2:5" x14ac:dyDescent="0.25">
      <c r="B3522" s="388"/>
      <c r="C3522" s="389"/>
      <c r="D3522" s="389"/>
      <c r="E3522" s="389"/>
    </row>
    <row r="3523" spans="2:5" x14ac:dyDescent="0.25">
      <c r="B3523" s="388"/>
      <c r="C3523" s="389"/>
      <c r="D3523" s="389"/>
      <c r="E3523" s="389"/>
    </row>
    <row r="3524" spans="2:5" x14ac:dyDescent="0.25">
      <c r="B3524" s="388"/>
      <c r="C3524" s="389"/>
      <c r="D3524" s="389"/>
      <c r="E3524" s="389"/>
    </row>
    <row r="3525" spans="2:5" x14ac:dyDescent="0.25">
      <c r="B3525" s="388"/>
      <c r="C3525" s="389"/>
      <c r="D3525" s="389"/>
      <c r="E3525" s="389"/>
    </row>
    <row r="3526" spans="2:5" x14ac:dyDescent="0.25">
      <c r="B3526" s="388"/>
      <c r="C3526" s="389"/>
      <c r="D3526" s="389"/>
      <c r="E3526" s="389"/>
    </row>
    <row r="3527" spans="2:5" x14ac:dyDescent="0.25">
      <c r="B3527" s="388"/>
      <c r="C3527" s="389"/>
      <c r="D3527" s="389"/>
      <c r="E3527" s="389"/>
    </row>
    <row r="3528" spans="2:5" x14ac:dyDescent="0.25">
      <c r="B3528" s="388"/>
      <c r="C3528" s="389"/>
      <c r="D3528" s="389"/>
      <c r="E3528" s="389"/>
    </row>
    <row r="3529" spans="2:5" x14ac:dyDescent="0.25">
      <c r="B3529" s="388"/>
      <c r="C3529" s="389"/>
      <c r="D3529" s="389"/>
      <c r="E3529" s="389"/>
    </row>
    <row r="3530" spans="2:5" x14ac:dyDescent="0.25">
      <c r="B3530" s="388"/>
      <c r="C3530" s="389"/>
      <c r="D3530" s="389"/>
      <c r="E3530" s="389"/>
    </row>
    <row r="3531" spans="2:5" x14ac:dyDescent="0.25">
      <c r="B3531" s="388"/>
      <c r="C3531" s="389"/>
      <c r="D3531" s="389"/>
      <c r="E3531" s="389"/>
    </row>
    <row r="3532" spans="2:5" x14ac:dyDescent="0.25">
      <c r="B3532" s="388"/>
      <c r="C3532" s="389"/>
      <c r="D3532" s="389"/>
      <c r="E3532" s="389"/>
    </row>
    <row r="3533" spans="2:5" x14ac:dyDescent="0.25">
      <c r="B3533" s="388"/>
      <c r="C3533" s="389"/>
      <c r="D3533" s="389"/>
      <c r="E3533" s="389"/>
    </row>
    <row r="3534" spans="2:5" x14ac:dyDescent="0.25">
      <c r="B3534" s="388"/>
      <c r="C3534" s="389"/>
      <c r="D3534" s="389"/>
      <c r="E3534" s="389"/>
    </row>
    <row r="3535" spans="2:5" x14ac:dyDescent="0.25">
      <c r="B3535" s="388"/>
      <c r="C3535" s="389"/>
      <c r="D3535" s="389"/>
      <c r="E3535" s="389"/>
    </row>
    <row r="3536" spans="2:5" x14ac:dyDescent="0.25">
      <c r="B3536" s="388"/>
      <c r="C3536" s="389"/>
      <c r="D3536" s="389"/>
      <c r="E3536" s="389"/>
    </row>
    <row r="3537" spans="2:5" x14ac:dyDescent="0.25">
      <c r="B3537" s="388"/>
      <c r="C3537" s="389"/>
      <c r="D3537" s="389"/>
      <c r="E3537" s="389"/>
    </row>
    <row r="3538" spans="2:5" x14ac:dyDescent="0.25">
      <c r="B3538" s="388"/>
      <c r="C3538" s="389"/>
      <c r="D3538" s="389"/>
      <c r="E3538" s="389"/>
    </row>
    <row r="3539" spans="2:5" x14ac:dyDescent="0.25">
      <c r="B3539" s="388"/>
      <c r="C3539" s="389"/>
      <c r="D3539" s="389"/>
      <c r="E3539" s="389"/>
    </row>
    <row r="3540" spans="2:5" x14ac:dyDescent="0.25">
      <c r="B3540" s="388"/>
      <c r="C3540" s="389"/>
      <c r="D3540" s="389"/>
      <c r="E3540" s="389"/>
    </row>
    <row r="3541" spans="2:5" x14ac:dyDescent="0.25">
      <c r="B3541" s="388"/>
      <c r="C3541" s="389"/>
      <c r="D3541" s="389"/>
      <c r="E3541" s="389"/>
    </row>
    <row r="3542" spans="2:5" x14ac:dyDescent="0.25">
      <c r="B3542" s="388"/>
      <c r="C3542" s="389"/>
      <c r="D3542" s="389"/>
      <c r="E3542" s="389"/>
    </row>
    <row r="3543" spans="2:5" x14ac:dyDescent="0.25">
      <c r="B3543" s="388"/>
      <c r="C3543" s="389"/>
      <c r="D3543" s="389"/>
      <c r="E3543" s="389"/>
    </row>
    <row r="3544" spans="2:5" x14ac:dyDescent="0.25">
      <c r="B3544" s="388"/>
      <c r="C3544" s="389"/>
      <c r="D3544" s="389"/>
      <c r="E3544" s="389"/>
    </row>
    <row r="3545" spans="2:5" x14ac:dyDescent="0.25">
      <c r="B3545" s="388"/>
      <c r="C3545" s="389"/>
      <c r="D3545" s="389"/>
      <c r="E3545" s="389"/>
    </row>
    <row r="3546" spans="2:5" x14ac:dyDescent="0.25">
      <c r="B3546" s="388"/>
      <c r="C3546" s="389"/>
      <c r="D3546" s="389"/>
      <c r="E3546" s="389"/>
    </row>
    <row r="3547" spans="2:5" x14ac:dyDescent="0.25">
      <c r="B3547" s="388"/>
      <c r="C3547" s="389"/>
      <c r="D3547" s="389"/>
      <c r="E3547" s="389"/>
    </row>
    <row r="3548" spans="2:5" x14ac:dyDescent="0.25">
      <c r="B3548" s="388"/>
      <c r="C3548" s="389"/>
      <c r="D3548" s="389"/>
      <c r="E3548" s="389"/>
    </row>
    <row r="3549" spans="2:5" x14ac:dyDescent="0.25">
      <c r="B3549" s="388"/>
      <c r="C3549" s="389"/>
      <c r="D3549" s="389"/>
      <c r="E3549" s="389"/>
    </row>
    <row r="3550" spans="2:5" x14ac:dyDescent="0.25">
      <c r="B3550" s="388"/>
      <c r="C3550" s="389"/>
      <c r="D3550" s="389"/>
      <c r="E3550" s="389"/>
    </row>
    <row r="3551" spans="2:5" x14ac:dyDescent="0.25">
      <c r="B3551" s="388"/>
      <c r="C3551" s="389"/>
      <c r="D3551" s="389"/>
      <c r="E3551" s="389"/>
    </row>
    <row r="3552" spans="2:5" x14ac:dyDescent="0.25">
      <c r="B3552" s="388"/>
      <c r="C3552" s="389"/>
      <c r="D3552" s="389"/>
      <c r="E3552" s="389"/>
    </row>
    <row r="3553" spans="2:5" x14ac:dyDescent="0.25">
      <c r="B3553" s="388"/>
      <c r="C3553" s="389"/>
      <c r="D3553" s="389"/>
      <c r="E3553" s="389"/>
    </row>
    <row r="3554" spans="2:5" x14ac:dyDescent="0.25">
      <c r="B3554" s="388"/>
      <c r="C3554" s="389"/>
      <c r="D3554" s="389"/>
      <c r="E3554" s="389"/>
    </row>
    <row r="3555" spans="2:5" x14ac:dyDescent="0.25">
      <c r="B3555" s="388"/>
      <c r="C3555" s="389"/>
      <c r="D3555" s="389"/>
      <c r="E3555" s="389"/>
    </row>
    <row r="3556" spans="2:5" x14ac:dyDescent="0.25">
      <c r="B3556" s="388"/>
      <c r="C3556" s="389"/>
      <c r="D3556" s="389"/>
      <c r="E3556" s="389"/>
    </row>
    <row r="3557" spans="2:5" x14ac:dyDescent="0.25">
      <c r="B3557" s="388"/>
      <c r="C3557" s="389"/>
      <c r="D3557" s="389"/>
      <c r="E3557" s="389"/>
    </row>
    <row r="3558" spans="2:5" x14ac:dyDescent="0.25">
      <c r="B3558" s="388"/>
      <c r="C3558" s="389"/>
      <c r="D3558" s="389"/>
      <c r="E3558" s="389"/>
    </row>
    <row r="3559" spans="2:5" x14ac:dyDescent="0.25">
      <c r="B3559" s="388"/>
      <c r="C3559" s="389"/>
      <c r="D3559" s="389"/>
      <c r="E3559" s="389"/>
    </row>
    <row r="3560" spans="2:5" x14ac:dyDescent="0.25">
      <c r="B3560" s="388"/>
      <c r="C3560" s="389"/>
      <c r="D3560" s="389"/>
      <c r="E3560" s="389"/>
    </row>
    <row r="3561" spans="2:5" x14ac:dyDescent="0.25">
      <c r="B3561" s="388"/>
      <c r="C3561" s="389"/>
      <c r="D3561" s="389"/>
      <c r="E3561" s="389"/>
    </row>
    <row r="3562" spans="2:5" x14ac:dyDescent="0.25">
      <c r="B3562" s="388"/>
      <c r="C3562" s="389"/>
      <c r="D3562" s="389"/>
      <c r="E3562" s="389"/>
    </row>
    <row r="3563" spans="2:5" x14ac:dyDescent="0.25">
      <c r="B3563" s="388"/>
      <c r="C3563" s="389"/>
      <c r="D3563" s="389"/>
      <c r="E3563" s="389"/>
    </row>
    <row r="3564" spans="2:5" x14ac:dyDescent="0.25">
      <c r="B3564" s="388"/>
      <c r="C3564" s="389"/>
      <c r="D3564" s="389"/>
      <c r="E3564" s="389"/>
    </row>
    <row r="3565" spans="2:5" x14ac:dyDescent="0.25">
      <c r="B3565" s="388"/>
      <c r="C3565" s="389"/>
      <c r="D3565" s="389"/>
      <c r="E3565" s="389"/>
    </row>
    <row r="3566" spans="2:5" x14ac:dyDescent="0.25">
      <c r="B3566" s="388"/>
      <c r="C3566" s="389"/>
      <c r="D3566" s="389"/>
      <c r="E3566" s="389"/>
    </row>
    <row r="3567" spans="2:5" x14ac:dyDescent="0.25">
      <c r="B3567" s="388"/>
      <c r="C3567" s="389"/>
      <c r="D3567" s="389"/>
      <c r="E3567" s="389"/>
    </row>
    <row r="3568" spans="2:5" x14ac:dyDescent="0.25">
      <c r="B3568" s="388"/>
      <c r="C3568" s="389"/>
      <c r="D3568" s="389"/>
      <c r="E3568" s="389"/>
    </row>
    <row r="3569" spans="2:5" x14ac:dyDescent="0.25">
      <c r="B3569" s="388"/>
      <c r="C3569" s="389"/>
      <c r="D3569" s="389"/>
      <c r="E3569" s="389"/>
    </row>
    <row r="3570" spans="2:5" x14ac:dyDescent="0.25">
      <c r="B3570" s="388"/>
      <c r="C3570" s="389"/>
      <c r="D3570" s="389"/>
      <c r="E3570" s="389"/>
    </row>
    <row r="3571" spans="2:5" x14ac:dyDescent="0.25">
      <c r="B3571" s="388"/>
      <c r="C3571" s="389"/>
      <c r="D3571" s="389"/>
      <c r="E3571" s="389"/>
    </row>
    <row r="3572" spans="2:5" x14ac:dyDescent="0.25">
      <c r="B3572" s="388"/>
      <c r="C3572" s="389"/>
      <c r="D3572" s="389"/>
      <c r="E3572" s="389"/>
    </row>
    <row r="3573" spans="2:5" x14ac:dyDescent="0.25">
      <c r="B3573" s="388"/>
      <c r="C3573" s="389"/>
      <c r="D3573" s="389"/>
      <c r="E3573" s="389"/>
    </row>
    <row r="3574" spans="2:5" x14ac:dyDescent="0.25">
      <c r="B3574" s="388"/>
      <c r="C3574" s="389"/>
      <c r="D3574" s="389"/>
      <c r="E3574" s="389"/>
    </row>
    <row r="3575" spans="2:5" x14ac:dyDescent="0.25">
      <c r="B3575" s="388"/>
      <c r="C3575" s="389"/>
      <c r="D3575" s="389"/>
      <c r="E3575" s="389"/>
    </row>
    <row r="3576" spans="2:5" x14ac:dyDescent="0.25">
      <c r="B3576" s="388"/>
      <c r="C3576" s="389"/>
      <c r="D3576" s="389"/>
      <c r="E3576" s="389"/>
    </row>
    <row r="3577" spans="2:5" x14ac:dyDescent="0.25">
      <c r="B3577" s="388"/>
      <c r="C3577" s="389"/>
      <c r="D3577" s="389"/>
      <c r="E3577" s="389"/>
    </row>
    <row r="3578" spans="2:5" x14ac:dyDescent="0.25">
      <c r="B3578" s="388"/>
      <c r="C3578" s="389"/>
      <c r="D3578" s="389"/>
      <c r="E3578" s="389"/>
    </row>
    <row r="3579" spans="2:5" x14ac:dyDescent="0.25">
      <c r="B3579" s="388"/>
      <c r="C3579" s="389"/>
      <c r="D3579" s="389"/>
      <c r="E3579" s="389"/>
    </row>
    <row r="3580" spans="2:5" x14ac:dyDescent="0.25">
      <c r="B3580" s="388"/>
      <c r="C3580" s="389"/>
      <c r="D3580" s="389"/>
      <c r="E3580" s="389"/>
    </row>
    <row r="3581" spans="2:5" x14ac:dyDescent="0.25">
      <c r="B3581" s="388"/>
      <c r="C3581" s="389"/>
      <c r="D3581" s="389"/>
      <c r="E3581" s="389"/>
    </row>
    <row r="3582" spans="2:5" x14ac:dyDescent="0.25">
      <c r="B3582" s="388"/>
      <c r="C3582" s="389"/>
      <c r="D3582" s="389"/>
      <c r="E3582" s="389"/>
    </row>
    <row r="3583" spans="2:5" x14ac:dyDescent="0.25">
      <c r="B3583" s="388"/>
      <c r="C3583" s="389"/>
      <c r="D3583" s="389"/>
      <c r="E3583" s="389"/>
    </row>
    <row r="3584" spans="2:5" x14ac:dyDescent="0.25">
      <c r="B3584" s="388"/>
      <c r="C3584" s="389"/>
      <c r="D3584" s="389"/>
      <c r="E3584" s="389"/>
    </row>
    <row r="3585" spans="2:5" x14ac:dyDescent="0.25">
      <c r="B3585" s="388"/>
      <c r="C3585" s="389"/>
      <c r="D3585" s="389"/>
      <c r="E3585" s="389"/>
    </row>
    <row r="3586" spans="2:5" x14ac:dyDescent="0.25">
      <c r="B3586" s="388"/>
      <c r="C3586" s="389"/>
      <c r="D3586" s="389"/>
      <c r="E3586" s="389"/>
    </row>
    <row r="3587" spans="2:5" x14ac:dyDescent="0.25">
      <c r="B3587" s="388"/>
      <c r="C3587" s="389"/>
      <c r="D3587" s="389"/>
      <c r="E3587" s="389"/>
    </row>
    <row r="3588" spans="2:5" x14ac:dyDescent="0.25">
      <c r="B3588" s="388"/>
      <c r="C3588" s="389"/>
      <c r="D3588" s="389"/>
      <c r="E3588" s="389"/>
    </row>
    <row r="3589" spans="2:5" x14ac:dyDescent="0.25">
      <c r="B3589" s="388"/>
      <c r="C3589" s="389"/>
      <c r="D3589" s="389"/>
      <c r="E3589" s="389"/>
    </row>
    <row r="3590" spans="2:5" x14ac:dyDescent="0.25">
      <c r="B3590" s="388"/>
      <c r="C3590" s="389"/>
      <c r="D3590" s="389"/>
      <c r="E3590" s="389"/>
    </row>
    <row r="3591" spans="2:5" x14ac:dyDescent="0.25">
      <c r="B3591" s="388"/>
      <c r="C3591" s="389"/>
      <c r="D3591" s="389"/>
      <c r="E3591" s="389"/>
    </row>
    <row r="3592" spans="2:5" x14ac:dyDescent="0.25">
      <c r="B3592" s="388"/>
      <c r="C3592" s="389"/>
      <c r="D3592" s="389"/>
      <c r="E3592" s="389"/>
    </row>
    <row r="3593" spans="2:5" x14ac:dyDescent="0.25">
      <c r="B3593" s="388"/>
      <c r="C3593" s="389"/>
      <c r="D3593" s="389"/>
      <c r="E3593" s="389"/>
    </row>
    <row r="3594" spans="2:5" x14ac:dyDescent="0.25">
      <c r="B3594" s="388"/>
      <c r="C3594" s="389"/>
      <c r="D3594" s="389"/>
      <c r="E3594" s="389"/>
    </row>
    <row r="3595" spans="2:5" x14ac:dyDescent="0.25">
      <c r="B3595" s="388"/>
      <c r="C3595" s="389"/>
      <c r="D3595" s="389"/>
      <c r="E3595" s="389"/>
    </row>
    <row r="3596" spans="2:5" x14ac:dyDescent="0.25">
      <c r="B3596" s="388"/>
      <c r="C3596" s="389"/>
      <c r="D3596" s="389"/>
      <c r="E3596" s="389"/>
    </row>
    <row r="3597" spans="2:5" x14ac:dyDescent="0.25">
      <c r="B3597" s="388"/>
      <c r="C3597" s="389"/>
      <c r="D3597" s="389"/>
      <c r="E3597" s="389"/>
    </row>
    <row r="3598" spans="2:5" x14ac:dyDescent="0.25">
      <c r="B3598" s="388"/>
      <c r="C3598" s="389"/>
      <c r="D3598" s="389"/>
      <c r="E3598" s="389"/>
    </row>
    <row r="3599" spans="2:5" x14ac:dyDescent="0.25">
      <c r="B3599" s="388"/>
      <c r="C3599" s="389"/>
      <c r="D3599" s="389"/>
      <c r="E3599" s="389"/>
    </row>
    <row r="3600" spans="2:5" x14ac:dyDescent="0.25">
      <c r="B3600" s="388"/>
      <c r="C3600" s="389"/>
      <c r="D3600" s="389"/>
      <c r="E3600" s="389"/>
    </row>
    <row r="3601" spans="2:5" x14ac:dyDescent="0.25">
      <c r="B3601" s="388"/>
      <c r="C3601" s="389"/>
      <c r="D3601" s="389"/>
      <c r="E3601" s="389"/>
    </row>
    <row r="3602" spans="2:5" x14ac:dyDescent="0.25">
      <c r="B3602" s="388"/>
      <c r="C3602" s="389"/>
      <c r="D3602" s="389"/>
      <c r="E3602" s="389"/>
    </row>
    <row r="3603" spans="2:5" x14ac:dyDescent="0.25">
      <c r="B3603" s="388"/>
      <c r="C3603" s="389"/>
      <c r="D3603" s="389"/>
      <c r="E3603" s="389"/>
    </row>
    <row r="3604" spans="2:5" x14ac:dyDescent="0.25">
      <c r="B3604" s="388"/>
      <c r="C3604" s="389"/>
      <c r="D3604" s="389"/>
      <c r="E3604" s="389"/>
    </row>
    <row r="3605" spans="2:5" x14ac:dyDescent="0.25">
      <c r="B3605" s="388"/>
      <c r="C3605" s="389"/>
      <c r="D3605" s="389"/>
      <c r="E3605" s="389"/>
    </row>
    <row r="3606" spans="2:5" x14ac:dyDescent="0.25">
      <c r="B3606" s="388"/>
      <c r="C3606" s="389"/>
      <c r="D3606" s="389"/>
      <c r="E3606" s="389"/>
    </row>
    <row r="3607" spans="2:5" x14ac:dyDescent="0.25">
      <c r="B3607" s="388"/>
      <c r="C3607" s="389"/>
      <c r="D3607" s="389"/>
      <c r="E3607" s="389"/>
    </row>
    <row r="3608" spans="2:5" x14ac:dyDescent="0.25">
      <c r="B3608" s="388"/>
      <c r="C3608" s="389"/>
      <c r="D3608" s="389"/>
      <c r="E3608" s="389"/>
    </row>
    <row r="3609" spans="2:5" x14ac:dyDescent="0.25">
      <c r="B3609" s="388"/>
      <c r="C3609" s="389"/>
      <c r="D3609" s="389"/>
      <c r="E3609" s="389"/>
    </row>
    <row r="3610" spans="2:5" x14ac:dyDescent="0.25">
      <c r="B3610" s="388"/>
      <c r="C3610" s="389"/>
      <c r="D3610" s="389"/>
      <c r="E3610" s="389"/>
    </row>
    <row r="3611" spans="2:5" x14ac:dyDescent="0.25">
      <c r="B3611" s="388"/>
      <c r="C3611" s="389"/>
      <c r="D3611" s="389"/>
      <c r="E3611" s="389"/>
    </row>
    <row r="3612" spans="2:5" x14ac:dyDescent="0.25">
      <c r="B3612" s="388"/>
      <c r="C3612" s="389"/>
      <c r="D3612" s="389"/>
      <c r="E3612" s="389"/>
    </row>
    <row r="3613" spans="2:5" x14ac:dyDescent="0.25">
      <c r="B3613" s="388"/>
      <c r="C3613" s="389"/>
      <c r="D3613" s="389"/>
      <c r="E3613" s="389"/>
    </row>
    <row r="3614" spans="2:5" x14ac:dyDescent="0.25">
      <c r="B3614" s="388"/>
      <c r="C3614" s="389"/>
      <c r="D3614" s="389"/>
      <c r="E3614" s="389"/>
    </row>
    <row r="3615" spans="2:5" x14ac:dyDescent="0.25">
      <c r="B3615" s="388"/>
      <c r="C3615" s="389"/>
      <c r="D3615" s="389"/>
      <c r="E3615" s="389"/>
    </row>
    <row r="3616" spans="2:5" x14ac:dyDescent="0.25">
      <c r="B3616" s="388"/>
      <c r="C3616" s="389"/>
      <c r="D3616" s="389"/>
      <c r="E3616" s="389"/>
    </row>
    <row r="3617" spans="2:5" x14ac:dyDescent="0.25">
      <c r="B3617" s="388"/>
      <c r="C3617" s="389"/>
      <c r="D3617" s="389"/>
      <c r="E3617" s="389"/>
    </row>
    <row r="3618" spans="2:5" x14ac:dyDescent="0.25">
      <c r="B3618" s="388"/>
      <c r="C3618" s="389"/>
      <c r="D3618" s="389"/>
      <c r="E3618" s="389"/>
    </row>
    <row r="3619" spans="2:5" x14ac:dyDescent="0.25">
      <c r="B3619" s="388"/>
      <c r="C3619" s="389"/>
      <c r="D3619" s="389"/>
      <c r="E3619" s="389"/>
    </row>
    <row r="3620" spans="2:5" x14ac:dyDescent="0.25">
      <c r="B3620" s="388"/>
      <c r="C3620" s="389"/>
      <c r="D3620" s="389"/>
      <c r="E3620" s="389"/>
    </row>
    <row r="3621" spans="2:5" x14ac:dyDescent="0.25">
      <c r="B3621" s="388"/>
      <c r="C3621" s="389"/>
      <c r="D3621" s="389"/>
      <c r="E3621" s="389"/>
    </row>
    <row r="3622" spans="2:5" x14ac:dyDescent="0.25">
      <c r="B3622" s="388"/>
      <c r="C3622" s="389"/>
      <c r="D3622" s="389"/>
      <c r="E3622" s="389"/>
    </row>
    <row r="3623" spans="2:5" x14ac:dyDescent="0.25">
      <c r="B3623" s="388"/>
      <c r="C3623" s="389"/>
      <c r="D3623" s="389"/>
      <c r="E3623" s="389"/>
    </row>
    <row r="3624" spans="2:5" x14ac:dyDescent="0.25">
      <c r="B3624" s="388"/>
      <c r="C3624" s="389"/>
      <c r="D3624" s="389"/>
      <c r="E3624" s="389"/>
    </row>
    <row r="3625" spans="2:5" x14ac:dyDescent="0.25">
      <c r="B3625" s="388"/>
      <c r="C3625" s="389"/>
      <c r="D3625" s="389"/>
      <c r="E3625" s="389"/>
    </row>
    <row r="3626" spans="2:5" x14ac:dyDescent="0.25">
      <c r="B3626" s="388"/>
      <c r="C3626" s="389"/>
      <c r="D3626" s="389"/>
      <c r="E3626" s="389"/>
    </row>
    <row r="3627" spans="2:5" x14ac:dyDescent="0.25">
      <c r="B3627" s="388"/>
      <c r="C3627" s="389"/>
      <c r="D3627" s="389"/>
      <c r="E3627" s="389"/>
    </row>
    <row r="3628" spans="2:5" x14ac:dyDescent="0.25">
      <c r="B3628" s="388"/>
      <c r="C3628" s="389"/>
      <c r="D3628" s="389"/>
      <c r="E3628" s="389"/>
    </row>
    <row r="3629" spans="2:5" x14ac:dyDescent="0.25">
      <c r="B3629" s="388"/>
      <c r="C3629" s="389"/>
      <c r="D3629" s="389"/>
      <c r="E3629" s="389"/>
    </row>
    <row r="3630" spans="2:5" x14ac:dyDescent="0.25">
      <c r="B3630" s="388"/>
      <c r="C3630" s="389"/>
      <c r="D3630" s="389"/>
      <c r="E3630" s="389"/>
    </row>
    <row r="3631" spans="2:5" x14ac:dyDescent="0.25">
      <c r="B3631" s="388"/>
      <c r="C3631" s="389"/>
      <c r="D3631" s="389"/>
      <c r="E3631" s="389"/>
    </row>
    <row r="3632" spans="2:5" x14ac:dyDescent="0.25">
      <c r="B3632" s="388"/>
      <c r="C3632" s="389"/>
      <c r="D3632" s="389"/>
      <c r="E3632" s="389"/>
    </row>
    <row r="3633" spans="2:5" x14ac:dyDescent="0.25">
      <c r="B3633" s="388"/>
      <c r="C3633" s="389"/>
      <c r="D3633" s="389"/>
      <c r="E3633" s="389"/>
    </row>
    <row r="3634" spans="2:5" x14ac:dyDescent="0.25">
      <c r="B3634" s="388"/>
      <c r="C3634" s="389"/>
      <c r="D3634" s="389"/>
      <c r="E3634" s="389"/>
    </row>
    <row r="3635" spans="2:5" x14ac:dyDescent="0.25">
      <c r="B3635" s="388"/>
      <c r="C3635" s="389"/>
      <c r="D3635" s="389"/>
      <c r="E3635" s="389"/>
    </row>
    <row r="3636" spans="2:5" x14ac:dyDescent="0.25">
      <c r="B3636" s="388"/>
      <c r="C3636" s="389"/>
      <c r="D3636" s="389"/>
      <c r="E3636" s="389"/>
    </row>
    <row r="3637" spans="2:5" x14ac:dyDescent="0.25">
      <c r="B3637" s="388"/>
      <c r="C3637" s="389"/>
      <c r="D3637" s="389"/>
      <c r="E3637" s="389"/>
    </row>
    <row r="3638" spans="2:5" x14ac:dyDescent="0.25">
      <c r="B3638" s="388"/>
      <c r="C3638" s="389"/>
      <c r="D3638" s="389"/>
      <c r="E3638" s="389"/>
    </row>
    <row r="3639" spans="2:5" x14ac:dyDescent="0.25">
      <c r="B3639" s="388"/>
      <c r="C3639" s="389"/>
      <c r="D3639" s="389"/>
      <c r="E3639" s="389"/>
    </row>
    <row r="3640" spans="2:5" x14ac:dyDescent="0.25">
      <c r="B3640" s="388"/>
      <c r="C3640" s="389"/>
      <c r="D3640" s="389"/>
      <c r="E3640" s="389"/>
    </row>
    <row r="3641" spans="2:5" x14ac:dyDescent="0.25">
      <c r="B3641" s="388"/>
      <c r="C3641" s="389"/>
      <c r="D3641" s="389"/>
      <c r="E3641" s="389"/>
    </row>
    <row r="3642" spans="2:5" x14ac:dyDescent="0.25">
      <c r="B3642" s="388"/>
      <c r="C3642" s="389"/>
      <c r="D3642" s="389"/>
      <c r="E3642" s="389"/>
    </row>
    <row r="3643" spans="2:5" x14ac:dyDescent="0.25">
      <c r="B3643" s="388"/>
      <c r="C3643" s="389"/>
      <c r="D3643" s="389"/>
      <c r="E3643" s="389"/>
    </row>
    <row r="3644" spans="2:5" x14ac:dyDescent="0.25">
      <c r="B3644" s="388"/>
      <c r="C3644" s="389"/>
      <c r="D3644" s="389"/>
      <c r="E3644" s="389"/>
    </row>
    <row r="3645" spans="2:5" x14ac:dyDescent="0.25">
      <c r="B3645" s="388"/>
      <c r="C3645" s="389"/>
      <c r="D3645" s="389"/>
      <c r="E3645" s="389"/>
    </row>
    <row r="3646" spans="2:5" x14ac:dyDescent="0.25">
      <c r="B3646" s="388"/>
      <c r="C3646" s="389"/>
      <c r="D3646" s="389"/>
      <c r="E3646" s="389"/>
    </row>
    <row r="3647" spans="2:5" x14ac:dyDescent="0.25">
      <c r="B3647" s="388"/>
      <c r="C3647" s="389"/>
      <c r="D3647" s="389"/>
      <c r="E3647" s="389"/>
    </row>
    <row r="3648" spans="2:5" x14ac:dyDescent="0.25">
      <c r="B3648" s="388"/>
      <c r="C3648" s="389"/>
      <c r="D3648" s="389"/>
      <c r="E3648" s="389"/>
    </row>
    <row r="3649" spans="2:5" x14ac:dyDescent="0.25">
      <c r="B3649" s="388"/>
      <c r="C3649" s="389"/>
      <c r="D3649" s="389"/>
      <c r="E3649" s="389"/>
    </row>
    <row r="3650" spans="2:5" x14ac:dyDescent="0.25">
      <c r="B3650" s="388"/>
      <c r="C3650" s="389"/>
      <c r="D3650" s="389"/>
      <c r="E3650" s="389"/>
    </row>
    <row r="3651" spans="2:5" x14ac:dyDescent="0.25">
      <c r="B3651" s="388"/>
      <c r="C3651" s="389"/>
      <c r="D3651" s="389"/>
      <c r="E3651" s="389"/>
    </row>
    <row r="3652" spans="2:5" x14ac:dyDescent="0.25">
      <c r="B3652" s="388"/>
      <c r="C3652" s="389"/>
      <c r="D3652" s="389"/>
      <c r="E3652" s="389"/>
    </row>
    <row r="3653" spans="2:5" x14ac:dyDescent="0.25">
      <c r="B3653" s="388"/>
      <c r="C3653" s="389"/>
      <c r="D3653" s="389"/>
      <c r="E3653" s="389"/>
    </row>
    <row r="3654" spans="2:5" x14ac:dyDescent="0.25">
      <c r="B3654" s="388"/>
      <c r="C3654" s="389"/>
      <c r="D3654" s="389"/>
      <c r="E3654" s="389"/>
    </row>
    <row r="3655" spans="2:5" x14ac:dyDescent="0.25">
      <c r="B3655" s="388"/>
      <c r="C3655" s="389"/>
      <c r="D3655" s="389"/>
      <c r="E3655" s="389"/>
    </row>
    <row r="3656" spans="2:5" x14ac:dyDescent="0.25">
      <c r="B3656" s="388"/>
      <c r="C3656" s="389"/>
      <c r="D3656" s="389"/>
      <c r="E3656" s="389"/>
    </row>
    <row r="3657" spans="2:5" x14ac:dyDescent="0.25">
      <c r="B3657" s="388"/>
      <c r="C3657" s="389"/>
      <c r="D3657" s="389"/>
      <c r="E3657" s="389"/>
    </row>
    <row r="3658" spans="2:5" x14ac:dyDescent="0.25">
      <c r="B3658" s="388"/>
      <c r="C3658" s="389"/>
      <c r="D3658" s="389"/>
      <c r="E3658" s="389"/>
    </row>
    <row r="3659" spans="2:5" x14ac:dyDescent="0.25">
      <c r="B3659" s="388"/>
      <c r="C3659" s="389"/>
      <c r="D3659" s="389"/>
      <c r="E3659" s="389"/>
    </row>
    <row r="3660" spans="2:5" x14ac:dyDescent="0.25">
      <c r="B3660" s="388"/>
      <c r="C3660" s="389"/>
      <c r="D3660" s="389"/>
      <c r="E3660" s="389"/>
    </row>
    <row r="3661" spans="2:5" x14ac:dyDescent="0.25">
      <c r="B3661" s="388"/>
      <c r="C3661" s="389"/>
      <c r="D3661" s="389"/>
      <c r="E3661" s="389"/>
    </row>
    <row r="3662" spans="2:5" x14ac:dyDescent="0.25">
      <c r="B3662" s="388"/>
      <c r="C3662" s="389"/>
      <c r="D3662" s="389"/>
      <c r="E3662" s="389"/>
    </row>
    <row r="3663" spans="2:5" x14ac:dyDescent="0.25">
      <c r="B3663" s="388"/>
      <c r="C3663" s="389"/>
      <c r="D3663" s="389"/>
      <c r="E3663" s="389"/>
    </row>
    <row r="3664" spans="2:5" x14ac:dyDescent="0.25">
      <c r="B3664" s="388"/>
      <c r="C3664" s="389"/>
      <c r="D3664" s="389"/>
      <c r="E3664" s="389"/>
    </row>
    <row r="3665" spans="2:5" x14ac:dyDescent="0.25">
      <c r="B3665" s="388"/>
      <c r="C3665" s="389"/>
      <c r="D3665" s="389"/>
      <c r="E3665" s="389"/>
    </row>
    <row r="3666" spans="2:5" x14ac:dyDescent="0.25">
      <c r="B3666" s="388"/>
      <c r="C3666" s="389"/>
      <c r="D3666" s="389"/>
      <c r="E3666" s="389"/>
    </row>
    <row r="3667" spans="2:5" x14ac:dyDescent="0.25">
      <c r="B3667" s="388"/>
      <c r="C3667" s="389"/>
      <c r="D3667" s="389"/>
      <c r="E3667" s="389"/>
    </row>
    <row r="3668" spans="2:5" x14ac:dyDescent="0.25">
      <c r="B3668" s="388"/>
      <c r="C3668" s="389"/>
      <c r="D3668" s="389"/>
      <c r="E3668" s="389"/>
    </row>
    <row r="3669" spans="2:5" x14ac:dyDescent="0.25">
      <c r="B3669" s="388"/>
      <c r="C3669" s="389"/>
      <c r="D3669" s="389"/>
      <c r="E3669" s="389"/>
    </row>
    <row r="3670" spans="2:5" x14ac:dyDescent="0.25">
      <c r="B3670" s="388"/>
      <c r="C3670" s="389"/>
      <c r="D3670" s="389"/>
      <c r="E3670" s="389"/>
    </row>
    <row r="3671" spans="2:5" x14ac:dyDescent="0.25">
      <c r="B3671" s="388"/>
      <c r="C3671" s="389"/>
      <c r="D3671" s="389"/>
      <c r="E3671" s="389"/>
    </row>
    <row r="3672" spans="2:5" x14ac:dyDescent="0.25">
      <c r="B3672" s="388"/>
      <c r="C3672" s="389"/>
      <c r="D3672" s="389"/>
      <c r="E3672" s="389"/>
    </row>
    <row r="3673" spans="2:5" x14ac:dyDescent="0.25">
      <c r="B3673" s="388"/>
      <c r="C3673" s="389"/>
      <c r="D3673" s="389"/>
      <c r="E3673" s="389"/>
    </row>
    <row r="3674" spans="2:5" x14ac:dyDescent="0.25">
      <c r="B3674" s="388"/>
      <c r="C3674" s="389"/>
      <c r="D3674" s="389"/>
      <c r="E3674" s="389"/>
    </row>
    <row r="3675" spans="2:5" x14ac:dyDescent="0.25">
      <c r="B3675" s="388"/>
      <c r="C3675" s="389"/>
      <c r="D3675" s="389"/>
      <c r="E3675" s="389"/>
    </row>
    <row r="3676" spans="2:5" x14ac:dyDescent="0.25">
      <c r="B3676" s="388"/>
      <c r="C3676" s="389"/>
      <c r="D3676" s="389"/>
      <c r="E3676" s="389"/>
    </row>
    <row r="3677" spans="2:5" x14ac:dyDescent="0.25">
      <c r="B3677" s="388"/>
      <c r="C3677" s="389"/>
      <c r="D3677" s="389"/>
      <c r="E3677" s="389"/>
    </row>
    <row r="3678" spans="2:5" x14ac:dyDescent="0.25">
      <c r="B3678" s="388"/>
      <c r="C3678" s="389"/>
      <c r="D3678" s="389"/>
      <c r="E3678" s="389"/>
    </row>
    <row r="3679" spans="2:5" x14ac:dyDescent="0.25">
      <c r="B3679" s="388"/>
      <c r="C3679" s="389"/>
      <c r="D3679" s="389"/>
      <c r="E3679" s="389"/>
    </row>
    <row r="3680" spans="2:5" x14ac:dyDescent="0.25">
      <c r="B3680" s="388"/>
      <c r="C3680" s="389"/>
      <c r="D3680" s="389"/>
      <c r="E3680" s="389"/>
    </row>
    <row r="3681" spans="2:5" x14ac:dyDescent="0.25">
      <c r="B3681" s="388"/>
      <c r="C3681" s="389"/>
      <c r="D3681" s="389"/>
      <c r="E3681" s="389"/>
    </row>
    <row r="3682" spans="2:5" x14ac:dyDescent="0.25">
      <c r="B3682" s="388"/>
      <c r="C3682" s="389"/>
      <c r="D3682" s="389"/>
      <c r="E3682" s="389"/>
    </row>
    <row r="3683" spans="2:5" x14ac:dyDescent="0.25">
      <c r="B3683" s="388"/>
      <c r="C3683" s="389"/>
      <c r="D3683" s="389"/>
      <c r="E3683" s="389"/>
    </row>
    <row r="3684" spans="2:5" x14ac:dyDescent="0.25">
      <c r="B3684" s="388"/>
      <c r="C3684" s="389"/>
      <c r="D3684" s="389"/>
      <c r="E3684" s="389"/>
    </row>
    <row r="3685" spans="2:5" x14ac:dyDescent="0.25">
      <c r="B3685" s="388"/>
      <c r="C3685" s="389"/>
      <c r="D3685" s="389"/>
      <c r="E3685" s="389"/>
    </row>
    <row r="3686" spans="2:5" x14ac:dyDescent="0.25">
      <c r="B3686" s="388"/>
      <c r="C3686" s="389"/>
      <c r="D3686" s="389"/>
      <c r="E3686" s="389"/>
    </row>
    <row r="3687" spans="2:5" x14ac:dyDescent="0.25">
      <c r="B3687" s="388"/>
      <c r="C3687" s="389"/>
      <c r="D3687" s="389"/>
      <c r="E3687" s="389"/>
    </row>
    <row r="3688" spans="2:5" x14ac:dyDescent="0.25">
      <c r="B3688" s="388"/>
      <c r="C3688" s="389"/>
      <c r="D3688" s="389"/>
      <c r="E3688" s="389"/>
    </row>
    <row r="3689" spans="2:5" x14ac:dyDescent="0.25">
      <c r="B3689" s="388"/>
      <c r="C3689" s="389"/>
      <c r="D3689" s="389"/>
      <c r="E3689" s="389"/>
    </row>
    <row r="3690" spans="2:5" x14ac:dyDescent="0.25">
      <c r="B3690" s="388"/>
      <c r="C3690" s="389"/>
      <c r="D3690" s="389"/>
      <c r="E3690" s="389"/>
    </row>
    <row r="3691" spans="2:5" x14ac:dyDescent="0.25">
      <c r="B3691" s="388"/>
      <c r="C3691" s="389"/>
      <c r="D3691" s="389"/>
      <c r="E3691" s="389"/>
    </row>
    <row r="3692" spans="2:5" x14ac:dyDescent="0.25">
      <c r="B3692" s="388"/>
      <c r="C3692" s="389"/>
      <c r="D3692" s="389"/>
      <c r="E3692" s="389"/>
    </row>
    <row r="3693" spans="2:5" x14ac:dyDescent="0.25">
      <c r="B3693" s="388"/>
      <c r="C3693" s="389"/>
      <c r="D3693" s="389"/>
      <c r="E3693" s="389"/>
    </row>
    <row r="3694" spans="2:5" x14ac:dyDescent="0.25">
      <c r="B3694" s="388"/>
      <c r="C3694" s="389"/>
      <c r="D3694" s="389"/>
      <c r="E3694" s="389"/>
    </row>
    <row r="3695" spans="2:5" x14ac:dyDescent="0.25">
      <c r="B3695" s="388"/>
      <c r="C3695" s="389"/>
      <c r="D3695" s="389"/>
      <c r="E3695" s="389"/>
    </row>
    <row r="3696" spans="2:5" x14ac:dyDescent="0.25">
      <c r="B3696" s="388"/>
      <c r="C3696" s="389"/>
      <c r="D3696" s="389"/>
      <c r="E3696" s="389"/>
    </row>
    <row r="3697" spans="2:5" x14ac:dyDescent="0.25">
      <c r="B3697" s="388"/>
      <c r="C3697" s="389"/>
      <c r="D3697" s="389"/>
      <c r="E3697" s="389"/>
    </row>
    <row r="3698" spans="2:5" x14ac:dyDescent="0.25">
      <c r="B3698" s="388"/>
      <c r="C3698" s="389"/>
      <c r="D3698" s="389"/>
      <c r="E3698" s="389"/>
    </row>
    <row r="3699" spans="2:5" x14ac:dyDescent="0.25">
      <c r="B3699" s="388"/>
      <c r="C3699" s="389"/>
      <c r="D3699" s="389"/>
      <c r="E3699" s="389"/>
    </row>
    <row r="3700" spans="2:5" x14ac:dyDescent="0.25">
      <c r="B3700" s="388"/>
      <c r="C3700" s="389"/>
      <c r="D3700" s="389"/>
      <c r="E3700" s="389"/>
    </row>
    <row r="3701" spans="2:5" x14ac:dyDescent="0.25">
      <c r="B3701" s="388"/>
      <c r="C3701" s="389"/>
      <c r="D3701" s="389"/>
      <c r="E3701" s="389"/>
    </row>
    <row r="3702" spans="2:5" x14ac:dyDescent="0.25">
      <c r="B3702" s="388"/>
      <c r="C3702" s="389"/>
      <c r="D3702" s="389"/>
      <c r="E3702" s="389"/>
    </row>
    <row r="3703" spans="2:5" x14ac:dyDescent="0.25">
      <c r="B3703" s="388"/>
      <c r="C3703" s="389"/>
      <c r="D3703" s="389"/>
      <c r="E3703" s="389"/>
    </row>
    <row r="3704" spans="2:5" x14ac:dyDescent="0.25">
      <c r="B3704" s="388"/>
      <c r="C3704" s="389"/>
      <c r="D3704" s="389"/>
      <c r="E3704" s="389"/>
    </row>
    <row r="3705" spans="2:5" x14ac:dyDescent="0.25">
      <c r="B3705" s="388"/>
      <c r="C3705" s="389"/>
      <c r="D3705" s="389"/>
      <c r="E3705" s="389"/>
    </row>
    <row r="3706" spans="2:5" x14ac:dyDescent="0.25">
      <c r="B3706" s="388"/>
      <c r="C3706" s="389"/>
      <c r="D3706" s="389"/>
      <c r="E3706" s="389"/>
    </row>
    <row r="3707" spans="2:5" x14ac:dyDescent="0.25">
      <c r="B3707" s="388"/>
      <c r="C3707" s="389"/>
      <c r="D3707" s="389"/>
      <c r="E3707" s="389"/>
    </row>
    <row r="3708" spans="2:5" x14ac:dyDescent="0.25">
      <c r="B3708" s="388"/>
      <c r="C3708" s="389"/>
      <c r="D3708" s="389"/>
      <c r="E3708" s="389"/>
    </row>
    <row r="3709" spans="2:5" x14ac:dyDescent="0.25">
      <c r="B3709" s="388"/>
      <c r="C3709" s="389"/>
      <c r="D3709" s="389"/>
      <c r="E3709" s="389"/>
    </row>
    <row r="3710" spans="2:5" x14ac:dyDescent="0.25">
      <c r="B3710" s="388"/>
      <c r="C3710" s="389"/>
      <c r="D3710" s="389"/>
      <c r="E3710" s="389"/>
    </row>
    <row r="3711" spans="2:5" x14ac:dyDescent="0.25">
      <c r="B3711" s="388"/>
      <c r="C3711" s="389"/>
      <c r="D3711" s="389"/>
      <c r="E3711" s="389"/>
    </row>
    <row r="3712" spans="2:5" x14ac:dyDescent="0.25">
      <c r="B3712" s="388"/>
      <c r="C3712" s="389"/>
      <c r="D3712" s="389"/>
      <c r="E3712" s="389"/>
    </row>
    <row r="3713" spans="2:5" x14ac:dyDescent="0.25">
      <c r="B3713" s="388"/>
      <c r="C3713" s="389"/>
      <c r="D3713" s="389"/>
      <c r="E3713" s="389"/>
    </row>
    <row r="3714" spans="2:5" x14ac:dyDescent="0.25">
      <c r="B3714" s="388"/>
      <c r="C3714" s="389"/>
      <c r="D3714" s="389"/>
      <c r="E3714" s="389"/>
    </row>
    <row r="3715" spans="2:5" x14ac:dyDescent="0.25">
      <c r="B3715" s="388"/>
      <c r="C3715" s="389"/>
      <c r="D3715" s="389"/>
      <c r="E3715" s="389"/>
    </row>
    <row r="3716" spans="2:5" x14ac:dyDescent="0.25">
      <c r="B3716" s="388"/>
      <c r="C3716" s="389"/>
      <c r="D3716" s="389"/>
      <c r="E3716" s="389"/>
    </row>
    <row r="3717" spans="2:5" x14ac:dyDescent="0.25">
      <c r="B3717" s="388"/>
      <c r="C3717" s="389"/>
      <c r="D3717" s="389"/>
      <c r="E3717" s="389"/>
    </row>
    <row r="3718" spans="2:5" x14ac:dyDescent="0.25">
      <c r="B3718" s="388"/>
      <c r="C3718" s="389"/>
      <c r="D3718" s="389"/>
      <c r="E3718" s="389"/>
    </row>
    <row r="3719" spans="2:5" x14ac:dyDescent="0.25">
      <c r="B3719" s="388"/>
      <c r="C3719" s="389"/>
      <c r="D3719" s="389"/>
      <c r="E3719" s="389"/>
    </row>
    <row r="3720" spans="2:5" x14ac:dyDescent="0.25">
      <c r="B3720" s="388"/>
      <c r="C3720" s="389"/>
      <c r="D3720" s="389"/>
      <c r="E3720" s="389"/>
    </row>
    <row r="3721" spans="2:5" x14ac:dyDescent="0.25">
      <c r="B3721" s="388"/>
      <c r="C3721" s="389"/>
      <c r="D3721" s="389"/>
      <c r="E3721" s="389"/>
    </row>
    <row r="3722" spans="2:5" x14ac:dyDescent="0.25">
      <c r="B3722" s="388"/>
      <c r="C3722" s="389"/>
      <c r="D3722" s="389"/>
      <c r="E3722" s="389"/>
    </row>
    <row r="3723" spans="2:5" x14ac:dyDescent="0.25">
      <c r="B3723" s="388"/>
      <c r="C3723" s="389"/>
      <c r="D3723" s="389"/>
      <c r="E3723" s="389"/>
    </row>
    <row r="3724" spans="2:5" x14ac:dyDescent="0.25">
      <c r="B3724" s="388"/>
      <c r="C3724" s="389"/>
      <c r="D3724" s="389"/>
      <c r="E3724" s="389"/>
    </row>
    <row r="3725" spans="2:5" x14ac:dyDescent="0.25">
      <c r="B3725" s="388"/>
      <c r="C3725" s="389"/>
      <c r="D3725" s="389"/>
      <c r="E3725" s="389"/>
    </row>
    <row r="3726" spans="2:5" x14ac:dyDescent="0.25">
      <c r="B3726" s="388"/>
      <c r="C3726" s="389"/>
      <c r="D3726" s="389"/>
      <c r="E3726" s="389"/>
    </row>
    <row r="3727" spans="2:5" x14ac:dyDescent="0.25">
      <c r="B3727" s="388"/>
      <c r="C3727" s="389"/>
      <c r="D3727" s="389"/>
      <c r="E3727" s="389"/>
    </row>
    <row r="3728" spans="2:5" x14ac:dyDescent="0.25">
      <c r="B3728" s="388"/>
      <c r="C3728" s="389"/>
      <c r="D3728" s="389"/>
      <c r="E3728" s="389"/>
    </row>
    <row r="3729" spans="2:5" x14ac:dyDescent="0.25">
      <c r="B3729" s="388"/>
      <c r="C3729" s="389"/>
      <c r="D3729" s="389"/>
      <c r="E3729" s="389"/>
    </row>
    <row r="3730" spans="2:5" x14ac:dyDescent="0.25">
      <c r="B3730" s="388"/>
      <c r="C3730" s="389"/>
      <c r="D3730" s="389"/>
      <c r="E3730" s="389"/>
    </row>
    <row r="3731" spans="2:5" x14ac:dyDescent="0.25">
      <c r="B3731" s="388"/>
      <c r="C3731" s="389"/>
      <c r="D3731" s="389"/>
      <c r="E3731" s="389"/>
    </row>
    <row r="3732" spans="2:5" x14ac:dyDescent="0.25">
      <c r="B3732" s="388"/>
      <c r="C3732" s="389"/>
      <c r="D3732" s="389"/>
      <c r="E3732" s="389"/>
    </row>
    <row r="3733" spans="2:5" x14ac:dyDescent="0.25">
      <c r="B3733" s="388"/>
      <c r="C3733" s="389"/>
      <c r="D3733" s="389"/>
      <c r="E3733" s="389"/>
    </row>
    <row r="3734" spans="2:5" x14ac:dyDescent="0.25">
      <c r="B3734" s="388"/>
      <c r="C3734" s="389"/>
      <c r="D3734" s="389"/>
      <c r="E3734" s="389"/>
    </row>
    <row r="3735" spans="2:5" x14ac:dyDescent="0.25">
      <c r="B3735" s="388"/>
      <c r="C3735" s="389"/>
      <c r="D3735" s="389"/>
      <c r="E3735" s="389"/>
    </row>
    <row r="3736" spans="2:5" x14ac:dyDescent="0.25">
      <c r="B3736" s="388"/>
      <c r="C3736" s="389"/>
      <c r="D3736" s="389"/>
      <c r="E3736" s="389"/>
    </row>
    <row r="3737" spans="2:5" x14ac:dyDescent="0.25">
      <c r="B3737" s="388"/>
      <c r="C3737" s="389"/>
      <c r="D3737" s="389"/>
      <c r="E3737" s="389"/>
    </row>
    <row r="3738" spans="2:5" x14ac:dyDescent="0.25">
      <c r="B3738" s="388"/>
      <c r="C3738" s="389"/>
      <c r="D3738" s="389"/>
      <c r="E3738" s="389"/>
    </row>
    <row r="3739" spans="2:5" x14ac:dyDescent="0.25">
      <c r="B3739" s="388"/>
      <c r="C3739" s="389"/>
      <c r="D3739" s="389"/>
      <c r="E3739" s="389"/>
    </row>
    <row r="3740" spans="2:5" x14ac:dyDescent="0.25">
      <c r="B3740" s="388"/>
      <c r="C3740" s="389"/>
      <c r="D3740" s="389"/>
      <c r="E3740" s="389"/>
    </row>
    <row r="3741" spans="2:5" x14ac:dyDescent="0.25">
      <c r="B3741" s="388"/>
      <c r="C3741" s="389"/>
      <c r="D3741" s="389"/>
      <c r="E3741" s="389"/>
    </row>
    <row r="3742" spans="2:5" x14ac:dyDescent="0.25">
      <c r="B3742" s="388"/>
      <c r="C3742" s="389"/>
      <c r="D3742" s="389"/>
      <c r="E3742" s="389"/>
    </row>
    <row r="3743" spans="2:5" x14ac:dyDescent="0.25">
      <c r="B3743" s="388"/>
      <c r="C3743" s="389"/>
      <c r="D3743" s="389"/>
      <c r="E3743" s="389"/>
    </row>
    <row r="3744" spans="2:5" x14ac:dyDescent="0.25">
      <c r="B3744" s="388"/>
      <c r="C3744" s="389"/>
      <c r="D3744" s="389"/>
      <c r="E3744" s="389"/>
    </row>
    <row r="3745" spans="2:5" x14ac:dyDescent="0.25">
      <c r="B3745" s="388"/>
      <c r="C3745" s="389"/>
      <c r="D3745" s="389"/>
      <c r="E3745" s="389"/>
    </row>
    <row r="3746" spans="2:5" x14ac:dyDescent="0.25">
      <c r="B3746" s="388"/>
      <c r="C3746" s="389"/>
      <c r="D3746" s="389"/>
      <c r="E3746" s="389"/>
    </row>
    <row r="3747" spans="2:5" x14ac:dyDescent="0.25">
      <c r="B3747" s="388"/>
      <c r="C3747" s="389"/>
      <c r="D3747" s="389"/>
      <c r="E3747" s="389"/>
    </row>
    <row r="3748" spans="2:5" x14ac:dyDescent="0.25">
      <c r="B3748" s="388"/>
      <c r="C3748" s="389"/>
      <c r="D3748" s="389"/>
      <c r="E3748" s="389"/>
    </row>
    <row r="3749" spans="2:5" x14ac:dyDescent="0.25">
      <c r="B3749" s="388"/>
      <c r="C3749" s="389"/>
      <c r="D3749" s="389"/>
      <c r="E3749" s="389"/>
    </row>
    <row r="3750" spans="2:5" x14ac:dyDescent="0.25">
      <c r="B3750" s="388"/>
      <c r="C3750" s="389"/>
      <c r="D3750" s="389"/>
      <c r="E3750" s="389"/>
    </row>
    <row r="3751" spans="2:5" x14ac:dyDescent="0.25">
      <c r="B3751" s="388"/>
      <c r="C3751" s="389"/>
      <c r="D3751" s="389"/>
      <c r="E3751" s="389"/>
    </row>
    <row r="3752" spans="2:5" x14ac:dyDescent="0.25">
      <c r="B3752" s="388"/>
      <c r="C3752" s="389"/>
      <c r="D3752" s="389"/>
      <c r="E3752" s="389"/>
    </row>
    <row r="3753" spans="2:5" x14ac:dyDescent="0.25">
      <c r="B3753" s="388"/>
      <c r="C3753" s="389"/>
      <c r="D3753" s="389"/>
      <c r="E3753" s="389"/>
    </row>
    <row r="3754" spans="2:5" x14ac:dyDescent="0.25">
      <c r="B3754" s="388"/>
      <c r="C3754" s="389"/>
      <c r="D3754" s="389"/>
      <c r="E3754" s="389"/>
    </row>
    <row r="3755" spans="2:5" x14ac:dyDescent="0.25">
      <c r="B3755" s="388"/>
      <c r="C3755" s="389"/>
      <c r="D3755" s="389"/>
      <c r="E3755" s="389"/>
    </row>
    <row r="3756" spans="2:5" x14ac:dyDescent="0.25">
      <c r="B3756" s="388"/>
      <c r="C3756" s="389"/>
      <c r="D3756" s="389"/>
      <c r="E3756" s="389"/>
    </row>
    <row r="3757" spans="2:5" x14ac:dyDescent="0.25">
      <c r="B3757" s="388"/>
      <c r="C3757" s="389"/>
      <c r="D3757" s="389"/>
      <c r="E3757" s="389"/>
    </row>
    <row r="3758" spans="2:5" x14ac:dyDescent="0.25">
      <c r="B3758" s="388"/>
      <c r="C3758" s="389"/>
      <c r="D3758" s="389"/>
      <c r="E3758" s="389"/>
    </row>
    <row r="3759" spans="2:5" x14ac:dyDescent="0.25">
      <c r="B3759" s="388"/>
      <c r="C3759" s="389"/>
      <c r="D3759" s="389"/>
      <c r="E3759" s="389"/>
    </row>
    <row r="3760" spans="2:5" x14ac:dyDescent="0.25">
      <c r="B3760" s="388"/>
      <c r="C3760" s="389"/>
      <c r="D3760" s="389"/>
      <c r="E3760" s="389"/>
    </row>
    <row r="3761" spans="2:5" x14ac:dyDescent="0.25">
      <c r="B3761" s="388"/>
      <c r="C3761" s="389"/>
      <c r="D3761" s="389"/>
      <c r="E3761" s="389"/>
    </row>
    <row r="3762" spans="2:5" x14ac:dyDescent="0.25">
      <c r="B3762" s="388"/>
      <c r="C3762" s="389"/>
      <c r="D3762" s="389"/>
      <c r="E3762" s="389"/>
    </row>
    <row r="3763" spans="2:5" x14ac:dyDescent="0.25">
      <c r="B3763" s="388"/>
      <c r="C3763" s="389"/>
      <c r="D3763" s="389"/>
      <c r="E3763" s="389"/>
    </row>
    <row r="3764" spans="2:5" x14ac:dyDescent="0.25">
      <c r="B3764" s="388"/>
      <c r="C3764" s="389"/>
      <c r="D3764" s="389"/>
      <c r="E3764" s="389"/>
    </row>
    <row r="3765" spans="2:5" x14ac:dyDescent="0.25">
      <c r="B3765" s="388"/>
      <c r="C3765" s="389"/>
      <c r="D3765" s="389"/>
      <c r="E3765" s="389"/>
    </row>
    <row r="3766" spans="2:5" x14ac:dyDescent="0.25">
      <c r="B3766" s="388"/>
      <c r="C3766" s="389"/>
      <c r="D3766" s="389"/>
      <c r="E3766" s="389"/>
    </row>
    <row r="3767" spans="2:5" x14ac:dyDescent="0.25">
      <c r="B3767" s="388"/>
      <c r="C3767" s="389"/>
      <c r="D3767" s="389"/>
      <c r="E3767" s="389"/>
    </row>
    <row r="3768" spans="2:5" x14ac:dyDescent="0.25">
      <c r="B3768" s="388"/>
      <c r="C3768" s="389"/>
      <c r="D3768" s="389"/>
      <c r="E3768" s="389"/>
    </row>
    <row r="3769" spans="2:5" x14ac:dyDescent="0.25">
      <c r="B3769" s="388"/>
      <c r="C3769" s="389"/>
      <c r="D3769" s="389"/>
      <c r="E3769" s="389"/>
    </row>
    <row r="3770" spans="2:5" x14ac:dyDescent="0.25">
      <c r="B3770" s="388"/>
      <c r="C3770" s="389"/>
      <c r="D3770" s="389"/>
      <c r="E3770" s="389"/>
    </row>
    <row r="3771" spans="2:5" x14ac:dyDescent="0.25">
      <c r="B3771" s="388"/>
      <c r="C3771" s="389"/>
      <c r="D3771" s="389"/>
      <c r="E3771" s="389"/>
    </row>
    <row r="3772" spans="2:5" x14ac:dyDescent="0.25">
      <c r="B3772" s="388"/>
      <c r="C3772" s="389"/>
      <c r="D3772" s="389"/>
      <c r="E3772" s="389"/>
    </row>
    <row r="3773" spans="2:5" x14ac:dyDescent="0.25">
      <c r="B3773" s="388"/>
      <c r="C3773" s="389"/>
      <c r="D3773" s="389"/>
      <c r="E3773" s="389"/>
    </row>
    <row r="3774" spans="2:5" x14ac:dyDescent="0.25">
      <c r="B3774" s="388"/>
      <c r="C3774" s="389"/>
      <c r="D3774" s="389"/>
      <c r="E3774" s="389"/>
    </row>
    <row r="3775" spans="2:5" x14ac:dyDescent="0.25">
      <c r="B3775" s="388"/>
      <c r="C3775" s="389"/>
      <c r="D3775" s="389"/>
      <c r="E3775" s="389"/>
    </row>
    <row r="3776" spans="2:5" x14ac:dyDescent="0.25">
      <c r="B3776" s="388"/>
      <c r="C3776" s="389"/>
      <c r="D3776" s="389"/>
      <c r="E3776" s="389"/>
    </row>
    <row r="3777" spans="2:5" x14ac:dyDescent="0.25">
      <c r="B3777" s="388"/>
      <c r="C3777" s="389"/>
      <c r="D3777" s="389"/>
      <c r="E3777" s="389"/>
    </row>
    <row r="3778" spans="2:5" x14ac:dyDescent="0.25">
      <c r="B3778" s="388"/>
      <c r="C3778" s="389"/>
      <c r="D3778" s="389"/>
      <c r="E3778" s="389"/>
    </row>
    <row r="3779" spans="2:5" x14ac:dyDescent="0.25">
      <c r="B3779" s="388"/>
      <c r="C3779" s="389"/>
      <c r="D3779" s="389"/>
      <c r="E3779" s="389"/>
    </row>
    <row r="3780" spans="2:5" x14ac:dyDescent="0.25">
      <c r="B3780" s="388"/>
      <c r="C3780" s="389"/>
      <c r="D3780" s="389"/>
      <c r="E3780" s="389"/>
    </row>
    <row r="3781" spans="2:5" x14ac:dyDescent="0.25">
      <c r="B3781" s="388"/>
      <c r="C3781" s="389"/>
      <c r="D3781" s="389"/>
      <c r="E3781" s="389"/>
    </row>
    <row r="3782" spans="2:5" x14ac:dyDescent="0.25">
      <c r="B3782" s="388"/>
      <c r="C3782" s="389"/>
      <c r="D3782" s="389"/>
      <c r="E3782" s="389"/>
    </row>
    <row r="3783" spans="2:5" x14ac:dyDescent="0.25">
      <c r="B3783" s="388"/>
      <c r="C3783" s="389"/>
      <c r="D3783" s="389"/>
      <c r="E3783" s="389"/>
    </row>
    <row r="3784" spans="2:5" x14ac:dyDescent="0.25">
      <c r="B3784" s="388"/>
      <c r="C3784" s="389"/>
      <c r="D3784" s="389"/>
      <c r="E3784" s="389"/>
    </row>
    <row r="3785" spans="2:5" x14ac:dyDescent="0.25">
      <c r="B3785" s="388"/>
      <c r="C3785" s="389"/>
      <c r="D3785" s="389"/>
      <c r="E3785" s="389"/>
    </row>
    <row r="3786" spans="2:5" x14ac:dyDescent="0.25">
      <c r="B3786" s="388"/>
      <c r="C3786" s="389"/>
      <c r="D3786" s="389"/>
      <c r="E3786" s="389"/>
    </row>
    <row r="3787" spans="2:5" x14ac:dyDescent="0.25">
      <c r="B3787" s="388"/>
      <c r="C3787" s="389"/>
      <c r="D3787" s="389"/>
      <c r="E3787" s="389"/>
    </row>
    <row r="3788" spans="2:5" x14ac:dyDescent="0.25">
      <c r="B3788" s="388"/>
      <c r="C3788" s="389"/>
      <c r="D3788" s="389"/>
      <c r="E3788" s="389"/>
    </row>
    <row r="3789" spans="2:5" x14ac:dyDescent="0.25">
      <c r="B3789" s="388"/>
      <c r="C3789" s="389"/>
      <c r="D3789" s="389"/>
      <c r="E3789" s="389"/>
    </row>
    <row r="3790" spans="2:5" x14ac:dyDescent="0.25">
      <c r="B3790" s="388"/>
      <c r="C3790" s="389"/>
      <c r="D3790" s="389"/>
      <c r="E3790" s="389"/>
    </row>
    <row r="3791" spans="2:5" x14ac:dyDescent="0.25">
      <c r="B3791" s="388"/>
      <c r="C3791" s="389"/>
      <c r="D3791" s="389"/>
      <c r="E3791" s="389"/>
    </row>
    <row r="3792" spans="2:5" x14ac:dyDescent="0.25">
      <c r="B3792" s="388"/>
      <c r="C3792" s="389"/>
      <c r="D3792" s="389"/>
      <c r="E3792" s="389"/>
    </row>
    <row r="3793" spans="2:5" x14ac:dyDescent="0.25">
      <c r="B3793" s="388"/>
      <c r="C3793" s="389"/>
      <c r="D3793" s="389"/>
      <c r="E3793" s="389"/>
    </row>
    <row r="3794" spans="2:5" x14ac:dyDescent="0.25">
      <c r="B3794" s="388"/>
      <c r="C3794" s="389"/>
      <c r="D3794" s="389"/>
      <c r="E3794" s="389"/>
    </row>
    <row r="3795" spans="2:5" x14ac:dyDescent="0.25">
      <c r="B3795" s="388"/>
      <c r="C3795" s="389"/>
      <c r="D3795" s="389"/>
      <c r="E3795" s="389"/>
    </row>
    <row r="3796" spans="2:5" x14ac:dyDescent="0.25">
      <c r="B3796" s="388"/>
      <c r="C3796" s="389"/>
      <c r="D3796" s="389"/>
      <c r="E3796" s="389"/>
    </row>
    <row r="3797" spans="2:5" x14ac:dyDescent="0.25">
      <c r="B3797" s="388"/>
      <c r="C3797" s="389"/>
      <c r="D3797" s="389"/>
      <c r="E3797" s="389"/>
    </row>
    <row r="3798" spans="2:5" x14ac:dyDescent="0.25">
      <c r="B3798" s="388"/>
      <c r="C3798" s="389"/>
      <c r="D3798" s="389"/>
      <c r="E3798" s="389"/>
    </row>
    <row r="3799" spans="2:5" x14ac:dyDescent="0.25">
      <c r="B3799" s="388"/>
      <c r="C3799" s="389"/>
      <c r="D3799" s="389"/>
      <c r="E3799" s="389"/>
    </row>
    <row r="3800" spans="2:5" x14ac:dyDescent="0.25">
      <c r="B3800" s="388"/>
      <c r="C3800" s="389"/>
      <c r="D3800" s="389"/>
      <c r="E3800" s="389"/>
    </row>
    <row r="3801" spans="2:5" x14ac:dyDescent="0.25">
      <c r="B3801" s="388"/>
      <c r="C3801" s="389"/>
      <c r="D3801" s="389"/>
      <c r="E3801" s="389"/>
    </row>
    <row r="3802" spans="2:5" x14ac:dyDescent="0.25">
      <c r="B3802" s="388"/>
      <c r="C3802" s="389"/>
      <c r="D3802" s="389"/>
      <c r="E3802" s="389"/>
    </row>
    <row r="3803" spans="2:5" x14ac:dyDescent="0.25">
      <c r="B3803" s="388"/>
      <c r="C3803" s="389"/>
      <c r="D3803" s="389"/>
      <c r="E3803" s="389"/>
    </row>
    <row r="3804" spans="2:5" x14ac:dyDescent="0.25">
      <c r="B3804" s="388"/>
      <c r="C3804" s="389"/>
      <c r="D3804" s="389"/>
      <c r="E3804" s="389"/>
    </row>
    <row r="3805" spans="2:5" x14ac:dyDescent="0.25">
      <c r="B3805" s="388"/>
      <c r="C3805" s="389"/>
      <c r="D3805" s="389"/>
      <c r="E3805" s="389"/>
    </row>
    <row r="3806" spans="2:5" x14ac:dyDescent="0.25">
      <c r="B3806" s="388"/>
      <c r="C3806" s="389"/>
      <c r="D3806" s="389"/>
      <c r="E3806" s="389"/>
    </row>
    <row r="3807" spans="2:5" x14ac:dyDescent="0.25">
      <c r="B3807" s="388"/>
      <c r="C3807" s="389"/>
      <c r="D3807" s="389"/>
      <c r="E3807" s="389"/>
    </row>
    <row r="3808" spans="2:5" x14ac:dyDescent="0.25">
      <c r="B3808" s="388"/>
      <c r="C3808" s="389"/>
      <c r="D3808" s="389"/>
      <c r="E3808" s="389"/>
    </row>
    <row r="3809" spans="2:5" x14ac:dyDescent="0.25">
      <c r="B3809" s="388"/>
      <c r="C3809" s="389"/>
      <c r="D3809" s="389"/>
      <c r="E3809" s="389"/>
    </row>
    <row r="3810" spans="2:5" x14ac:dyDescent="0.25">
      <c r="B3810" s="388"/>
      <c r="C3810" s="389"/>
      <c r="D3810" s="389"/>
      <c r="E3810" s="389"/>
    </row>
    <row r="3811" spans="2:5" x14ac:dyDescent="0.25">
      <c r="B3811" s="388"/>
      <c r="C3811" s="389"/>
      <c r="D3811" s="389"/>
      <c r="E3811" s="389"/>
    </row>
    <row r="3812" spans="2:5" x14ac:dyDescent="0.25">
      <c r="B3812" s="388"/>
      <c r="C3812" s="389"/>
      <c r="D3812" s="389"/>
      <c r="E3812" s="389"/>
    </row>
    <row r="3813" spans="2:5" x14ac:dyDescent="0.25">
      <c r="B3813" s="388"/>
      <c r="C3813" s="389"/>
      <c r="D3813" s="389"/>
      <c r="E3813" s="389"/>
    </row>
    <row r="3814" spans="2:5" x14ac:dyDescent="0.25">
      <c r="B3814" s="388"/>
      <c r="C3814" s="389"/>
      <c r="D3814" s="389"/>
      <c r="E3814" s="389"/>
    </row>
    <row r="3815" spans="2:5" x14ac:dyDescent="0.25">
      <c r="B3815" s="388"/>
      <c r="C3815" s="389"/>
      <c r="D3815" s="389"/>
      <c r="E3815" s="389"/>
    </row>
    <row r="3816" spans="2:5" x14ac:dyDescent="0.25">
      <c r="B3816" s="388"/>
      <c r="C3816" s="389"/>
      <c r="D3816" s="389"/>
      <c r="E3816" s="389"/>
    </row>
    <row r="3817" spans="2:5" x14ac:dyDescent="0.25">
      <c r="B3817" s="388"/>
      <c r="C3817" s="389"/>
      <c r="D3817" s="389"/>
      <c r="E3817" s="389"/>
    </row>
    <row r="3818" spans="2:5" x14ac:dyDescent="0.25">
      <c r="B3818" s="388"/>
      <c r="C3818" s="389"/>
      <c r="D3818" s="389"/>
      <c r="E3818" s="389"/>
    </row>
    <row r="3819" spans="2:5" x14ac:dyDescent="0.25">
      <c r="B3819" s="388"/>
      <c r="C3819" s="389"/>
      <c r="D3819" s="389"/>
      <c r="E3819" s="389"/>
    </row>
    <row r="3820" spans="2:5" x14ac:dyDescent="0.25">
      <c r="B3820" s="388"/>
      <c r="C3820" s="389"/>
      <c r="D3820" s="389"/>
      <c r="E3820" s="389"/>
    </row>
    <row r="3821" spans="2:5" x14ac:dyDescent="0.25">
      <c r="B3821" s="388"/>
      <c r="C3821" s="389"/>
      <c r="D3821" s="389"/>
      <c r="E3821" s="389"/>
    </row>
    <row r="3822" spans="2:5" x14ac:dyDescent="0.25">
      <c r="B3822" s="388"/>
      <c r="C3822" s="389"/>
      <c r="D3822" s="389"/>
      <c r="E3822" s="389"/>
    </row>
    <row r="3823" spans="2:5" x14ac:dyDescent="0.25">
      <c r="B3823" s="388"/>
      <c r="C3823" s="389"/>
      <c r="D3823" s="389"/>
      <c r="E3823" s="389"/>
    </row>
    <row r="3824" spans="2:5" x14ac:dyDescent="0.25">
      <c r="B3824" s="388"/>
      <c r="C3824" s="389"/>
      <c r="D3824" s="389"/>
      <c r="E3824" s="389"/>
    </row>
    <row r="3825" spans="2:5" x14ac:dyDescent="0.25">
      <c r="B3825" s="388"/>
      <c r="C3825" s="389"/>
      <c r="D3825" s="389"/>
      <c r="E3825" s="389"/>
    </row>
    <row r="3826" spans="2:5" x14ac:dyDescent="0.25">
      <c r="B3826" s="388"/>
      <c r="C3826" s="389"/>
      <c r="D3826" s="389"/>
      <c r="E3826" s="389"/>
    </row>
    <row r="3827" spans="2:5" x14ac:dyDescent="0.25">
      <c r="B3827" s="388"/>
      <c r="C3827" s="389"/>
      <c r="D3827" s="389"/>
      <c r="E3827" s="389"/>
    </row>
    <row r="3828" spans="2:5" x14ac:dyDescent="0.25">
      <c r="B3828" s="388"/>
      <c r="C3828" s="389"/>
      <c r="D3828" s="389"/>
      <c r="E3828" s="389"/>
    </row>
    <row r="3829" spans="2:5" x14ac:dyDescent="0.25">
      <c r="B3829" s="388"/>
      <c r="C3829" s="389"/>
      <c r="D3829" s="389"/>
      <c r="E3829" s="389"/>
    </row>
    <row r="3830" spans="2:5" x14ac:dyDescent="0.25">
      <c r="B3830" s="388"/>
      <c r="C3830" s="389"/>
      <c r="D3830" s="389"/>
      <c r="E3830" s="389"/>
    </row>
    <row r="3831" spans="2:5" x14ac:dyDescent="0.25">
      <c r="B3831" s="388"/>
      <c r="C3831" s="389"/>
      <c r="D3831" s="389"/>
      <c r="E3831" s="389"/>
    </row>
    <row r="3832" spans="2:5" x14ac:dyDescent="0.25">
      <c r="B3832" s="388"/>
      <c r="C3832" s="389"/>
      <c r="D3832" s="389"/>
      <c r="E3832" s="389"/>
    </row>
    <row r="3833" spans="2:5" x14ac:dyDescent="0.25">
      <c r="B3833" s="388"/>
      <c r="C3833" s="389"/>
      <c r="D3833" s="389"/>
      <c r="E3833" s="389"/>
    </row>
    <row r="3834" spans="2:5" x14ac:dyDescent="0.25">
      <c r="B3834" s="388"/>
      <c r="C3834" s="389"/>
      <c r="D3834" s="389"/>
      <c r="E3834" s="389"/>
    </row>
    <row r="3835" spans="2:5" x14ac:dyDescent="0.25">
      <c r="B3835" s="388"/>
      <c r="C3835" s="389"/>
      <c r="D3835" s="389"/>
      <c r="E3835" s="389"/>
    </row>
    <row r="3836" spans="2:5" x14ac:dyDescent="0.25">
      <c r="B3836" s="388"/>
      <c r="C3836" s="389"/>
      <c r="D3836" s="389"/>
      <c r="E3836" s="389"/>
    </row>
    <row r="3837" spans="2:5" x14ac:dyDescent="0.25">
      <c r="B3837" s="388"/>
      <c r="C3837" s="389"/>
      <c r="D3837" s="389"/>
      <c r="E3837" s="389"/>
    </row>
    <row r="3838" spans="2:5" x14ac:dyDescent="0.25">
      <c r="B3838" s="388"/>
      <c r="C3838" s="389"/>
      <c r="D3838" s="389"/>
      <c r="E3838" s="389"/>
    </row>
    <row r="3839" spans="2:5" x14ac:dyDescent="0.25">
      <c r="B3839" s="388"/>
      <c r="C3839" s="389"/>
      <c r="D3839" s="389"/>
      <c r="E3839" s="389"/>
    </row>
    <row r="3840" spans="2:5" x14ac:dyDescent="0.25">
      <c r="B3840" s="388"/>
      <c r="C3840" s="389"/>
      <c r="D3840" s="389"/>
      <c r="E3840" s="389"/>
    </row>
    <row r="3841" spans="2:5" x14ac:dyDescent="0.25">
      <c r="B3841" s="388"/>
      <c r="C3841" s="389"/>
      <c r="D3841" s="389"/>
      <c r="E3841" s="389"/>
    </row>
    <row r="3842" spans="2:5" x14ac:dyDescent="0.25">
      <c r="B3842" s="388"/>
      <c r="C3842" s="389"/>
      <c r="D3842" s="389"/>
      <c r="E3842" s="389"/>
    </row>
    <row r="3843" spans="2:5" x14ac:dyDescent="0.25">
      <c r="B3843" s="388"/>
      <c r="C3843" s="389"/>
      <c r="D3843" s="389"/>
      <c r="E3843" s="389"/>
    </row>
    <row r="3844" spans="2:5" x14ac:dyDescent="0.25">
      <c r="B3844" s="388"/>
      <c r="C3844" s="389"/>
      <c r="D3844" s="389"/>
      <c r="E3844" s="389"/>
    </row>
    <row r="3845" spans="2:5" x14ac:dyDescent="0.25">
      <c r="B3845" s="388"/>
      <c r="C3845" s="389"/>
      <c r="D3845" s="389"/>
      <c r="E3845" s="389"/>
    </row>
    <row r="3846" spans="2:5" x14ac:dyDescent="0.25">
      <c r="B3846" s="388"/>
      <c r="C3846" s="389"/>
      <c r="D3846" s="389"/>
      <c r="E3846" s="389"/>
    </row>
    <row r="3847" spans="2:5" x14ac:dyDescent="0.25">
      <c r="B3847" s="388"/>
      <c r="C3847" s="389"/>
      <c r="D3847" s="389"/>
      <c r="E3847" s="389"/>
    </row>
    <row r="3848" spans="2:5" x14ac:dyDescent="0.25">
      <c r="B3848" s="388"/>
      <c r="C3848" s="389"/>
      <c r="D3848" s="389"/>
      <c r="E3848" s="389"/>
    </row>
    <row r="3849" spans="2:5" x14ac:dyDescent="0.25">
      <c r="B3849" s="388"/>
      <c r="C3849" s="389"/>
      <c r="D3849" s="389"/>
      <c r="E3849" s="389"/>
    </row>
    <row r="3850" spans="2:5" x14ac:dyDescent="0.25">
      <c r="B3850" s="388"/>
      <c r="C3850" s="389"/>
      <c r="D3850" s="389"/>
      <c r="E3850" s="389"/>
    </row>
    <row r="3851" spans="2:5" x14ac:dyDescent="0.25">
      <c r="B3851" s="388"/>
      <c r="C3851" s="389"/>
      <c r="D3851" s="389"/>
      <c r="E3851" s="389"/>
    </row>
    <row r="3852" spans="2:5" x14ac:dyDescent="0.25">
      <c r="B3852" s="388"/>
      <c r="C3852" s="389"/>
      <c r="D3852" s="389"/>
      <c r="E3852" s="389"/>
    </row>
    <row r="3853" spans="2:5" x14ac:dyDescent="0.25">
      <c r="B3853" s="388"/>
      <c r="C3853" s="389"/>
      <c r="D3853" s="389"/>
      <c r="E3853" s="389"/>
    </row>
    <row r="3854" spans="2:5" x14ac:dyDescent="0.25">
      <c r="B3854" s="388"/>
      <c r="C3854" s="389"/>
      <c r="D3854" s="389"/>
      <c r="E3854" s="389"/>
    </row>
    <row r="3855" spans="2:5" x14ac:dyDescent="0.25">
      <c r="B3855" s="388"/>
      <c r="C3855" s="389"/>
      <c r="D3855" s="389"/>
      <c r="E3855" s="389"/>
    </row>
    <row r="3856" spans="2:5" x14ac:dyDescent="0.25">
      <c r="B3856" s="388"/>
      <c r="C3856" s="389"/>
      <c r="D3856" s="389"/>
      <c r="E3856" s="389"/>
    </row>
    <row r="3857" spans="2:5" x14ac:dyDescent="0.25">
      <c r="B3857" s="388"/>
      <c r="C3857" s="389"/>
      <c r="D3857" s="389"/>
      <c r="E3857" s="389"/>
    </row>
    <row r="3858" spans="2:5" x14ac:dyDescent="0.25">
      <c r="B3858" s="388"/>
      <c r="C3858" s="389"/>
      <c r="D3858" s="389"/>
      <c r="E3858" s="389"/>
    </row>
    <row r="3859" spans="2:5" x14ac:dyDescent="0.25">
      <c r="B3859" s="388"/>
      <c r="C3859" s="389"/>
      <c r="D3859" s="389"/>
      <c r="E3859" s="389"/>
    </row>
    <row r="3860" spans="2:5" x14ac:dyDescent="0.25">
      <c r="B3860" s="388"/>
      <c r="C3860" s="389"/>
      <c r="D3860" s="389"/>
      <c r="E3860" s="389"/>
    </row>
    <row r="3861" spans="2:5" x14ac:dyDescent="0.25">
      <c r="B3861" s="388"/>
      <c r="C3861" s="389"/>
      <c r="D3861" s="389"/>
      <c r="E3861" s="389"/>
    </row>
    <row r="3862" spans="2:5" x14ac:dyDescent="0.25">
      <c r="B3862" s="388"/>
      <c r="C3862" s="389"/>
      <c r="D3862" s="389"/>
      <c r="E3862" s="389"/>
    </row>
    <row r="3863" spans="2:5" x14ac:dyDescent="0.25">
      <c r="B3863" s="388"/>
      <c r="C3863" s="389"/>
      <c r="D3863" s="389"/>
      <c r="E3863" s="389"/>
    </row>
    <row r="3864" spans="2:5" x14ac:dyDescent="0.25">
      <c r="B3864" s="388"/>
      <c r="C3864" s="389"/>
      <c r="D3864" s="389"/>
      <c r="E3864" s="389"/>
    </row>
    <row r="3865" spans="2:5" x14ac:dyDescent="0.25">
      <c r="B3865" s="388"/>
      <c r="C3865" s="389"/>
      <c r="D3865" s="389"/>
      <c r="E3865" s="389"/>
    </row>
    <row r="3866" spans="2:5" x14ac:dyDescent="0.25">
      <c r="B3866" s="388"/>
      <c r="C3866" s="389"/>
      <c r="D3866" s="389"/>
      <c r="E3866" s="389"/>
    </row>
    <row r="3867" spans="2:5" x14ac:dyDescent="0.25">
      <c r="B3867" s="388"/>
      <c r="C3867" s="389"/>
      <c r="D3867" s="389"/>
      <c r="E3867" s="389"/>
    </row>
    <row r="3868" spans="2:5" x14ac:dyDescent="0.25">
      <c r="B3868" s="388"/>
      <c r="C3868" s="389"/>
      <c r="D3868" s="389"/>
      <c r="E3868" s="389"/>
    </row>
    <row r="3869" spans="2:5" x14ac:dyDescent="0.25">
      <c r="B3869" s="388"/>
      <c r="C3869" s="389"/>
      <c r="D3869" s="389"/>
      <c r="E3869" s="389"/>
    </row>
    <row r="3870" spans="2:5" x14ac:dyDescent="0.25">
      <c r="B3870" s="388"/>
      <c r="C3870" s="389"/>
      <c r="D3870" s="389"/>
      <c r="E3870" s="389"/>
    </row>
    <row r="3871" spans="2:5" x14ac:dyDescent="0.25">
      <c r="B3871" s="388"/>
      <c r="C3871" s="389"/>
      <c r="D3871" s="389"/>
      <c r="E3871" s="389"/>
    </row>
    <row r="3872" spans="2:5" x14ac:dyDescent="0.25">
      <c r="B3872" s="388"/>
      <c r="C3872" s="389"/>
      <c r="D3872" s="389"/>
      <c r="E3872" s="389"/>
    </row>
    <row r="3873" spans="2:5" x14ac:dyDescent="0.25">
      <c r="B3873" s="388"/>
      <c r="C3873" s="389"/>
      <c r="D3873" s="389"/>
      <c r="E3873" s="389"/>
    </row>
    <row r="3874" spans="2:5" x14ac:dyDescent="0.25">
      <c r="B3874" s="388"/>
      <c r="C3874" s="389"/>
      <c r="D3874" s="389"/>
      <c r="E3874" s="389"/>
    </row>
    <row r="3875" spans="2:5" x14ac:dyDescent="0.25">
      <c r="B3875" s="388"/>
      <c r="C3875" s="389"/>
      <c r="D3875" s="389"/>
      <c r="E3875" s="389"/>
    </row>
    <row r="3876" spans="2:5" x14ac:dyDescent="0.25">
      <c r="B3876" s="388"/>
      <c r="C3876" s="389"/>
      <c r="D3876" s="389"/>
      <c r="E3876" s="389"/>
    </row>
    <row r="3877" spans="2:5" x14ac:dyDescent="0.25">
      <c r="B3877" s="388"/>
      <c r="C3877" s="389"/>
      <c r="D3877" s="389"/>
      <c r="E3877" s="389"/>
    </row>
    <row r="3878" spans="2:5" x14ac:dyDescent="0.25">
      <c r="B3878" s="388"/>
      <c r="C3878" s="389"/>
      <c r="D3878" s="389"/>
      <c r="E3878" s="389"/>
    </row>
    <row r="3879" spans="2:5" x14ac:dyDescent="0.25">
      <c r="B3879" s="388"/>
      <c r="C3879" s="389"/>
      <c r="D3879" s="389"/>
      <c r="E3879" s="389"/>
    </row>
    <row r="3880" spans="2:5" x14ac:dyDescent="0.25">
      <c r="B3880" s="388"/>
      <c r="C3880" s="389"/>
      <c r="D3880" s="389"/>
      <c r="E3880" s="389"/>
    </row>
    <row r="3881" spans="2:5" x14ac:dyDescent="0.25">
      <c r="B3881" s="388"/>
      <c r="C3881" s="389"/>
      <c r="D3881" s="389"/>
      <c r="E3881" s="389"/>
    </row>
    <row r="3882" spans="2:5" x14ac:dyDescent="0.25">
      <c r="B3882" s="388"/>
      <c r="C3882" s="389"/>
      <c r="D3882" s="389"/>
      <c r="E3882" s="389"/>
    </row>
    <row r="3883" spans="2:5" x14ac:dyDescent="0.25">
      <c r="B3883" s="388"/>
      <c r="C3883" s="389"/>
      <c r="D3883" s="389"/>
      <c r="E3883" s="389"/>
    </row>
    <row r="3884" spans="2:5" x14ac:dyDescent="0.25">
      <c r="B3884" s="388"/>
      <c r="C3884" s="389"/>
      <c r="D3884" s="389"/>
      <c r="E3884" s="389"/>
    </row>
    <row r="3885" spans="2:5" x14ac:dyDescent="0.25">
      <c r="B3885" s="388"/>
      <c r="C3885" s="389"/>
      <c r="D3885" s="389"/>
      <c r="E3885" s="389"/>
    </row>
    <row r="3886" spans="2:5" x14ac:dyDescent="0.25">
      <c r="B3886" s="388"/>
      <c r="C3886" s="389"/>
      <c r="D3886" s="389"/>
      <c r="E3886" s="389"/>
    </row>
    <row r="3887" spans="2:5" x14ac:dyDescent="0.25">
      <c r="B3887" s="388"/>
      <c r="C3887" s="389"/>
      <c r="D3887" s="389"/>
      <c r="E3887" s="389"/>
    </row>
    <row r="3888" spans="2:5" x14ac:dyDescent="0.25">
      <c r="B3888" s="388"/>
      <c r="C3888" s="389"/>
      <c r="D3888" s="389"/>
      <c r="E3888" s="389"/>
    </row>
    <row r="3889" spans="2:5" x14ac:dyDescent="0.25">
      <c r="B3889" s="388"/>
      <c r="C3889" s="389"/>
      <c r="D3889" s="389"/>
      <c r="E3889" s="389"/>
    </row>
    <row r="3890" spans="2:5" x14ac:dyDescent="0.25">
      <c r="B3890" s="388"/>
      <c r="C3890" s="389"/>
      <c r="D3890" s="389"/>
      <c r="E3890" s="389"/>
    </row>
    <row r="3891" spans="2:5" x14ac:dyDescent="0.25">
      <c r="B3891" s="388"/>
      <c r="C3891" s="389"/>
      <c r="D3891" s="389"/>
      <c r="E3891" s="389"/>
    </row>
    <row r="3892" spans="2:5" x14ac:dyDescent="0.25">
      <c r="B3892" s="388"/>
      <c r="C3892" s="389"/>
      <c r="D3892" s="389"/>
      <c r="E3892" s="389"/>
    </row>
    <row r="3893" spans="2:5" x14ac:dyDescent="0.25">
      <c r="B3893" s="388"/>
      <c r="C3893" s="389"/>
      <c r="D3893" s="389"/>
      <c r="E3893" s="389"/>
    </row>
    <row r="3894" spans="2:5" x14ac:dyDescent="0.25">
      <c r="B3894" s="388"/>
      <c r="C3894" s="389"/>
      <c r="D3894" s="389"/>
      <c r="E3894" s="389"/>
    </row>
    <row r="3895" spans="2:5" x14ac:dyDescent="0.25">
      <c r="B3895" s="388"/>
      <c r="C3895" s="389"/>
      <c r="D3895" s="389"/>
      <c r="E3895" s="389"/>
    </row>
    <row r="3896" spans="2:5" x14ac:dyDescent="0.25">
      <c r="B3896" s="388"/>
      <c r="C3896" s="389"/>
      <c r="D3896" s="389"/>
      <c r="E3896" s="389"/>
    </row>
    <row r="3897" spans="2:5" x14ac:dyDescent="0.25">
      <c r="B3897" s="388"/>
      <c r="C3897" s="389"/>
      <c r="D3897" s="389"/>
      <c r="E3897" s="389"/>
    </row>
    <row r="3898" spans="2:5" x14ac:dyDescent="0.25">
      <c r="B3898" s="388"/>
      <c r="C3898" s="389"/>
      <c r="D3898" s="389"/>
      <c r="E3898" s="389"/>
    </row>
    <row r="3899" spans="2:5" x14ac:dyDescent="0.25">
      <c r="B3899" s="388"/>
      <c r="C3899" s="389"/>
      <c r="D3899" s="389"/>
      <c r="E3899" s="389"/>
    </row>
    <row r="3900" spans="2:5" x14ac:dyDescent="0.25">
      <c r="B3900" s="388"/>
      <c r="C3900" s="389"/>
      <c r="D3900" s="389"/>
      <c r="E3900" s="389"/>
    </row>
    <row r="3901" spans="2:5" x14ac:dyDescent="0.25">
      <c r="B3901" s="388"/>
      <c r="C3901" s="389"/>
      <c r="D3901" s="389"/>
      <c r="E3901" s="389"/>
    </row>
    <row r="3902" spans="2:5" x14ac:dyDescent="0.25">
      <c r="B3902" s="388"/>
      <c r="C3902" s="389"/>
      <c r="D3902" s="389"/>
      <c r="E3902" s="389"/>
    </row>
    <row r="3903" spans="2:5" x14ac:dyDescent="0.25">
      <c r="B3903" s="388"/>
      <c r="C3903" s="389"/>
      <c r="D3903" s="389"/>
      <c r="E3903" s="389"/>
    </row>
    <row r="3904" spans="2:5" x14ac:dyDescent="0.25">
      <c r="B3904" s="388"/>
      <c r="C3904" s="389"/>
      <c r="D3904" s="389"/>
      <c r="E3904" s="389"/>
    </row>
    <row r="3905" spans="2:5" x14ac:dyDescent="0.25">
      <c r="B3905" s="388"/>
      <c r="C3905" s="389"/>
      <c r="D3905" s="389"/>
      <c r="E3905" s="389"/>
    </row>
    <row r="3906" spans="2:5" x14ac:dyDescent="0.25">
      <c r="B3906" s="388"/>
      <c r="C3906" s="389"/>
      <c r="D3906" s="389"/>
      <c r="E3906" s="389"/>
    </row>
    <row r="3907" spans="2:5" x14ac:dyDescent="0.25">
      <c r="B3907" s="388"/>
      <c r="C3907" s="389"/>
      <c r="D3907" s="389"/>
      <c r="E3907" s="389"/>
    </row>
    <row r="3908" spans="2:5" x14ac:dyDescent="0.25">
      <c r="B3908" s="388"/>
      <c r="C3908" s="389"/>
      <c r="D3908" s="389"/>
      <c r="E3908" s="389"/>
    </row>
    <row r="3909" spans="2:5" x14ac:dyDescent="0.25">
      <c r="B3909" s="388"/>
      <c r="C3909" s="389"/>
      <c r="D3909" s="389"/>
      <c r="E3909" s="389"/>
    </row>
    <row r="3910" spans="2:5" x14ac:dyDescent="0.25">
      <c r="B3910" s="388"/>
      <c r="C3910" s="389"/>
      <c r="D3910" s="389"/>
      <c r="E3910" s="389"/>
    </row>
    <row r="3911" spans="2:5" x14ac:dyDescent="0.25">
      <c r="B3911" s="388"/>
      <c r="C3911" s="389"/>
      <c r="D3911" s="389"/>
      <c r="E3911" s="389"/>
    </row>
    <row r="3912" spans="2:5" x14ac:dyDescent="0.25">
      <c r="B3912" s="388"/>
      <c r="C3912" s="389"/>
      <c r="D3912" s="389"/>
      <c r="E3912" s="389"/>
    </row>
    <row r="3913" spans="2:5" x14ac:dyDescent="0.25">
      <c r="B3913" s="388"/>
      <c r="C3913" s="389"/>
      <c r="D3913" s="389"/>
      <c r="E3913" s="389"/>
    </row>
    <row r="3914" spans="2:5" x14ac:dyDescent="0.25">
      <c r="B3914" s="388"/>
      <c r="C3914" s="389"/>
      <c r="D3914" s="389"/>
      <c r="E3914" s="389"/>
    </row>
    <row r="3915" spans="2:5" x14ac:dyDescent="0.25">
      <c r="B3915" s="388"/>
      <c r="C3915" s="389"/>
      <c r="D3915" s="389"/>
      <c r="E3915" s="389"/>
    </row>
    <row r="3916" spans="2:5" x14ac:dyDescent="0.25">
      <c r="B3916" s="388"/>
      <c r="C3916" s="389"/>
      <c r="D3916" s="389"/>
      <c r="E3916" s="389"/>
    </row>
    <row r="3917" spans="2:5" x14ac:dyDescent="0.25">
      <c r="B3917" s="388"/>
      <c r="C3917" s="389"/>
      <c r="D3917" s="389"/>
      <c r="E3917" s="389"/>
    </row>
    <row r="3918" spans="2:5" x14ac:dyDescent="0.25">
      <c r="B3918" s="388"/>
      <c r="C3918" s="389"/>
      <c r="D3918" s="389"/>
      <c r="E3918" s="389"/>
    </row>
    <row r="3919" spans="2:5" x14ac:dyDescent="0.25">
      <c r="B3919" s="388"/>
      <c r="C3919" s="389"/>
      <c r="D3919" s="389"/>
      <c r="E3919" s="389"/>
    </row>
    <row r="3920" spans="2:5" x14ac:dyDescent="0.25">
      <c r="B3920" s="388"/>
      <c r="C3920" s="389"/>
      <c r="D3920" s="389"/>
      <c r="E3920" s="389"/>
    </row>
    <row r="3921" spans="2:5" x14ac:dyDescent="0.25">
      <c r="B3921" s="388"/>
      <c r="C3921" s="389"/>
      <c r="D3921" s="389"/>
      <c r="E3921" s="389"/>
    </row>
    <row r="3922" spans="2:5" x14ac:dyDescent="0.25">
      <c r="B3922" s="388"/>
      <c r="C3922" s="389"/>
      <c r="D3922" s="389"/>
      <c r="E3922" s="389"/>
    </row>
    <row r="3923" spans="2:5" x14ac:dyDescent="0.25">
      <c r="B3923" s="388"/>
      <c r="C3923" s="389"/>
      <c r="D3923" s="389"/>
      <c r="E3923" s="389"/>
    </row>
    <row r="3924" spans="2:5" x14ac:dyDescent="0.25">
      <c r="B3924" s="388"/>
      <c r="C3924" s="389"/>
      <c r="D3924" s="389"/>
      <c r="E3924" s="389"/>
    </row>
    <row r="3925" spans="2:5" x14ac:dyDescent="0.25">
      <c r="B3925" s="388"/>
      <c r="C3925" s="389"/>
      <c r="D3925" s="389"/>
      <c r="E3925" s="389"/>
    </row>
    <row r="3926" spans="2:5" x14ac:dyDescent="0.25">
      <c r="B3926" s="388"/>
      <c r="C3926" s="389"/>
      <c r="D3926" s="389"/>
      <c r="E3926" s="389"/>
    </row>
    <row r="3927" spans="2:5" x14ac:dyDescent="0.25">
      <c r="B3927" s="388"/>
      <c r="C3927" s="389"/>
      <c r="D3927" s="389"/>
      <c r="E3927" s="389"/>
    </row>
    <row r="3928" spans="2:5" x14ac:dyDescent="0.25">
      <c r="B3928" s="388"/>
      <c r="C3928" s="389"/>
      <c r="D3928" s="389"/>
      <c r="E3928" s="389"/>
    </row>
    <row r="3929" spans="2:5" x14ac:dyDescent="0.25">
      <c r="B3929" s="388"/>
      <c r="C3929" s="389"/>
      <c r="D3929" s="389"/>
      <c r="E3929" s="389"/>
    </row>
    <row r="3930" spans="2:5" x14ac:dyDescent="0.25">
      <c r="B3930" s="388"/>
      <c r="C3930" s="389"/>
      <c r="D3930" s="389"/>
      <c r="E3930" s="389"/>
    </row>
    <row r="3931" spans="2:5" x14ac:dyDescent="0.25">
      <c r="B3931" s="388"/>
      <c r="C3931" s="389"/>
      <c r="D3931" s="389"/>
      <c r="E3931" s="389"/>
    </row>
    <row r="3932" spans="2:5" x14ac:dyDescent="0.25">
      <c r="B3932" s="388"/>
      <c r="C3932" s="389"/>
      <c r="D3932" s="389"/>
      <c r="E3932" s="389"/>
    </row>
    <row r="3933" spans="2:5" x14ac:dyDescent="0.25">
      <c r="B3933" s="388"/>
      <c r="C3933" s="389"/>
      <c r="D3933" s="389"/>
      <c r="E3933" s="389"/>
    </row>
    <row r="3934" spans="2:5" x14ac:dyDescent="0.25">
      <c r="B3934" s="388"/>
      <c r="C3934" s="389"/>
      <c r="D3934" s="389"/>
      <c r="E3934" s="389"/>
    </row>
    <row r="3935" spans="2:5" x14ac:dyDescent="0.25">
      <c r="B3935" s="388"/>
      <c r="C3935" s="389"/>
      <c r="D3935" s="389"/>
      <c r="E3935" s="389"/>
    </row>
    <row r="3936" spans="2:5" x14ac:dyDescent="0.25">
      <c r="B3936" s="388"/>
      <c r="C3936" s="389"/>
      <c r="D3936" s="389"/>
      <c r="E3936" s="389"/>
    </row>
    <row r="3937" spans="2:5" x14ac:dyDescent="0.25">
      <c r="B3937" s="388"/>
      <c r="C3937" s="389"/>
      <c r="D3937" s="389"/>
      <c r="E3937" s="389"/>
    </row>
    <row r="3938" spans="2:5" x14ac:dyDescent="0.25">
      <c r="B3938" s="388"/>
      <c r="C3938" s="389"/>
      <c r="D3938" s="389"/>
      <c r="E3938" s="389"/>
    </row>
    <row r="3939" spans="2:5" x14ac:dyDescent="0.25">
      <c r="B3939" s="388"/>
      <c r="C3939" s="389"/>
      <c r="D3939" s="389"/>
      <c r="E3939" s="389"/>
    </row>
    <row r="3940" spans="2:5" x14ac:dyDescent="0.25">
      <c r="B3940" s="388"/>
      <c r="C3940" s="389"/>
      <c r="D3940" s="389"/>
      <c r="E3940" s="389"/>
    </row>
    <row r="3941" spans="2:5" x14ac:dyDescent="0.25">
      <c r="B3941" s="388"/>
      <c r="C3941" s="389"/>
      <c r="D3941" s="389"/>
      <c r="E3941" s="389"/>
    </row>
    <row r="3942" spans="2:5" x14ac:dyDescent="0.25">
      <c r="B3942" s="388"/>
      <c r="C3942" s="389"/>
      <c r="D3942" s="389"/>
      <c r="E3942" s="389"/>
    </row>
    <row r="3943" spans="2:5" x14ac:dyDescent="0.25">
      <c r="B3943" s="388"/>
      <c r="C3943" s="389"/>
      <c r="D3943" s="389"/>
      <c r="E3943" s="389"/>
    </row>
    <row r="3944" spans="2:5" x14ac:dyDescent="0.25">
      <c r="B3944" s="388"/>
      <c r="C3944" s="389"/>
      <c r="D3944" s="389"/>
      <c r="E3944" s="389"/>
    </row>
    <row r="3945" spans="2:5" x14ac:dyDescent="0.25">
      <c r="B3945" s="388"/>
      <c r="C3945" s="389"/>
      <c r="D3945" s="389"/>
      <c r="E3945" s="389"/>
    </row>
    <row r="3946" spans="2:5" x14ac:dyDescent="0.25">
      <c r="B3946" s="388"/>
      <c r="C3946" s="389"/>
      <c r="D3946" s="389"/>
      <c r="E3946" s="389"/>
    </row>
    <row r="3947" spans="2:5" x14ac:dyDescent="0.25">
      <c r="B3947" s="388"/>
      <c r="C3947" s="389"/>
      <c r="D3947" s="389"/>
      <c r="E3947" s="389"/>
    </row>
    <row r="3948" spans="2:5" x14ac:dyDescent="0.25">
      <c r="B3948" s="388"/>
      <c r="C3948" s="389"/>
      <c r="D3948" s="389"/>
      <c r="E3948" s="389"/>
    </row>
    <row r="3949" spans="2:5" x14ac:dyDescent="0.25">
      <c r="B3949" s="388"/>
      <c r="C3949" s="389"/>
      <c r="D3949" s="389"/>
      <c r="E3949" s="389"/>
    </row>
    <row r="3950" spans="2:5" x14ac:dyDescent="0.25">
      <c r="B3950" s="388"/>
      <c r="C3950" s="389"/>
      <c r="D3950" s="389"/>
      <c r="E3950" s="389"/>
    </row>
    <row r="3951" spans="2:5" x14ac:dyDescent="0.25">
      <c r="B3951" s="388"/>
      <c r="C3951" s="389"/>
      <c r="D3951" s="389"/>
      <c r="E3951" s="389"/>
    </row>
    <row r="3952" spans="2:5" x14ac:dyDescent="0.25">
      <c r="B3952" s="388"/>
      <c r="C3952" s="389"/>
      <c r="D3952" s="389"/>
      <c r="E3952" s="389"/>
    </row>
    <row r="3953" spans="2:5" x14ac:dyDescent="0.25">
      <c r="B3953" s="388"/>
      <c r="C3953" s="389"/>
      <c r="D3953" s="389"/>
      <c r="E3953" s="389"/>
    </row>
    <row r="3954" spans="2:5" x14ac:dyDescent="0.25">
      <c r="B3954" s="388"/>
      <c r="C3954" s="389"/>
      <c r="D3954" s="389"/>
      <c r="E3954" s="389"/>
    </row>
    <row r="3955" spans="2:5" x14ac:dyDescent="0.25">
      <c r="B3955" s="388"/>
      <c r="C3955" s="389"/>
      <c r="D3955" s="389"/>
      <c r="E3955" s="389"/>
    </row>
    <row r="3956" spans="2:5" x14ac:dyDescent="0.25">
      <c r="B3956" s="388"/>
      <c r="C3956" s="389"/>
      <c r="D3956" s="389"/>
      <c r="E3956" s="389"/>
    </row>
    <row r="3957" spans="2:5" x14ac:dyDescent="0.25">
      <c r="B3957" s="388"/>
      <c r="C3957" s="389"/>
      <c r="D3957" s="389"/>
      <c r="E3957" s="389"/>
    </row>
    <row r="3958" spans="2:5" x14ac:dyDescent="0.25">
      <c r="B3958" s="388"/>
      <c r="C3958" s="389"/>
      <c r="D3958" s="389"/>
      <c r="E3958" s="389"/>
    </row>
    <row r="3959" spans="2:5" x14ac:dyDescent="0.25">
      <c r="B3959" s="388"/>
      <c r="C3959" s="389"/>
      <c r="D3959" s="389"/>
      <c r="E3959" s="389"/>
    </row>
    <row r="3960" spans="2:5" x14ac:dyDescent="0.25">
      <c r="B3960" s="388"/>
      <c r="C3960" s="389"/>
      <c r="D3960" s="389"/>
      <c r="E3960" s="389"/>
    </row>
    <row r="3961" spans="2:5" x14ac:dyDescent="0.25">
      <c r="B3961" s="388"/>
      <c r="C3961" s="389"/>
      <c r="D3961" s="389"/>
      <c r="E3961" s="389"/>
    </row>
    <row r="3962" spans="2:5" x14ac:dyDescent="0.25">
      <c r="B3962" s="388"/>
      <c r="C3962" s="389"/>
      <c r="D3962" s="389"/>
      <c r="E3962" s="389"/>
    </row>
    <row r="3963" spans="2:5" x14ac:dyDescent="0.25">
      <c r="B3963" s="388"/>
      <c r="C3963" s="389"/>
      <c r="D3963" s="389"/>
      <c r="E3963" s="389"/>
    </row>
    <row r="3964" spans="2:5" x14ac:dyDescent="0.25">
      <c r="B3964" s="388"/>
      <c r="C3964" s="389"/>
      <c r="D3964" s="389"/>
      <c r="E3964" s="389"/>
    </row>
    <row r="3965" spans="2:5" x14ac:dyDescent="0.25">
      <c r="B3965" s="388"/>
      <c r="C3965" s="389"/>
      <c r="D3965" s="389"/>
      <c r="E3965" s="389"/>
    </row>
    <row r="3966" spans="2:5" x14ac:dyDescent="0.25">
      <c r="B3966" s="388"/>
      <c r="C3966" s="389"/>
      <c r="D3966" s="389"/>
      <c r="E3966" s="389"/>
    </row>
    <row r="3967" spans="2:5" x14ac:dyDescent="0.25">
      <c r="B3967" s="388"/>
      <c r="C3967" s="389"/>
      <c r="D3967" s="389"/>
      <c r="E3967" s="389"/>
    </row>
    <row r="3968" spans="2:5" x14ac:dyDescent="0.25">
      <c r="B3968" s="388"/>
      <c r="C3968" s="389"/>
      <c r="D3968" s="389"/>
      <c r="E3968" s="389"/>
    </row>
    <row r="3969" spans="2:5" x14ac:dyDescent="0.25">
      <c r="B3969" s="388"/>
      <c r="C3969" s="389"/>
      <c r="D3969" s="389"/>
      <c r="E3969" s="389"/>
    </row>
    <row r="3970" spans="2:5" x14ac:dyDescent="0.25">
      <c r="B3970" s="388"/>
      <c r="C3970" s="389"/>
      <c r="D3970" s="389"/>
      <c r="E3970" s="389"/>
    </row>
    <row r="3971" spans="2:5" x14ac:dyDescent="0.25">
      <c r="B3971" s="388"/>
      <c r="C3971" s="389"/>
      <c r="D3971" s="389"/>
      <c r="E3971" s="389"/>
    </row>
    <row r="3972" spans="2:5" x14ac:dyDescent="0.25">
      <c r="B3972" s="388"/>
      <c r="C3972" s="389"/>
      <c r="D3972" s="389"/>
      <c r="E3972" s="389"/>
    </row>
    <row r="3973" spans="2:5" x14ac:dyDescent="0.25">
      <c r="B3973" s="388"/>
      <c r="C3973" s="389"/>
      <c r="D3973" s="389"/>
      <c r="E3973" s="389"/>
    </row>
    <row r="3974" spans="2:5" x14ac:dyDescent="0.25">
      <c r="B3974" s="388"/>
      <c r="C3974" s="389"/>
      <c r="D3974" s="389"/>
      <c r="E3974" s="389"/>
    </row>
    <row r="3975" spans="2:5" x14ac:dyDescent="0.25">
      <c r="B3975" s="388"/>
      <c r="C3975" s="389"/>
      <c r="D3975" s="389"/>
      <c r="E3975" s="389"/>
    </row>
    <row r="3976" spans="2:5" x14ac:dyDescent="0.25">
      <c r="B3976" s="388"/>
      <c r="C3976" s="389"/>
      <c r="D3976" s="389"/>
      <c r="E3976" s="389"/>
    </row>
    <row r="3977" spans="2:5" x14ac:dyDescent="0.25">
      <c r="B3977" s="388"/>
      <c r="C3977" s="389"/>
      <c r="D3977" s="389"/>
      <c r="E3977" s="389"/>
    </row>
    <row r="3978" spans="2:5" x14ac:dyDescent="0.25">
      <c r="B3978" s="388"/>
      <c r="C3978" s="389"/>
      <c r="D3978" s="389"/>
      <c r="E3978" s="389"/>
    </row>
    <row r="3979" spans="2:5" x14ac:dyDescent="0.25">
      <c r="B3979" s="388"/>
      <c r="C3979" s="389"/>
      <c r="D3979" s="389"/>
      <c r="E3979" s="389"/>
    </row>
    <row r="3980" spans="2:5" x14ac:dyDescent="0.25">
      <c r="B3980" s="388"/>
      <c r="C3980" s="389"/>
      <c r="D3980" s="389"/>
      <c r="E3980" s="389"/>
    </row>
    <row r="3981" spans="2:5" x14ac:dyDescent="0.25">
      <c r="B3981" s="388"/>
      <c r="C3981" s="389"/>
      <c r="D3981" s="389"/>
      <c r="E3981" s="389"/>
    </row>
    <row r="3982" spans="2:5" x14ac:dyDescent="0.25">
      <c r="B3982" s="388"/>
      <c r="C3982" s="389"/>
      <c r="D3982" s="389"/>
      <c r="E3982" s="389"/>
    </row>
    <row r="3983" spans="2:5" x14ac:dyDescent="0.25">
      <c r="B3983" s="388"/>
      <c r="C3983" s="389"/>
      <c r="D3983" s="389"/>
      <c r="E3983" s="389"/>
    </row>
    <row r="3984" spans="2:5" x14ac:dyDescent="0.25">
      <c r="B3984" s="388"/>
      <c r="C3984" s="389"/>
      <c r="D3984" s="389"/>
      <c r="E3984" s="389"/>
    </row>
    <row r="3985" spans="2:5" x14ac:dyDescent="0.25">
      <c r="B3985" s="388"/>
      <c r="C3985" s="389"/>
      <c r="D3985" s="389"/>
      <c r="E3985" s="389"/>
    </row>
    <row r="3986" spans="2:5" x14ac:dyDescent="0.25">
      <c r="B3986" s="388"/>
      <c r="C3986" s="389"/>
      <c r="D3986" s="389"/>
      <c r="E3986" s="389"/>
    </row>
    <row r="3987" spans="2:5" x14ac:dyDescent="0.25">
      <c r="B3987" s="388"/>
      <c r="C3987" s="389"/>
      <c r="D3987" s="389"/>
      <c r="E3987" s="389"/>
    </row>
    <row r="3988" spans="2:5" x14ac:dyDescent="0.25">
      <c r="B3988" s="388"/>
      <c r="C3988" s="389"/>
      <c r="D3988" s="389"/>
      <c r="E3988" s="389"/>
    </row>
    <row r="3989" spans="2:5" x14ac:dyDescent="0.25">
      <c r="B3989" s="388"/>
      <c r="C3989" s="389"/>
      <c r="D3989" s="389"/>
      <c r="E3989" s="389"/>
    </row>
    <row r="3990" spans="2:5" x14ac:dyDescent="0.25">
      <c r="B3990" s="388"/>
      <c r="C3990" s="389"/>
      <c r="D3990" s="389"/>
      <c r="E3990" s="389"/>
    </row>
    <row r="3991" spans="2:5" x14ac:dyDescent="0.25">
      <c r="B3991" s="388"/>
      <c r="C3991" s="389"/>
      <c r="D3991" s="389"/>
      <c r="E3991" s="389"/>
    </row>
    <row r="3992" spans="2:5" x14ac:dyDescent="0.25">
      <c r="B3992" s="388"/>
      <c r="C3992" s="389"/>
      <c r="D3992" s="389"/>
      <c r="E3992" s="389"/>
    </row>
    <row r="3993" spans="2:5" x14ac:dyDescent="0.25">
      <c r="B3993" s="388"/>
      <c r="C3993" s="389"/>
      <c r="D3993" s="389"/>
      <c r="E3993" s="389"/>
    </row>
    <row r="3994" spans="2:5" x14ac:dyDescent="0.25">
      <c r="B3994" s="388"/>
      <c r="C3994" s="389"/>
      <c r="D3994" s="389"/>
      <c r="E3994" s="389"/>
    </row>
    <row r="3995" spans="2:5" x14ac:dyDescent="0.25">
      <c r="B3995" s="388"/>
      <c r="C3995" s="389"/>
      <c r="D3995" s="389"/>
      <c r="E3995" s="389"/>
    </row>
    <row r="3996" spans="2:5" x14ac:dyDescent="0.25">
      <c r="B3996" s="388"/>
      <c r="C3996" s="389"/>
      <c r="D3996" s="389"/>
      <c r="E3996" s="389"/>
    </row>
    <row r="3997" spans="2:5" x14ac:dyDescent="0.25">
      <c r="B3997" s="388"/>
      <c r="C3997" s="389"/>
      <c r="D3997" s="389"/>
      <c r="E3997" s="389"/>
    </row>
    <row r="3998" spans="2:5" x14ac:dyDescent="0.25">
      <c r="B3998" s="388"/>
      <c r="C3998" s="389"/>
      <c r="D3998" s="389"/>
      <c r="E3998" s="389"/>
    </row>
    <row r="3999" spans="2:5" x14ac:dyDescent="0.25">
      <c r="B3999" s="388"/>
      <c r="C3999" s="389"/>
      <c r="D3999" s="389"/>
      <c r="E3999" s="389"/>
    </row>
    <row r="4000" spans="2:5" x14ac:dyDescent="0.25">
      <c r="B4000" s="388"/>
      <c r="C4000" s="389"/>
      <c r="D4000" s="389"/>
      <c r="E4000" s="389"/>
    </row>
    <row r="4001" spans="2:5" x14ac:dyDescent="0.25">
      <c r="B4001" s="388"/>
      <c r="C4001" s="389"/>
      <c r="D4001" s="389"/>
      <c r="E4001" s="389"/>
    </row>
    <row r="4002" spans="2:5" x14ac:dyDescent="0.25">
      <c r="B4002" s="388"/>
      <c r="C4002" s="389"/>
      <c r="D4002" s="389"/>
      <c r="E4002" s="389"/>
    </row>
    <row r="4003" spans="2:5" x14ac:dyDescent="0.25">
      <c r="B4003" s="388"/>
      <c r="C4003" s="389"/>
      <c r="D4003" s="389"/>
      <c r="E4003" s="389"/>
    </row>
    <row r="4004" spans="2:5" x14ac:dyDescent="0.25">
      <c r="B4004" s="388"/>
      <c r="C4004" s="389"/>
      <c r="D4004" s="389"/>
      <c r="E4004" s="389"/>
    </row>
    <row r="4005" spans="2:5" x14ac:dyDescent="0.25">
      <c r="B4005" s="388"/>
      <c r="C4005" s="389"/>
      <c r="D4005" s="389"/>
      <c r="E4005" s="389"/>
    </row>
    <row r="4006" spans="2:5" x14ac:dyDescent="0.25">
      <c r="B4006" s="388"/>
      <c r="C4006" s="389"/>
      <c r="D4006" s="389"/>
      <c r="E4006" s="389"/>
    </row>
    <row r="4007" spans="2:5" x14ac:dyDescent="0.25">
      <c r="B4007" s="388"/>
      <c r="C4007" s="389"/>
      <c r="D4007" s="389"/>
      <c r="E4007" s="389"/>
    </row>
    <row r="4008" spans="2:5" x14ac:dyDescent="0.25">
      <c r="B4008" s="388"/>
      <c r="C4008" s="389"/>
      <c r="D4008" s="389"/>
      <c r="E4008" s="389"/>
    </row>
    <row r="4009" spans="2:5" x14ac:dyDescent="0.25">
      <c r="B4009" s="388"/>
      <c r="C4009" s="389"/>
      <c r="D4009" s="389"/>
      <c r="E4009" s="389"/>
    </row>
    <row r="4010" spans="2:5" x14ac:dyDescent="0.25">
      <c r="B4010" s="388"/>
      <c r="C4010" s="389"/>
      <c r="D4010" s="389"/>
      <c r="E4010" s="389"/>
    </row>
    <row r="4011" spans="2:5" x14ac:dyDescent="0.25">
      <c r="B4011" s="388"/>
      <c r="C4011" s="389"/>
      <c r="D4011" s="389"/>
      <c r="E4011" s="389"/>
    </row>
    <row r="4012" spans="2:5" x14ac:dyDescent="0.25">
      <c r="B4012" s="388"/>
      <c r="C4012" s="389"/>
      <c r="D4012" s="389"/>
      <c r="E4012" s="389"/>
    </row>
    <row r="4013" spans="2:5" x14ac:dyDescent="0.25">
      <c r="B4013" s="388"/>
      <c r="C4013" s="389"/>
      <c r="D4013" s="389"/>
      <c r="E4013" s="389"/>
    </row>
    <row r="4014" spans="2:5" x14ac:dyDescent="0.25">
      <c r="B4014" s="388"/>
      <c r="C4014" s="389"/>
      <c r="D4014" s="389"/>
      <c r="E4014" s="389"/>
    </row>
    <row r="4015" spans="2:5" x14ac:dyDescent="0.25">
      <c r="B4015" s="388"/>
      <c r="C4015" s="389"/>
      <c r="D4015" s="389"/>
      <c r="E4015" s="389"/>
    </row>
    <row r="4016" spans="2:5" x14ac:dyDescent="0.25">
      <c r="B4016" s="388"/>
      <c r="C4016" s="389"/>
      <c r="D4016" s="389"/>
      <c r="E4016" s="389"/>
    </row>
    <row r="4017" spans="2:5" x14ac:dyDescent="0.25">
      <c r="B4017" s="388"/>
      <c r="C4017" s="389"/>
      <c r="D4017" s="389"/>
      <c r="E4017" s="389"/>
    </row>
    <row r="4018" spans="2:5" x14ac:dyDescent="0.25">
      <c r="B4018" s="388"/>
      <c r="C4018" s="389"/>
      <c r="D4018" s="389"/>
      <c r="E4018" s="389"/>
    </row>
    <row r="4019" spans="2:5" x14ac:dyDescent="0.25">
      <c r="B4019" s="388"/>
      <c r="C4019" s="389"/>
      <c r="D4019" s="389"/>
      <c r="E4019" s="389"/>
    </row>
    <row r="4020" spans="2:5" x14ac:dyDescent="0.25">
      <c r="B4020" s="388"/>
      <c r="C4020" s="389"/>
      <c r="D4020" s="389"/>
      <c r="E4020" s="389"/>
    </row>
    <row r="4021" spans="2:5" x14ac:dyDescent="0.25">
      <c r="B4021" s="388"/>
      <c r="C4021" s="389"/>
      <c r="D4021" s="389"/>
      <c r="E4021" s="389"/>
    </row>
    <row r="4022" spans="2:5" x14ac:dyDescent="0.25">
      <c r="B4022" s="388"/>
      <c r="C4022" s="389"/>
      <c r="D4022" s="389"/>
      <c r="E4022" s="389"/>
    </row>
    <row r="4023" spans="2:5" x14ac:dyDescent="0.25">
      <c r="B4023" s="388"/>
      <c r="C4023" s="389"/>
      <c r="D4023" s="389"/>
      <c r="E4023" s="389"/>
    </row>
    <row r="4024" spans="2:5" x14ac:dyDescent="0.25">
      <c r="B4024" s="388"/>
      <c r="C4024" s="389"/>
      <c r="D4024" s="389"/>
      <c r="E4024" s="389"/>
    </row>
    <row r="4025" spans="2:5" x14ac:dyDescent="0.25">
      <c r="B4025" s="388"/>
      <c r="C4025" s="389"/>
      <c r="D4025" s="389"/>
      <c r="E4025" s="389"/>
    </row>
    <row r="4026" spans="2:5" x14ac:dyDescent="0.25">
      <c r="B4026" s="388"/>
      <c r="C4026" s="389"/>
      <c r="D4026" s="389"/>
      <c r="E4026" s="389"/>
    </row>
    <row r="4027" spans="2:5" x14ac:dyDescent="0.25">
      <c r="B4027" s="388"/>
      <c r="C4027" s="389"/>
      <c r="D4027" s="389"/>
      <c r="E4027" s="389"/>
    </row>
    <row r="4028" spans="2:5" x14ac:dyDescent="0.25">
      <c r="B4028" s="388"/>
      <c r="C4028" s="389"/>
      <c r="D4028" s="389"/>
      <c r="E4028" s="389"/>
    </row>
    <row r="4029" spans="2:5" x14ac:dyDescent="0.25">
      <c r="B4029" s="388"/>
      <c r="C4029" s="389"/>
      <c r="D4029" s="389"/>
      <c r="E4029" s="389"/>
    </row>
    <row r="4030" spans="2:5" x14ac:dyDescent="0.25">
      <c r="B4030" s="388"/>
      <c r="C4030" s="389"/>
      <c r="D4030" s="389"/>
      <c r="E4030" s="389"/>
    </row>
    <row r="4031" spans="2:5" x14ac:dyDescent="0.25">
      <c r="B4031" s="388"/>
      <c r="C4031" s="389"/>
      <c r="D4031" s="389"/>
      <c r="E4031" s="389"/>
    </row>
    <row r="4032" spans="2:5" x14ac:dyDescent="0.25">
      <c r="B4032" s="388"/>
      <c r="C4032" s="389"/>
      <c r="D4032" s="389"/>
      <c r="E4032" s="389"/>
    </row>
    <row r="4033" spans="2:5" x14ac:dyDescent="0.25">
      <c r="B4033" s="388"/>
      <c r="C4033" s="389"/>
      <c r="D4033" s="389"/>
      <c r="E4033" s="389"/>
    </row>
    <row r="4034" spans="2:5" x14ac:dyDescent="0.25">
      <c r="B4034" s="388"/>
      <c r="C4034" s="389"/>
      <c r="D4034" s="389"/>
      <c r="E4034" s="389"/>
    </row>
    <row r="4035" spans="2:5" x14ac:dyDescent="0.25">
      <c r="B4035" s="388"/>
      <c r="C4035" s="389"/>
      <c r="D4035" s="389"/>
      <c r="E4035" s="389"/>
    </row>
    <row r="4036" spans="2:5" x14ac:dyDescent="0.25">
      <c r="B4036" s="388"/>
      <c r="C4036" s="389"/>
      <c r="D4036" s="389"/>
      <c r="E4036" s="389"/>
    </row>
    <row r="4037" spans="2:5" x14ac:dyDescent="0.25">
      <c r="B4037" s="388"/>
      <c r="C4037" s="389"/>
      <c r="D4037" s="389"/>
      <c r="E4037" s="389"/>
    </row>
    <row r="4038" spans="2:5" x14ac:dyDescent="0.25">
      <c r="B4038" s="388"/>
      <c r="C4038" s="389"/>
      <c r="D4038" s="389"/>
      <c r="E4038" s="389"/>
    </row>
    <row r="4039" spans="2:5" x14ac:dyDescent="0.25">
      <c r="B4039" s="388"/>
      <c r="C4039" s="389"/>
      <c r="D4039" s="389"/>
      <c r="E4039" s="389"/>
    </row>
    <row r="4040" spans="2:5" x14ac:dyDescent="0.25">
      <c r="B4040" s="388"/>
      <c r="C4040" s="389"/>
      <c r="D4040" s="389"/>
      <c r="E4040" s="389"/>
    </row>
    <row r="4041" spans="2:5" x14ac:dyDescent="0.25">
      <c r="B4041" s="388"/>
      <c r="C4041" s="389"/>
      <c r="D4041" s="389"/>
      <c r="E4041" s="389"/>
    </row>
    <row r="4042" spans="2:5" x14ac:dyDescent="0.25">
      <c r="B4042" s="388"/>
      <c r="C4042" s="389"/>
      <c r="D4042" s="389"/>
      <c r="E4042" s="389"/>
    </row>
    <row r="4043" spans="2:5" x14ac:dyDescent="0.25">
      <c r="B4043" s="388"/>
      <c r="C4043" s="389"/>
      <c r="D4043" s="389"/>
      <c r="E4043" s="389"/>
    </row>
    <row r="4044" spans="2:5" x14ac:dyDescent="0.25">
      <c r="B4044" s="388"/>
      <c r="C4044" s="389"/>
      <c r="D4044" s="389"/>
      <c r="E4044" s="389"/>
    </row>
    <row r="4045" spans="2:5" x14ac:dyDescent="0.25">
      <c r="B4045" s="388"/>
      <c r="C4045" s="389"/>
      <c r="D4045" s="389"/>
      <c r="E4045" s="389"/>
    </row>
    <row r="4046" spans="2:5" x14ac:dyDescent="0.25">
      <c r="B4046" s="388"/>
      <c r="C4046" s="389"/>
      <c r="D4046" s="389"/>
      <c r="E4046" s="389"/>
    </row>
    <row r="4047" spans="2:5" x14ac:dyDescent="0.25">
      <c r="B4047" s="388"/>
      <c r="C4047" s="389"/>
      <c r="D4047" s="389"/>
      <c r="E4047" s="389"/>
    </row>
    <row r="4048" spans="2:5" x14ac:dyDescent="0.25">
      <c r="B4048" s="388"/>
      <c r="C4048" s="389"/>
      <c r="D4048" s="389"/>
      <c r="E4048" s="389"/>
    </row>
    <row r="4049" spans="2:5" x14ac:dyDescent="0.25">
      <c r="B4049" s="388"/>
      <c r="C4049" s="389"/>
      <c r="D4049" s="389"/>
      <c r="E4049" s="389"/>
    </row>
    <row r="4050" spans="2:5" x14ac:dyDescent="0.25">
      <c r="B4050" s="388"/>
      <c r="C4050" s="389"/>
      <c r="D4050" s="389"/>
      <c r="E4050" s="389"/>
    </row>
    <row r="4051" spans="2:5" x14ac:dyDescent="0.25">
      <c r="B4051" s="388"/>
      <c r="C4051" s="389"/>
      <c r="D4051" s="389"/>
      <c r="E4051" s="389"/>
    </row>
    <row r="4052" spans="2:5" x14ac:dyDescent="0.25">
      <c r="B4052" s="388"/>
      <c r="C4052" s="389"/>
      <c r="D4052" s="389"/>
      <c r="E4052" s="389"/>
    </row>
    <row r="4053" spans="2:5" x14ac:dyDescent="0.25">
      <c r="B4053" s="388"/>
      <c r="C4053" s="389"/>
      <c r="D4053" s="389"/>
      <c r="E4053" s="389"/>
    </row>
    <row r="4054" spans="2:5" x14ac:dyDescent="0.25">
      <c r="B4054" s="388"/>
      <c r="C4054" s="389"/>
      <c r="D4054" s="389"/>
      <c r="E4054" s="389"/>
    </row>
    <row r="4055" spans="2:5" x14ac:dyDescent="0.25">
      <c r="B4055" s="388"/>
      <c r="C4055" s="389"/>
      <c r="D4055" s="389"/>
      <c r="E4055" s="389"/>
    </row>
    <row r="4056" spans="2:5" x14ac:dyDescent="0.25">
      <c r="B4056" s="388"/>
      <c r="C4056" s="389"/>
      <c r="D4056" s="389"/>
      <c r="E4056" s="389"/>
    </row>
    <row r="4057" spans="2:5" x14ac:dyDescent="0.25">
      <c r="B4057" s="388"/>
      <c r="C4057" s="389"/>
      <c r="D4057" s="389"/>
      <c r="E4057" s="389"/>
    </row>
    <row r="4058" spans="2:5" x14ac:dyDescent="0.25">
      <c r="B4058" s="388"/>
      <c r="C4058" s="389"/>
      <c r="D4058" s="389"/>
      <c r="E4058" s="389"/>
    </row>
    <row r="4059" spans="2:5" x14ac:dyDescent="0.25">
      <c r="B4059" s="388"/>
      <c r="C4059" s="389"/>
      <c r="D4059" s="389"/>
      <c r="E4059" s="389"/>
    </row>
    <row r="4060" spans="2:5" x14ac:dyDescent="0.25">
      <c r="B4060" s="388"/>
      <c r="C4060" s="389"/>
      <c r="D4060" s="389"/>
      <c r="E4060" s="389"/>
    </row>
    <row r="4061" spans="2:5" x14ac:dyDescent="0.25">
      <c r="B4061" s="388"/>
      <c r="C4061" s="389"/>
      <c r="D4061" s="389"/>
      <c r="E4061" s="389"/>
    </row>
    <row r="4062" spans="2:5" x14ac:dyDescent="0.25">
      <c r="B4062" s="388"/>
      <c r="C4062" s="389"/>
      <c r="D4062" s="389"/>
      <c r="E4062" s="389"/>
    </row>
    <row r="4063" spans="2:5" x14ac:dyDescent="0.25">
      <c r="B4063" s="388"/>
      <c r="C4063" s="389"/>
      <c r="D4063" s="389"/>
      <c r="E4063" s="389"/>
    </row>
    <row r="4064" spans="2:5" x14ac:dyDescent="0.25">
      <c r="B4064" s="388"/>
      <c r="C4064" s="389"/>
      <c r="D4064" s="389"/>
      <c r="E4064" s="389"/>
    </row>
    <row r="4065" spans="2:5" x14ac:dyDescent="0.25">
      <c r="B4065" s="388"/>
      <c r="C4065" s="389"/>
      <c r="D4065" s="389"/>
      <c r="E4065" s="389"/>
    </row>
    <row r="4066" spans="2:5" x14ac:dyDescent="0.25">
      <c r="B4066" s="388"/>
      <c r="C4066" s="389"/>
      <c r="D4066" s="389"/>
      <c r="E4066" s="389"/>
    </row>
    <row r="4067" spans="2:5" x14ac:dyDescent="0.25">
      <c r="B4067" s="388"/>
      <c r="C4067" s="389"/>
      <c r="D4067" s="389"/>
      <c r="E4067" s="389"/>
    </row>
    <row r="4068" spans="2:5" x14ac:dyDescent="0.25">
      <c r="B4068" s="388"/>
      <c r="C4068" s="389"/>
      <c r="D4068" s="389"/>
      <c r="E4068" s="389"/>
    </row>
    <row r="4069" spans="2:5" x14ac:dyDescent="0.25">
      <c r="B4069" s="388"/>
      <c r="C4069" s="389"/>
      <c r="D4069" s="389"/>
      <c r="E4069" s="389"/>
    </row>
    <row r="4070" spans="2:5" x14ac:dyDescent="0.25">
      <c r="B4070" s="388"/>
      <c r="C4070" s="389"/>
      <c r="D4070" s="389"/>
      <c r="E4070" s="389"/>
    </row>
    <row r="4071" spans="2:5" x14ac:dyDescent="0.25">
      <c r="B4071" s="388"/>
      <c r="C4071" s="389"/>
      <c r="D4071" s="389"/>
      <c r="E4071" s="389"/>
    </row>
    <row r="4072" spans="2:5" x14ac:dyDescent="0.25">
      <c r="B4072" s="388"/>
      <c r="C4072" s="389"/>
      <c r="D4072" s="389"/>
      <c r="E4072" s="389"/>
    </row>
    <row r="4073" spans="2:5" x14ac:dyDescent="0.25">
      <c r="B4073" s="388"/>
      <c r="C4073" s="389"/>
      <c r="D4073" s="389"/>
      <c r="E4073" s="389"/>
    </row>
    <row r="4074" spans="2:5" x14ac:dyDescent="0.25">
      <c r="B4074" s="388"/>
      <c r="C4074" s="389"/>
      <c r="D4074" s="389"/>
      <c r="E4074" s="389"/>
    </row>
    <row r="4075" spans="2:5" x14ac:dyDescent="0.25">
      <c r="B4075" s="388"/>
      <c r="C4075" s="389"/>
      <c r="D4075" s="389"/>
      <c r="E4075" s="389"/>
    </row>
    <row r="4076" spans="2:5" x14ac:dyDescent="0.25">
      <c r="B4076" s="388"/>
      <c r="C4076" s="389"/>
      <c r="D4076" s="389"/>
      <c r="E4076" s="389"/>
    </row>
    <row r="4077" spans="2:5" x14ac:dyDescent="0.25">
      <c r="B4077" s="388"/>
      <c r="C4077" s="389"/>
      <c r="D4077" s="389"/>
      <c r="E4077" s="389"/>
    </row>
    <row r="4078" spans="2:5" x14ac:dyDescent="0.25">
      <c r="B4078" s="388"/>
      <c r="C4078" s="389"/>
      <c r="D4078" s="389"/>
      <c r="E4078" s="389"/>
    </row>
    <row r="4079" spans="2:5" x14ac:dyDescent="0.25">
      <c r="B4079" s="388"/>
      <c r="C4079" s="389"/>
      <c r="D4079" s="389"/>
      <c r="E4079" s="389"/>
    </row>
    <row r="4080" spans="2:5" x14ac:dyDescent="0.25">
      <c r="B4080" s="388"/>
      <c r="C4080" s="389"/>
      <c r="D4080" s="389"/>
      <c r="E4080" s="389"/>
    </row>
    <row r="4081" spans="2:5" x14ac:dyDescent="0.25">
      <c r="B4081" s="388"/>
      <c r="C4081" s="389"/>
      <c r="D4081" s="389"/>
      <c r="E4081" s="389"/>
    </row>
    <row r="4082" spans="2:5" x14ac:dyDescent="0.25">
      <c r="B4082" s="388"/>
      <c r="C4082" s="389"/>
      <c r="D4082" s="389"/>
      <c r="E4082" s="389"/>
    </row>
    <row r="4083" spans="2:5" x14ac:dyDescent="0.25">
      <c r="B4083" s="388"/>
      <c r="C4083" s="389"/>
      <c r="D4083" s="389"/>
      <c r="E4083" s="389"/>
    </row>
    <row r="4084" spans="2:5" x14ac:dyDescent="0.25">
      <c r="B4084" s="388"/>
      <c r="C4084" s="389"/>
      <c r="D4084" s="389"/>
      <c r="E4084" s="389"/>
    </row>
    <row r="4085" spans="2:5" x14ac:dyDescent="0.25">
      <c r="B4085" s="388"/>
      <c r="C4085" s="389"/>
      <c r="D4085" s="389"/>
      <c r="E4085" s="389"/>
    </row>
    <row r="4086" spans="2:5" x14ac:dyDescent="0.25">
      <c r="B4086" s="388"/>
      <c r="C4086" s="389"/>
      <c r="D4086" s="389"/>
      <c r="E4086" s="389"/>
    </row>
    <row r="4087" spans="2:5" x14ac:dyDescent="0.25">
      <c r="B4087" s="388"/>
      <c r="C4087" s="389"/>
      <c r="D4087" s="389"/>
      <c r="E4087" s="389"/>
    </row>
    <row r="4088" spans="2:5" x14ac:dyDescent="0.25">
      <c r="B4088" s="388"/>
      <c r="C4088" s="389"/>
      <c r="D4088" s="389"/>
      <c r="E4088" s="389"/>
    </row>
    <row r="4089" spans="2:5" x14ac:dyDescent="0.25">
      <c r="B4089" s="388"/>
      <c r="C4089" s="389"/>
      <c r="D4089" s="389"/>
      <c r="E4089" s="389"/>
    </row>
    <row r="4090" spans="2:5" x14ac:dyDescent="0.25">
      <c r="B4090" s="388"/>
      <c r="C4090" s="389"/>
      <c r="D4090" s="389"/>
      <c r="E4090" s="389"/>
    </row>
    <row r="4091" spans="2:5" x14ac:dyDescent="0.25">
      <c r="B4091" s="388"/>
      <c r="C4091" s="389"/>
      <c r="D4091" s="389"/>
      <c r="E4091" s="389"/>
    </row>
    <row r="4092" spans="2:5" x14ac:dyDescent="0.25">
      <c r="B4092" s="388"/>
      <c r="C4092" s="389"/>
      <c r="D4092" s="389"/>
      <c r="E4092" s="389"/>
    </row>
    <row r="4093" spans="2:5" x14ac:dyDescent="0.25">
      <c r="B4093" s="388"/>
      <c r="C4093" s="389"/>
      <c r="D4093" s="389"/>
      <c r="E4093" s="389"/>
    </row>
    <row r="4094" spans="2:5" x14ac:dyDescent="0.25">
      <c r="B4094" s="388"/>
      <c r="C4094" s="389"/>
      <c r="D4094" s="389"/>
      <c r="E4094" s="389"/>
    </row>
    <row r="4095" spans="2:5" x14ac:dyDescent="0.25">
      <c r="B4095" s="388"/>
      <c r="C4095" s="389"/>
      <c r="D4095" s="389"/>
      <c r="E4095" s="389"/>
    </row>
    <row r="4096" spans="2:5" x14ac:dyDescent="0.25">
      <c r="B4096" s="388"/>
      <c r="C4096" s="389"/>
      <c r="D4096" s="389"/>
      <c r="E4096" s="389"/>
    </row>
    <row r="4097" spans="2:5" x14ac:dyDescent="0.25">
      <c r="B4097" s="388"/>
      <c r="C4097" s="389"/>
      <c r="D4097" s="389"/>
      <c r="E4097" s="389"/>
    </row>
    <row r="4098" spans="2:5" x14ac:dyDescent="0.25">
      <c r="B4098" s="388"/>
      <c r="C4098" s="389"/>
      <c r="D4098" s="389"/>
      <c r="E4098" s="389"/>
    </row>
    <row r="4099" spans="2:5" x14ac:dyDescent="0.25">
      <c r="B4099" s="388"/>
      <c r="C4099" s="389"/>
      <c r="D4099" s="389"/>
      <c r="E4099" s="389"/>
    </row>
    <row r="4100" spans="2:5" x14ac:dyDescent="0.25">
      <c r="B4100" s="388"/>
      <c r="C4100" s="389"/>
      <c r="D4100" s="389"/>
      <c r="E4100" s="389"/>
    </row>
    <row r="4101" spans="2:5" x14ac:dyDescent="0.25">
      <c r="B4101" s="388"/>
      <c r="C4101" s="389"/>
      <c r="D4101" s="389"/>
      <c r="E4101" s="389"/>
    </row>
    <row r="4102" spans="2:5" x14ac:dyDescent="0.25">
      <c r="B4102" s="388"/>
      <c r="C4102" s="389"/>
      <c r="D4102" s="389"/>
      <c r="E4102" s="389"/>
    </row>
    <row r="4103" spans="2:5" x14ac:dyDescent="0.25">
      <c r="B4103" s="388"/>
      <c r="C4103" s="389"/>
      <c r="D4103" s="389"/>
      <c r="E4103" s="389"/>
    </row>
    <row r="4104" spans="2:5" x14ac:dyDescent="0.25">
      <c r="B4104" s="388"/>
      <c r="C4104" s="389"/>
      <c r="D4104" s="389"/>
      <c r="E4104" s="389"/>
    </row>
    <row r="4105" spans="2:5" x14ac:dyDescent="0.25">
      <c r="B4105" s="388"/>
      <c r="C4105" s="389"/>
      <c r="D4105" s="389"/>
      <c r="E4105" s="389"/>
    </row>
    <row r="4106" spans="2:5" x14ac:dyDescent="0.25">
      <c r="B4106" s="388"/>
      <c r="C4106" s="389"/>
      <c r="D4106" s="389"/>
      <c r="E4106" s="389"/>
    </row>
    <row r="4107" spans="2:5" x14ac:dyDescent="0.25">
      <c r="B4107" s="388"/>
      <c r="C4107" s="389"/>
      <c r="D4107" s="389"/>
      <c r="E4107" s="389"/>
    </row>
    <row r="4108" spans="2:5" x14ac:dyDescent="0.25">
      <c r="B4108" s="388"/>
      <c r="C4108" s="389"/>
      <c r="D4108" s="389"/>
      <c r="E4108" s="389"/>
    </row>
    <row r="4109" spans="2:5" x14ac:dyDescent="0.25">
      <c r="B4109" s="388"/>
      <c r="C4109" s="389"/>
      <c r="D4109" s="389"/>
      <c r="E4109" s="389"/>
    </row>
    <row r="4110" spans="2:5" x14ac:dyDescent="0.25">
      <c r="B4110" s="388"/>
      <c r="C4110" s="389"/>
      <c r="D4110" s="389"/>
      <c r="E4110" s="389"/>
    </row>
    <row r="4111" spans="2:5" x14ac:dyDescent="0.25">
      <c r="B4111" s="388"/>
      <c r="C4111" s="389"/>
      <c r="D4111" s="389"/>
      <c r="E4111" s="389"/>
    </row>
    <row r="4112" spans="2:5" x14ac:dyDescent="0.25">
      <c r="B4112" s="388"/>
      <c r="C4112" s="389"/>
      <c r="D4112" s="389"/>
      <c r="E4112" s="389"/>
    </row>
    <row r="4113" spans="2:5" x14ac:dyDescent="0.25">
      <c r="B4113" s="388"/>
      <c r="C4113" s="389"/>
      <c r="D4113" s="389"/>
      <c r="E4113" s="389"/>
    </row>
    <row r="4114" spans="2:5" x14ac:dyDescent="0.25">
      <c r="B4114" s="388"/>
      <c r="C4114" s="389"/>
      <c r="D4114" s="389"/>
      <c r="E4114" s="389"/>
    </row>
    <row r="4115" spans="2:5" x14ac:dyDescent="0.25">
      <c r="B4115" s="388"/>
      <c r="C4115" s="389"/>
      <c r="D4115" s="389"/>
      <c r="E4115" s="389"/>
    </row>
    <row r="4116" spans="2:5" x14ac:dyDescent="0.25">
      <c r="B4116" s="388"/>
      <c r="C4116" s="389"/>
      <c r="D4116" s="389"/>
      <c r="E4116" s="389"/>
    </row>
    <row r="4117" spans="2:5" x14ac:dyDescent="0.25">
      <c r="B4117" s="388"/>
      <c r="C4117" s="389"/>
      <c r="D4117" s="389"/>
      <c r="E4117" s="389"/>
    </row>
    <row r="4118" spans="2:5" x14ac:dyDescent="0.25">
      <c r="B4118" s="388"/>
      <c r="C4118" s="389"/>
      <c r="D4118" s="389"/>
      <c r="E4118" s="389"/>
    </row>
    <row r="4119" spans="2:5" x14ac:dyDescent="0.25">
      <c r="B4119" s="388"/>
      <c r="C4119" s="389"/>
      <c r="D4119" s="389"/>
      <c r="E4119" s="389"/>
    </row>
    <row r="4120" spans="2:5" x14ac:dyDescent="0.25">
      <c r="B4120" s="388"/>
      <c r="C4120" s="389"/>
      <c r="D4120" s="389"/>
      <c r="E4120" s="389"/>
    </row>
    <row r="4121" spans="2:5" x14ac:dyDescent="0.25">
      <c r="B4121" s="388"/>
      <c r="C4121" s="389"/>
      <c r="D4121" s="389"/>
      <c r="E4121" s="389"/>
    </row>
    <row r="4122" spans="2:5" x14ac:dyDescent="0.25">
      <c r="B4122" s="388"/>
      <c r="C4122" s="389"/>
      <c r="D4122" s="389"/>
      <c r="E4122" s="389"/>
    </row>
    <row r="4123" spans="2:5" x14ac:dyDescent="0.25">
      <c r="B4123" s="388"/>
      <c r="C4123" s="389"/>
      <c r="D4123" s="389"/>
      <c r="E4123" s="389"/>
    </row>
    <row r="4124" spans="2:5" x14ac:dyDescent="0.25">
      <c r="B4124" s="388"/>
      <c r="C4124" s="389"/>
      <c r="D4124" s="389"/>
      <c r="E4124" s="389"/>
    </row>
    <row r="4125" spans="2:5" x14ac:dyDescent="0.25">
      <c r="B4125" s="388"/>
      <c r="C4125" s="389"/>
      <c r="D4125" s="389"/>
      <c r="E4125" s="389"/>
    </row>
    <row r="4126" spans="2:5" x14ac:dyDescent="0.25">
      <c r="B4126" s="388"/>
      <c r="C4126" s="389"/>
      <c r="D4126" s="389"/>
      <c r="E4126" s="389"/>
    </row>
    <row r="4127" spans="2:5" x14ac:dyDescent="0.25">
      <c r="B4127" s="388"/>
      <c r="C4127" s="389"/>
      <c r="D4127" s="389"/>
      <c r="E4127" s="389"/>
    </row>
    <row r="4128" spans="2:5" x14ac:dyDescent="0.25">
      <c r="B4128" s="388"/>
      <c r="C4128" s="389"/>
      <c r="D4128" s="389"/>
      <c r="E4128" s="389"/>
    </row>
    <row r="4129" spans="2:5" x14ac:dyDescent="0.25">
      <c r="B4129" s="388"/>
      <c r="C4129" s="389"/>
      <c r="D4129" s="389"/>
      <c r="E4129" s="389"/>
    </row>
    <row r="4130" spans="2:5" x14ac:dyDescent="0.25">
      <c r="B4130" s="388"/>
      <c r="C4130" s="389"/>
      <c r="D4130" s="389"/>
      <c r="E4130" s="389"/>
    </row>
    <row r="4131" spans="2:5" x14ac:dyDescent="0.25">
      <c r="B4131" s="388"/>
      <c r="C4131" s="389"/>
      <c r="D4131" s="389"/>
      <c r="E4131" s="389"/>
    </row>
    <row r="4132" spans="2:5" x14ac:dyDescent="0.25">
      <c r="B4132" s="388"/>
      <c r="C4132" s="389"/>
      <c r="D4132" s="389"/>
      <c r="E4132" s="389"/>
    </row>
    <row r="4133" spans="2:5" x14ac:dyDescent="0.25">
      <c r="B4133" s="388"/>
      <c r="C4133" s="389"/>
      <c r="D4133" s="389"/>
      <c r="E4133" s="389"/>
    </row>
    <row r="4134" spans="2:5" x14ac:dyDescent="0.25">
      <c r="B4134" s="388"/>
      <c r="C4134" s="389"/>
      <c r="D4134" s="389"/>
      <c r="E4134" s="389"/>
    </row>
    <row r="4135" spans="2:5" x14ac:dyDescent="0.25">
      <c r="B4135" s="388"/>
      <c r="C4135" s="389"/>
      <c r="D4135" s="389"/>
      <c r="E4135" s="389"/>
    </row>
    <row r="4136" spans="2:5" x14ac:dyDescent="0.25">
      <c r="B4136" s="388"/>
      <c r="C4136" s="389"/>
      <c r="D4136" s="389"/>
      <c r="E4136" s="389"/>
    </row>
    <row r="4137" spans="2:5" x14ac:dyDescent="0.25">
      <c r="B4137" s="388"/>
      <c r="C4137" s="389"/>
      <c r="D4137" s="389"/>
      <c r="E4137" s="389"/>
    </row>
    <row r="4138" spans="2:5" x14ac:dyDescent="0.25">
      <c r="B4138" s="388"/>
      <c r="C4138" s="389"/>
      <c r="D4138" s="389"/>
      <c r="E4138" s="389"/>
    </row>
    <row r="4139" spans="2:5" x14ac:dyDescent="0.25">
      <c r="B4139" s="388"/>
      <c r="C4139" s="389"/>
      <c r="D4139" s="389"/>
      <c r="E4139" s="389"/>
    </row>
    <row r="4140" spans="2:5" x14ac:dyDescent="0.25">
      <c r="B4140" s="388"/>
      <c r="C4140" s="389"/>
      <c r="D4140" s="389"/>
      <c r="E4140" s="389"/>
    </row>
    <row r="4141" spans="2:5" x14ac:dyDescent="0.25">
      <c r="B4141" s="388"/>
      <c r="C4141" s="389"/>
      <c r="D4141" s="389"/>
      <c r="E4141" s="389"/>
    </row>
    <row r="4142" spans="2:5" x14ac:dyDescent="0.25">
      <c r="B4142" s="388"/>
      <c r="C4142" s="389"/>
      <c r="D4142" s="389"/>
      <c r="E4142" s="389"/>
    </row>
    <row r="4143" spans="2:5" x14ac:dyDescent="0.25">
      <c r="B4143" s="388"/>
      <c r="C4143" s="389"/>
      <c r="D4143" s="389"/>
      <c r="E4143" s="389"/>
    </row>
    <row r="4144" spans="2:5" x14ac:dyDescent="0.25">
      <c r="B4144" s="388"/>
      <c r="C4144" s="389"/>
      <c r="D4144" s="389"/>
      <c r="E4144" s="389"/>
    </row>
    <row r="4145" spans="2:5" x14ac:dyDescent="0.25">
      <c r="B4145" s="388"/>
      <c r="C4145" s="389"/>
      <c r="D4145" s="389"/>
      <c r="E4145" s="389"/>
    </row>
    <row r="4146" spans="2:5" x14ac:dyDescent="0.25">
      <c r="B4146" s="388"/>
      <c r="C4146" s="389"/>
      <c r="D4146" s="389"/>
      <c r="E4146" s="389"/>
    </row>
    <row r="4147" spans="2:5" x14ac:dyDescent="0.25">
      <c r="B4147" s="388"/>
      <c r="C4147" s="389"/>
      <c r="D4147" s="389"/>
      <c r="E4147" s="389"/>
    </row>
    <row r="4148" spans="2:5" x14ac:dyDescent="0.25">
      <c r="B4148" s="388"/>
      <c r="C4148" s="389"/>
      <c r="D4148" s="389"/>
      <c r="E4148" s="389"/>
    </row>
    <row r="4149" spans="2:5" x14ac:dyDescent="0.25">
      <c r="B4149" s="388"/>
      <c r="C4149" s="389"/>
      <c r="D4149" s="389"/>
      <c r="E4149" s="389"/>
    </row>
    <row r="4150" spans="2:5" x14ac:dyDescent="0.25">
      <c r="B4150" s="388"/>
      <c r="C4150" s="389"/>
      <c r="D4150" s="389"/>
      <c r="E4150" s="389"/>
    </row>
    <row r="4151" spans="2:5" x14ac:dyDescent="0.25">
      <c r="B4151" s="388"/>
      <c r="C4151" s="389"/>
      <c r="D4151" s="389"/>
      <c r="E4151" s="389"/>
    </row>
    <row r="4152" spans="2:5" x14ac:dyDescent="0.25">
      <c r="B4152" s="388"/>
      <c r="C4152" s="389"/>
      <c r="D4152" s="389"/>
      <c r="E4152" s="389"/>
    </row>
    <row r="4153" spans="2:5" x14ac:dyDescent="0.25">
      <c r="B4153" s="388"/>
      <c r="C4153" s="389"/>
      <c r="D4153" s="389"/>
      <c r="E4153" s="389"/>
    </row>
    <row r="4154" spans="2:5" x14ac:dyDescent="0.25">
      <c r="B4154" s="388"/>
      <c r="C4154" s="389"/>
      <c r="D4154" s="389"/>
      <c r="E4154" s="389"/>
    </row>
    <row r="4155" spans="2:5" x14ac:dyDescent="0.25">
      <c r="B4155" s="388"/>
      <c r="C4155" s="389"/>
      <c r="D4155" s="389"/>
      <c r="E4155" s="389"/>
    </row>
    <row r="4156" spans="2:5" x14ac:dyDescent="0.25">
      <c r="B4156" s="388"/>
      <c r="C4156" s="389"/>
      <c r="D4156" s="389"/>
      <c r="E4156" s="389"/>
    </row>
    <row r="4157" spans="2:5" x14ac:dyDescent="0.25">
      <c r="B4157" s="388"/>
      <c r="C4157" s="389"/>
      <c r="D4157" s="389"/>
      <c r="E4157" s="389"/>
    </row>
    <row r="4158" spans="2:5" x14ac:dyDescent="0.25">
      <c r="B4158" s="388"/>
      <c r="C4158" s="389"/>
      <c r="D4158" s="389"/>
      <c r="E4158" s="389"/>
    </row>
    <row r="4159" spans="2:5" x14ac:dyDescent="0.25">
      <c r="B4159" s="388"/>
      <c r="C4159" s="389"/>
      <c r="D4159" s="389"/>
      <c r="E4159" s="389"/>
    </row>
    <row r="4160" spans="2:5" x14ac:dyDescent="0.25">
      <c r="B4160" s="388"/>
      <c r="C4160" s="389"/>
      <c r="D4160" s="389"/>
      <c r="E4160" s="389"/>
    </row>
    <row r="4161" spans="2:5" x14ac:dyDescent="0.25">
      <c r="B4161" s="388"/>
      <c r="C4161" s="389"/>
      <c r="D4161" s="389"/>
      <c r="E4161" s="389"/>
    </row>
    <row r="4162" spans="2:5" x14ac:dyDescent="0.25">
      <c r="B4162" s="388"/>
      <c r="C4162" s="389"/>
      <c r="D4162" s="389"/>
      <c r="E4162" s="389"/>
    </row>
    <row r="4163" spans="2:5" x14ac:dyDescent="0.25">
      <c r="B4163" s="388"/>
      <c r="C4163" s="389"/>
      <c r="D4163" s="389"/>
      <c r="E4163" s="389"/>
    </row>
    <row r="4164" spans="2:5" x14ac:dyDescent="0.25">
      <c r="B4164" s="388"/>
      <c r="C4164" s="389"/>
      <c r="D4164" s="389"/>
      <c r="E4164" s="389"/>
    </row>
    <row r="4165" spans="2:5" x14ac:dyDescent="0.25">
      <c r="B4165" s="388"/>
      <c r="C4165" s="389"/>
      <c r="D4165" s="389"/>
      <c r="E4165" s="389"/>
    </row>
    <row r="4166" spans="2:5" x14ac:dyDescent="0.25">
      <c r="B4166" s="388"/>
      <c r="C4166" s="389"/>
      <c r="D4166" s="389"/>
      <c r="E4166" s="389"/>
    </row>
    <row r="4167" spans="2:5" x14ac:dyDescent="0.25">
      <c r="B4167" s="388"/>
      <c r="C4167" s="389"/>
      <c r="D4167" s="389"/>
      <c r="E4167" s="389"/>
    </row>
    <row r="4168" spans="2:5" x14ac:dyDescent="0.25">
      <c r="B4168" s="388"/>
      <c r="C4168" s="389"/>
      <c r="D4168" s="389"/>
      <c r="E4168" s="389"/>
    </row>
    <row r="4169" spans="2:5" x14ac:dyDescent="0.25">
      <c r="B4169" s="388"/>
      <c r="C4169" s="389"/>
      <c r="D4169" s="389"/>
      <c r="E4169" s="389"/>
    </row>
    <row r="4170" spans="2:5" x14ac:dyDescent="0.25">
      <c r="B4170" s="388"/>
      <c r="C4170" s="389"/>
      <c r="D4170" s="389"/>
      <c r="E4170" s="389"/>
    </row>
    <row r="4171" spans="2:5" x14ac:dyDescent="0.25">
      <c r="B4171" s="388"/>
      <c r="C4171" s="389"/>
      <c r="D4171" s="389"/>
      <c r="E4171" s="389"/>
    </row>
    <row r="4172" spans="2:5" x14ac:dyDescent="0.25">
      <c r="B4172" s="388"/>
      <c r="C4172" s="389"/>
      <c r="D4172" s="389"/>
      <c r="E4172" s="389"/>
    </row>
    <row r="4173" spans="2:5" x14ac:dyDescent="0.25">
      <c r="B4173" s="388"/>
      <c r="C4173" s="389"/>
      <c r="D4173" s="389"/>
      <c r="E4173" s="389"/>
    </row>
    <row r="4174" spans="2:5" x14ac:dyDescent="0.25">
      <c r="B4174" s="388"/>
      <c r="C4174" s="389"/>
      <c r="D4174" s="389"/>
      <c r="E4174" s="389"/>
    </row>
    <row r="4175" spans="2:5" x14ac:dyDescent="0.25">
      <c r="B4175" s="388"/>
      <c r="C4175" s="389"/>
      <c r="D4175" s="389"/>
      <c r="E4175" s="389"/>
    </row>
    <row r="4176" spans="2:5" x14ac:dyDescent="0.25">
      <c r="B4176" s="388"/>
      <c r="C4176" s="389"/>
      <c r="D4176" s="389"/>
      <c r="E4176" s="389"/>
    </row>
    <row r="4177" spans="2:5" x14ac:dyDescent="0.25">
      <c r="B4177" s="388"/>
      <c r="C4177" s="389"/>
      <c r="D4177" s="389"/>
      <c r="E4177" s="389"/>
    </row>
    <row r="4178" spans="2:5" x14ac:dyDescent="0.25">
      <c r="B4178" s="388"/>
      <c r="C4178" s="389"/>
      <c r="D4178" s="389"/>
      <c r="E4178" s="389"/>
    </row>
    <row r="4179" spans="2:5" x14ac:dyDescent="0.25">
      <c r="B4179" s="388"/>
      <c r="C4179" s="389"/>
      <c r="D4179" s="389"/>
      <c r="E4179" s="389"/>
    </row>
    <row r="4180" spans="2:5" x14ac:dyDescent="0.25">
      <c r="B4180" s="388"/>
      <c r="C4180" s="389"/>
      <c r="D4180" s="389"/>
      <c r="E4180" s="389"/>
    </row>
    <row r="4181" spans="2:5" x14ac:dyDescent="0.25">
      <c r="B4181" s="388"/>
      <c r="C4181" s="389"/>
      <c r="D4181" s="389"/>
      <c r="E4181" s="389"/>
    </row>
    <row r="4182" spans="2:5" x14ac:dyDescent="0.25">
      <c r="B4182" s="388"/>
      <c r="C4182" s="389"/>
      <c r="D4182" s="389"/>
      <c r="E4182" s="389"/>
    </row>
    <row r="4183" spans="2:5" x14ac:dyDescent="0.25">
      <c r="B4183" s="388"/>
      <c r="C4183" s="389"/>
      <c r="D4183" s="389"/>
      <c r="E4183" s="389"/>
    </row>
    <row r="4184" spans="2:5" x14ac:dyDescent="0.25">
      <c r="B4184" s="388"/>
      <c r="C4184" s="389"/>
      <c r="D4184" s="389"/>
      <c r="E4184" s="389"/>
    </row>
    <row r="4185" spans="2:5" x14ac:dyDescent="0.25">
      <c r="B4185" s="388"/>
      <c r="C4185" s="389"/>
      <c r="D4185" s="389"/>
      <c r="E4185" s="389"/>
    </row>
    <row r="4186" spans="2:5" x14ac:dyDescent="0.25">
      <c r="B4186" s="388"/>
      <c r="C4186" s="389"/>
      <c r="D4186" s="389"/>
      <c r="E4186" s="389"/>
    </row>
    <row r="4187" spans="2:5" x14ac:dyDescent="0.25">
      <c r="B4187" s="388"/>
      <c r="C4187" s="389"/>
      <c r="D4187" s="389"/>
      <c r="E4187" s="389"/>
    </row>
    <row r="4188" spans="2:5" x14ac:dyDescent="0.25">
      <c r="B4188" s="388"/>
      <c r="C4188" s="389"/>
      <c r="D4188" s="389"/>
      <c r="E4188" s="389"/>
    </row>
    <row r="4189" spans="2:5" x14ac:dyDescent="0.25">
      <c r="B4189" s="388"/>
      <c r="C4189" s="389"/>
      <c r="D4189" s="389"/>
      <c r="E4189" s="389"/>
    </row>
    <row r="4190" spans="2:5" x14ac:dyDescent="0.25">
      <c r="B4190" s="388"/>
      <c r="C4190" s="389"/>
      <c r="D4190" s="389"/>
      <c r="E4190" s="389"/>
    </row>
    <row r="4191" spans="2:5" x14ac:dyDescent="0.25">
      <c r="B4191" s="388"/>
      <c r="C4191" s="389"/>
      <c r="D4191" s="389"/>
      <c r="E4191" s="389"/>
    </row>
    <row r="4192" spans="2:5" x14ac:dyDescent="0.25">
      <c r="B4192" s="388"/>
      <c r="C4192" s="389"/>
      <c r="D4192" s="389"/>
      <c r="E4192" s="389"/>
    </row>
    <row r="4193" spans="2:5" x14ac:dyDescent="0.25">
      <c r="B4193" s="388"/>
      <c r="C4193" s="389"/>
      <c r="D4193" s="389"/>
      <c r="E4193" s="389"/>
    </row>
    <row r="4194" spans="2:5" x14ac:dyDescent="0.25">
      <c r="B4194" s="388"/>
      <c r="C4194" s="389"/>
      <c r="D4194" s="389"/>
      <c r="E4194" s="389"/>
    </row>
    <row r="4195" spans="2:5" x14ac:dyDescent="0.25">
      <c r="B4195" s="388"/>
      <c r="C4195" s="389"/>
      <c r="D4195" s="389"/>
      <c r="E4195" s="389"/>
    </row>
    <row r="4196" spans="2:5" x14ac:dyDescent="0.25">
      <c r="B4196" s="388"/>
      <c r="C4196" s="389"/>
      <c r="D4196" s="389"/>
      <c r="E4196" s="389"/>
    </row>
    <row r="4197" spans="2:5" x14ac:dyDescent="0.25">
      <c r="B4197" s="388"/>
      <c r="C4197" s="389"/>
      <c r="D4197" s="389"/>
      <c r="E4197" s="389"/>
    </row>
    <row r="4198" spans="2:5" x14ac:dyDescent="0.25">
      <c r="B4198" s="388"/>
      <c r="C4198" s="389"/>
      <c r="D4198" s="389"/>
      <c r="E4198" s="389"/>
    </row>
    <row r="4199" spans="2:5" x14ac:dyDescent="0.25">
      <c r="B4199" s="388"/>
      <c r="C4199" s="389"/>
      <c r="D4199" s="389"/>
      <c r="E4199" s="389"/>
    </row>
    <row r="4200" spans="2:5" x14ac:dyDescent="0.25">
      <c r="B4200" s="388"/>
      <c r="C4200" s="389"/>
      <c r="D4200" s="389"/>
      <c r="E4200" s="389"/>
    </row>
    <row r="4201" spans="2:5" x14ac:dyDescent="0.25">
      <c r="B4201" s="388"/>
      <c r="C4201" s="389"/>
      <c r="D4201" s="389"/>
      <c r="E4201" s="389"/>
    </row>
    <row r="4202" spans="2:5" x14ac:dyDescent="0.25">
      <c r="B4202" s="388"/>
      <c r="C4202" s="389"/>
      <c r="D4202" s="389"/>
      <c r="E4202" s="389"/>
    </row>
    <row r="4203" spans="2:5" x14ac:dyDescent="0.25">
      <c r="B4203" s="388"/>
      <c r="C4203" s="389"/>
      <c r="D4203" s="389"/>
      <c r="E4203" s="389"/>
    </row>
    <row r="4204" spans="2:5" x14ac:dyDescent="0.25">
      <c r="B4204" s="388"/>
      <c r="C4204" s="389"/>
      <c r="D4204" s="389"/>
      <c r="E4204" s="389"/>
    </row>
    <row r="4205" spans="2:5" x14ac:dyDescent="0.25">
      <c r="B4205" s="388"/>
      <c r="C4205" s="389"/>
      <c r="D4205" s="389"/>
      <c r="E4205" s="389"/>
    </row>
    <row r="4206" spans="2:5" x14ac:dyDescent="0.25">
      <c r="B4206" s="388"/>
      <c r="C4206" s="389"/>
      <c r="D4206" s="389"/>
      <c r="E4206" s="389"/>
    </row>
    <row r="4207" spans="2:5" x14ac:dyDescent="0.25">
      <c r="B4207" s="388"/>
      <c r="C4207" s="389"/>
      <c r="D4207" s="389"/>
      <c r="E4207" s="389"/>
    </row>
    <row r="4208" spans="2:5" x14ac:dyDescent="0.25">
      <c r="B4208" s="388"/>
      <c r="C4208" s="389"/>
      <c r="D4208" s="389"/>
      <c r="E4208" s="389"/>
    </row>
    <row r="4209" spans="2:5" x14ac:dyDescent="0.25">
      <c r="B4209" s="388"/>
      <c r="C4209" s="389"/>
      <c r="D4209" s="389"/>
      <c r="E4209" s="389"/>
    </row>
    <row r="4210" spans="2:5" x14ac:dyDescent="0.25">
      <c r="B4210" s="388"/>
      <c r="C4210" s="389"/>
      <c r="D4210" s="389"/>
      <c r="E4210" s="389"/>
    </row>
    <row r="4211" spans="2:5" x14ac:dyDescent="0.25">
      <c r="B4211" s="388"/>
      <c r="C4211" s="389"/>
      <c r="D4211" s="389"/>
      <c r="E4211" s="389"/>
    </row>
    <row r="4212" spans="2:5" x14ac:dyDescent="0.25">
      <c r="B4212" s="388"/>
      <c r="C4212" s="389"/>
      <c r="D4212" s="389"/>
      <c r="E4212" s="389"/>
    </row>
    <row r="4213" spans="2:5" x14ac:dyDescent="0.25">
      <c r="B4213" s="388"/>
      <c r="C4213" s="389"/>
      <c r="D4213" s="389"/>
      <c r="E4213" s="389"/>
    </row>
    <row r="4214" spans="2:5" x14ac:dyDescent="0.25">
      <c r="B4214" s="388"/>
      <c r="C4214" s="389"/>
      <c r="D4214" s="389"/>
      <c r="E4214" s="389"/>
    </row>
    <row r="4215" spans="2:5" x14ac:dyDescent="0.25">
      <c r="B4215" s="388"/>
      <c r="C4215" s="389"/>
      <c r="D4215" s="389"/>
      <c r="E4215" s="389"/>
    </row>
    <row r="4216" spans="2:5" x14ac:dyDescent="0.25">
      <c r="B4216" s="388"/>
      <c r="C4216" s="389"/>
      <c r="D4216" s="389"/>
      <c r="E4216" s="389"/>
    </row>
    <row r="4217" spans="2:5" x14ac:dyDescent="0.25">
      <c r="B4217" s="388"/>
      <c r="C4217" s="389"/>
      <c r="D4217" s="389"/>
      <c r="E4217" s="389"/>
    </row>
    <row r="4218" spans="2:5" x14ac:dyDescent="0.25">
      <c r="B4218" s="388"/>
      <c r="C4218" s="389"/>
      <c r="D4218" s="389"/>
      <c r="E4218" s="389"/>
    </row>
    <row r="4219" spans="2:5" x14ac:dyDescent="0.25">
      <c r="B4219" s="388"/>
      <c r="C4219" s="389"/>
      <c r="D4219" s="389"/>
      <c r="E4219" s="389"/>
    </row>
    <row r="4220" spans="2:5" x14ac:dyDescent="0.25">
      <c r="B4220" s="388"/>
      <c r="C4220" s="389"/>
      <c r="D4220" s="389"/>
      <c r="E4220" s="389"/>
    </row>
    <row r="4221" spans="2:5" x14ac:dyDescent="0.25">
      <c r="B4221" s="388"/>
      <c r="C4221" s="389"/>
      <c r="D4221" s="389"/>
      <c r="E4221" s="389"/>
    </row>
    <row r="4222" spans="2:5" x14ac:dyDescent="0.25">
      <c r="B4222" s="388"/>
      <c r="C4222" s="389"/>
      <c r="D4222" s="389"/>
      <c r="E4222" s="389"/>
    </row>
    <row r="4223" spans="2:5" x14ac:dyDescent="0.25">
      <c r="B4223" s="388"/>
      <c r="C4223" s="389"/>
      <c r="D4223" s="389"/>
      <c r="E4223" s="389"/>
    </row>
    <row r="4224" spans="2:5" x14ac:dyDescent="0.25">
      <c r="B4224" s="388"/>
      <c r="C4224" s="389"/>
      <c r="D4224" s="389"/>
      <c r="E4224" s="389"/>
    </row>
    <row r="4225" spans="2:5" x14ac:dyDescent="0.25">
      <c r="B4225" s="388"/>
      <c r="C4225" s="389"/>
      <c r="D4225" s="389"/>
      <c r="E4225" s="389"/>
    </row>
    <row r="4226" spans="2:5" x14ac:dyDescent="0.25">
      <c r="B4226" s="388"/>
      <c r="C4226" s="389"/>
      <c r="D4226" s="389"/>
      <c r="E4226" s="389"/>
    </row>
    <row r="4227" spans="2:5" x14ac:dyDescent="0.25">
      <c r="B4227" s="388"/>
      <c r="C4227" s="389"/>
      <c r="D4227" s="389"/>
      <c r="E4227" s="389"/>
    </row>
    <row r="4228" spans="2:5" x14ac:dyDescent="0.25">
      <c r="B4228" s="388"/>
      <c r="C4228" s="389"/>
      <c r="D4228" s="389"/>
      <c r="E4228" s="389"/>
    </row>
    <row r="4229" spans="2:5" x14ac:dyDescent="0.25">
      <c r="B4229" s="388"/>
      <c r="C4229" s="389"/>
      <c r="D4229" s="389"/>
      <c r="E4229" s="389"/>
    </row>
    <row r="4230" spans="2:5" x14ac:dyDescent="0.25">
      <c r="B4230" s="388"/>
      <c r="C4230" s="389"/>
      <c r="D4230" s="389"/>
      <c r="E4230" s="389"/>
    </row>
    <row r="4231" spans="2:5" x14ac:dyDescent="0.25">
      <c r="B4231" s="388"/>
      <c r="C4231" s="389"/>
      <c r="D4231" s="389"/>
      <c r="E4231" s="389"/>
    </row>
    <row r="4232" spans="2:5" x14ac:dyDescent="0.25">
      <c r="B4232" s="388"/>
      <c r="C4232" s="389"/>
      <c r="D4232" s="389"/>
      <c r="E4232" s="389"/>
    </row>
    <row r="4233" spans="2:5" x14ac:dyDescent="0.25">
      <c r="B4233" s="388"/>
      <c r="C4233" s="389"/>
      <c r="D4233" s="389"/>
      <c r="E4233" s="389"/>
    </row>
    <row r="4234" spans="2:5" x14ac:dyDescent="0.25">
      <c r="B4234" s="388"/>
      <c r="C4234" s="389"/>
      <c r="D4234" s="389"/>
      <c r="E4234" s="389"/>
    </row>
    <row r="4235" spans="2:5" x14ac:dyDescent="0.25">
      <c r="B4235" s="388"/>
      <c r="C4235" s="389"/>
      <c r="D4235" s="389"/>
      <c r="E4235" s="389"/>
    </row>
    <row r="4236" spans="2:5" x14ac:dyDescent="0.25">
      <c r="B4236" s="388"/>
      <c r="C4236" s="389"/>
      <c r="D4236" s="389"/>
      <c r="E4236" s="389"/>
    </row>
    <row r="4237" spans="2:5" x14ac:dyDescent="0.25">
      <c r="B4237" s="388"/>
      <c r="C4237" s="389"/>
      <c r="D4237" s="389"/>
      <c r="E4237" s="389"/>
    </row>
    <row r="4238" spans="2:5" x14ac:dyDescent="0.25">
      <c r="B4238" s="388"/>
      <c r="C4238" s="389"/>
      <c r="D4238" s="389"/>
      <c r="E4238" s="389"/>
    </row>
    <row r="4239" spans="2:5" x14ac:dyDescent="0.25">
      <c r="B4239" s="388"/>
      <c r="C4239" s="389"/>
      <c r="D4239" s="389"/>
      <c r="E4239" s="389"/>
    </row>
    <row r="4240" spans="2:5" x14ac:dyDescent="0.25">
      <c r="B4240" s="388"/>
      <c r="C4240" s="389"/>
      <c r="D4240" s="389"/>
      <c r="E4240" s="389"/>
    </row>
    <row r="4241" spans="2:5" x14ac:dyDescent="0.25">
      <c r="B4241" s="388"/>
      <c r="C4241" s="389"/>
      <c r="D4241" s="389"/>
      <c r="E4241" s="389"/>
    </row>
    <row r="4242" spans="2:5" x14ac:dyDescent="0.25">
      <c r="B4242" s="388"/>
      <c r="C4242" s="389"/>
      <c r="D4242" s="389"/>
      <c r="E4242" s="389"/>
    </row>
    <row r="4243" spans="2:5" x14ac:dyDescent="0.25">
      <c r="B4243" s="388"/>
      <c r="C4243" s="389"/>
      <c r="D4243" s="389"/>
      <c r="E4243" s="389"/>
    </row>
    <row r="4244" spans="2:5" x14ac:dyDescent="0.25">
      <c r="B4244" s="388"/>
      <c r="C4244" s="389"/>
      <c r="D4244" s="389"/>
      <c r="E4244" s="389"/>
    </row>
    <row r="4245" spans="2:5" x14ac:dyDescent="0.25">
      <c r="B4245" s="388"/>
      <c r="C4245" s="389"/>
      <c r="D4245" s="389"/>
      <c r="E4245" s="389"/>
    </row>
    <row r="4246" spans="2:5" x14ac:dyDescent="0.25">
      <c r="B4246" s="388"/>
      <c r="C4246" s="389"/>
      <c r="D4246" s="389"/>
      <c r="E4246" s="389"/>
    </row>
    <row r="4247" spans="2:5" x14ac:dyDescent="0.25">
      <c r="B4247" s="388"/>
      <c r="C4247" s="389"/>
      <c r="D4247" s="389"/>
      <c r="E4247" s="389"/>
    </row>
    <row r="4248" spans="2:5" x14ac:dyDescent="0.25">
      <c r="B4248" s="388"/>
      <c r="C4248" s="389"/>
      <c r="D4248" s="389"/>
      <c r="E4248" s="389"/>
    </row>
    <row r="4249" spans="2:5" x14ac:dyDescent="0.25">
      <c r="B4249" s="388"/>
      <c r="C4249" s="389"/>
      <c r="D4249" s="389"/>
      <c r="E4249" s="389"/>
    </row>
    <row r="4250" spans="2:5" x14ac:dyDescent="0.25">
      <c r="B4250" s="388"/>
      <c r="C4250" s="389"/>
      <c r="D4250" s="389"/>
      <c r="E4250" s="389"/>
    </row>
    <row r="4251" spans="2:5" x14ac:dyDescent="0.25">
      <c r="B4251" s="388"/>
      <c r="C4251" s="389"/>
      <c r="D4251" s="389"/>
      <c r="E4251" s="389"/>
    </row>
    <row r="4252" spans="2:5" x14ac:dyDescent="0.25">
      <c r="B4252" s="388"/>
      <c r="C4252" s="389"/>
      <c r="D4252" s="389"/>
      <c r="E4252" s="389"/>
    </row>
    <row r="4253" spans="2:5" x14ac:dyDescent="0.25">
      <c r="B4253" s="388"/>
      <c r="C4253" s="389"/>
      <c r="D4253" s="389"/>
      <c r="E4253" s="389"/>
    </row>
    <row r="4254" spans="2:5" x14ac:dyDescent="0.25">
      <c r="B4254" s="388"/>
      <c r="C4254" s="389"/>
      <c r="D4254" s="389"/>
      <c r="E4254" s="389"/>
    </row>
    <row r="4255" spans="2:5" x14ac:dyDescent="0.25">
      <c r="B4255" s="388"/>
      <c r="C4255" s="389"/>
      <c r="D4255" s="389"/>
      <c r="E4255" s="389"/>
    </row>
    <row r="4256" spans="2:5" x14ac:dyDescent="0.25">
      <c r="B4256" s="388"/>
      <c r="C4256" s="389"/>
      <c r="D4256" s="389"/>
      <c r="E4256" s="389"/>
    </row>
    <row r="4257" spans="2:5" x14ac:dyDescent="0.25">
      <c r="B4257" s="388"/>
      <c r="C4257" s="389"/>
      <c r="D4257" s="389"/>
      <c r="E4257" s="389"/>
    </row>
    <row r="4258" spans="2:5" x14ac:dyDescent="0.25">
      <c r="B4258" s="388"/>
      <c r="C4258" s="389"/>
      <c r="D4258" s="389"/>
      <c r="E4258" s="389"/>
    </row>
    <row r="4259" spans="2:5" x14ac:dyDescent="0.25">
      <c r="B4259" s="388"/>
      <c r="C4259" s="389"/>
      <c r="D4259" s="389"/>
      <c r="E4259" s="389"/>
    </row>
    <row r="4260" spans="2:5" x14ac:dyDescent="0.25">
      <c r="B4260" s="388"/>
      <c r="C4260" s="389"/>
      <c r="D4260" s="389"/>
      <c r="E4260" s="389"/>
    </row>
    <row r="4261" spans="2:5" x14ac:dyDescent="0.25">
      <c r="B4261" s="388"/>
      <c r="C4261" s="389"/>
      <c r="D4261" s="389"/>
      <c r="E4261" s="389"/>
    </row>
    <row r="4262" spans="2:5" x14ac:dyDescent="0.25">
      <c r="B4262" s="388"/>
      <c r="C4262" s="389"/>
      <c r="D4262" s="389"/>
      <c r="E4262" s="389"/>
    </row>
    <row r="4263" spans="2:5" x14ac:dyDescent="0.25">
      <c r="B4263" s="388"/>
      <c r="C4263" s="389"/>
      <c r="D4263" s="389"/>
      <c r="E4263" s="389"/>
    </row>
    <row r="4264" spans="2:5" x14ac:dyDescent="0.25">
      <c r="B4264" s="388"/>
      <c r="C4264" s="389"/>
      <c r="D4264" s="389"/>
      <c r="E4264" s="389"/>
    </row>
    <row r="4265" spans="2:5" x14ac:dyDescent="0.25">
      <c r="B4265" s="388"/>
      <c r="C4265" s="389"/>
      <c r="D4265" s="389"/>
      <c r="E4265" s="389"/>
    </row>
    <row r="4266" spans="2:5" x14ac:dyDescent="0.25">
      <c r="B4266" s="388"/>
      <c r="C4266" s="389"/>
      <c r="D4266" s="389"/>
      <c r="E4266" s="389"/>
    </row>
    <row r="4267" spans="2:5" x14ac:dyDescent="0.25">
      <c r="B4267" s="388"/>
      <c r="C4267" s="389"/>
      <c r="D4267" s="389"/>
      <c r="E4267" s="389"/>
    </row>
    <row r="4268" spans="2:5" x14ac:dyDescent="0.25">
      <c r="B4268" s="388"/>
      <c r="C4268" s="389"/>
      <c r="D4268" s="389"/>
      <c r="E4268" s="389"/>
    </row>
    <row r="4269" spans="2:5" x14ac:dyDescent="0.25">
      <c r="B4269" s="388"/>
      <c r="C4269" s="389"/>
      <c r="D4269" s="389"/>
      <c r="E4269" s="389"/>
    </row>
    <row r="4270" spans="2:5" x14ac:dyDescent="0.25">
      <c r="B4270" s="388"/>
      <c r="C4270" s="389"/>
      <c r="D4270" s="389"/>
      <c r="E4270" s="389"/>
    </row>
    <row r="4271" spans="2:5" x14ac:dyDescent="0.25">
      <c r="B4271" s="388"/>
      <c r="C4271" s="389"/>
      <c r="D4271" s="389"/>
      <c r="E4271" s="389"/>
    </row>
    <row r="4272" spans="2:5" x14ac:dyDescent="0.25">
      <c r="B4272" s="388"/>
      <c r="C4272" s="389"/>
      <c r="D4272" s="389"/>
      <c r="E4272" s="389"/>
    </row>
    <row r="4273" spans="2:5" x14ac:dyDescent="0.25">
      <c r="B4273" s="388"/>
      <c r="C4273" s="389"/>
      <c r="D4273" s="389"/>
      <c r="E4273" s="389"/>
    </row>
    <row r="4274" spans="2:5" x14ac:dyDescent="0.25">
      <c r="B4274" s="388"/>
      <c r="C4274" s="389"/>
      <c r="D4274" s="389"/>
      <c r="E4274" s="389"/>
    </row>
    <row r="4275" spans="2:5" x14ac:dyDescent="0.25">
      <c r="B4275" s="388"/>
      <c r="C4275" s="389"/>
      <c r="D4275" s="389"/>
      <c r="E4275" s="389"/>
    </row>
    <row r="4276" spans="2:5" x14ac:dyDescent="0.25">
      <c r="B4276" s="388"/>
      <c r="C4276" s="389"/>
      <c r="D4276" s="389"/>
      <c r="E4276" s="389"/>
    </row>
    <row r="4277" spans="2:5" x14ac:dyDescent="0.25">
      <c r="B4277" s="388"/>
      <c r="C4277" s="389"/>
      <c r="D4277" s="389"/>
      <c r="E4277" s="389"/>
    </row>
    <row r="4278" spans="2:5" x14ac:dyDescent="0.25">
      <c r="B4278" s="388"/>
      <c r="C4278" s="389"/>
      <c r="D4278" s="389"/>
      <c r="E4278" s="389"/>
    </row>
    <row r="4279" spans="2:5" x14ac:dyDescent="0.25">
      <c r="B4279" s="388"/>
      <c r="C4279" s="389"/>
      <c r="D4279" s="389"/>
      <c r="E4279" s="389"/>
    </row>
    <row r="4280" spans="2:5" x14ac:dyDescent="0.25">
      <c r="B4280" s="388"/>
      <c r="C4280" s="389"/>
      <c r="D4280" s="389"/>
      <c r="E4280" s="389"/>
    </row>
    <row r="4281" spans="2:5" x14ac:dyDescent="0.25">
      <c r="B4281" s="388"/>
      <c r="C4281" s="389"/>
      <c r="D4281" s="389"/>
      <c r="E4281" s="389"/>
    </row>
    <row r="4282" spans="2:5" x14ac:dyDescent="0.25">
      <c r="B4282" s="388"/>
      <c r="C4282" s="389"/>
      <c r="D4282" s="389"/>
      <c r="E4282" s="389"/>
    </row>
    <row r="4283" spans="2:5" x14ac:dyDescent="0.25">
      <c r="B4283" s="388"/>
      <c r="C4283" s="389"/>
      <c r="D4283" s="389"/>
      <c r="E4283" s="389"/>
    </row>
    <row r="4284" spans="2:5" x14ac:dyDescent="0.25">
      <c r="B4284" s="388"/>
      <c r="C4284" s="389"/>
      <c r="D4284" s="389"/>
      <c r="E4284" s="389"/>
    </row>
    <row r="4285" spans="2:5" x14ac:dyDescent="0.25">
      <c r="B4285" s="388"/>
      <c r="C4285" s="389"/>
      <c r="D4285" s="389"/>
      <c r="E4285" s="389"/>
    </row>
    <row r="4286" spans="2:5" x14ac:dyDescent="0.25">
      <c r="B4286" s="388"/>
      <c r="C4286" s="389"/>
      <c r="D4286" s="389"/>
      <c r="E4286" s="389"/>
    </row>
    <row r="4287" spans="2:5" x14ac:dyDescent="0.25">
      <c r="B4287" s="388"/>
      <c r="C4287" s="389"/>
      <c r="D4287" s="389"/>
      <c r="E4287" s="389"/>
    </row>
    <row r="4288" spans="2:5" x14ac:dyDescent="0.25">
      <c r="B4288" s="388"/>
      <c r="C4288" s="389"/>
      <c r="D4288" s="389"/>
      <c r="E4288" s="389"/>
    </row>
    <row r="4289" spans="2:5" x14ac:dyDescent="0.25">
      <c r="B4289" s="388"/>
      <c r="C4289" s="389"/>
      <c r="D4289" s="389"/>
      <c r="E4289" s="389"/>
    </row>
    <row r="4290" spans="2:5" x14ac:dyDescent="0.25">
      <c r="B4290" s="388"/>
      <c r="C4290" s="389"/>
      <c r="D4290" s="389"/>
      <c r="E4290" s="389"/>
    </row>
    <row r="4291" spans="2:5" x14ac:dyDescent="0.25">
      <c r="B4291" s="388"/>
      <c r="C4291" s="389"/>
      <c r="D4291" s="389"/>
      <c r="E4291" s="389"/>
    </row>
    <row r="4292" spans="2:5" x14ac:dyDescent="0.25">
      <c r="B4292" s="388"/>
      <c r="C4292" s="389"/>
      <c r="D4292" s="389"/>
      <c r="E4292" s="389"/>
    </row>
    <row r="4293" spans="2:5" x14ac:dyDescent="0.25">
      <c r="B4293" s="388"/>
      <c r="C4293" s="389"/>
      <c r="D4293" s="389"/>
      <c r="E4293" s="389"/>
    </row>
    <row r="4294" spans="2:5" x14ac:dyDescent="0.25">
      <c r="B4294" s="388"/>
      <c r="C4294" s="389"/>
      <c r="D4294" s="389"/>
      <c r="E4294" s="389"/>
    </row>
    <row r="4295" spans="2:5" x14ac:dyDescent="0.25">
      <c r="B4295" s="388"/>
      <c r="C4295" s="389"/>
      <c r="D4295" s="389"/>
      <c r="E4295" s="389"/>
    </row>
    <row r="4296" spans="2:5" x14ac:dyDescent="0.25">
      <c r="B4296" s="388"/>
      <c r="C4296" s="389"/>
      <c r="D4296" s="389"/>
      <c r="E4296" s="389"/>
    </row>
    <row r="4297" spans="2:5" x14ac:dyDescent="0.25">
      <c r="B4297" s="388"/>
      <c r="C4297" s="389"/>
      <c r="D4297" s="389"/>
      <c r="E4297" s="389"/>
    </row>
    <row r="4298" spans="2:5" x14ac:dyDescent="0.25">
      <c r="B4298" s="388"/>
      <c r="C4298" s="389"/>
      <c r="D4298" s="389"/>
      <c r="E4298" s="389"/>
    </row>
    <row r="4299" spans="2:5" x14ac:dyDescent="0.25">
      <c r="B4299" s="388"/>
      <c r="C4299" s="389"/>
      <c r="D4299" s="389"/>
      <c r="E4299" s="389"/>
    </row>
    <row r="4300" spans="2:5" x14ac:dyDescent="0.25">
      <c r="B4300" s="388"/>
      <c r="C4300" s="389"/>
      <c r="D4300" s="389"/>
      <c r="E4300" s="389"/>
    </row>
    <row r="4301" spans="2:5" x14ac:dyDescent="0.25">
      <c r="B4301" s="388"/>
      <c r="C4301" s="389"/>
      <c r="D4301" s="389"/>
      <c r="E4301" s="389"/>
    </row>
    <row r="4302" spans="2:5" x14ac:dyDescent="0.25">
      <c r="B4302" s="388"/>
      <c r="C4302" s="389"/>
      <c r="D4302" s="389"/>
      <c r="E4302" s="389"/>
    </row>
    <row r="4303" spans="2:5" x14ac:dyDescent="0.25">
      <c r="B4303" s="388"/>
      <c r="C4303" s="389"/>
      <c r="D4303" s="389"/>
      <c r="E4303" s="389"/>
    </row>
    <row r="4304" spans="2:5" x14ac:dyDescent="0.25">
      <c r="B4304" s="388"/>
      <c r="C4304" s="389"/>
      <c r="D4304" s="389"/>
      <c r="E4304" s="389"/>
    </row>
    <row r="4305" spans="2:5" x14ac:dyDescent="0.25">
      <c r="B4305" s="388"/>
      <c r="C4305" s="389"/>
      <c r="D4305" s="389"/>
      <c r="E4305" s="389"/>
    </row>
    <row r="4306" spans="2:5" x14ac:dyDescent="0.25">
      <c r="B4306" s="388"/>
      <c r="C4306" s="389"/>
      <c r="D4306" s="389"/>
      <c r="E4306" s="389"/>
    </row>
    <row r="4307" spans="2:5" x14ac:dyDescent="0.25">
      <c r="B4307" s="388"/>
      <c r="C4307" s="389"/>
      <c r="D4307" s="389"/>
      <c r="E4307" s="389"/>
    </row>
    <row r="4308" spans="2:5" x14ac:dyDescent="0.25">
      <c r="B4308" s="388"/>
      <c r="C4308" s="389"/>
      <c r="D4308" s="389"/>
      <c r="E4308" s="389"/>
    </row>
    <row r="4309" spans="2:5" x14ac:dyDescent="0.25">
      <c r="B4309" s="388"/>
      <c r="C4309" s="389"/>
      <c r="D4309" s="389"/>
      <c r="E4309" s="389"/>
    </row>
    <row r="4310" spans="2:5" x14ac:dyDescent="0.25">
      <c r="B4310" s="388"/>
      <c r="C4310" s="389"/>
      <c r="D4310" s="389"/>
      <c r="E4310" s="389"/>
    </row>
    <row r="4311" spans="2:5" x14ac:dyDescent="0.25">
      <c r="B4311" s="388"/>
      <c r="C4311" s="389"/>
      <c r="D4311" s="389"/>
      <c r="E4311" s="389"/>
    </row>
    <row r="4312" spans="2:5" x14ac:dyDescent="0.25">
      <c r="B4312" s="388"/>
      <c r="C4312" s="389"/>
      <c r="D4312" s="389"/>
      <c r="E4312" s="389"/>
    </row>
    <row r="4313" spans="2:5" x14ac:dyDescent="0.25">
      <c r="B4313" s="388"/>
      <c r="C4313" s="389"/>
      <c r="D4313" s="389"/>
      <c r="E4313" s="389"/>
    </row>
    <row r="4314" spans="2:5" x14ac:dyDescent="0.25">
      <c r="B4314" s="388"/>
      <c r="C4314" s="389"/>
      <c r="D4314" s="389"/>
      <c r="E4314" s="389"/>
    </row>
    <row r="4315" spans="2:5" x14ac:dyDescent="0.25">
      <c r="B4315" s="388"/>
      <c r="C4315" s="389"/>
      <c r="D4315" s="389"/>
      <c r="E4315" s="389"/>
    </row>
    <row r="4316" spans="2:5" x14ac:dyDescent="0.25">
      <c r="B4316" s="388"/>
      <c r="C4316" s="389"/>
      <c r="D4316" s="389"/>
      <c r="E4316" s="389"/>
    </row>
    <row r="4317" spans="2:5" x14ac:dyDescent="0.25">
      <c r="B4317" s="388"/>
      <c r="C4317" s="389"/>
      <c r="D4317" s="389"/>
      <c r="E4317" s="389"/>
    </row>
    <row r="4318" spans="2:5" x14ac:dyDescent="0.25">
      <c r="B4318" s="388"/>
      <c r="C4318" s="389"/>
      <c r="D4318" s="389"/>
      <c r="E4318" s="389"/>
    </row>
    <row r="4319" spans="2:5" x14ac:dyDescent="0.25">
      <c r="B4319" s="388"/>
      <c r="C4319" s="389"/>
      <c r="D4319" s="389"/>
      <c r="E4319" s="389"/>
    </row>
    <row r="4320" spans="2:5" x14ac:dyDescent="0.25">
      <c r="B4320" s="388"/>
      <c r="C4320" s="389"/>
      <c r="D4320" s="389"/>
      <c r="E4320" s="389"/>
    </row>
    <row r="4321" spans="2:5" x14ac:dyDescent="0.25">
      <c r="B4321" s="388"/>
      <c r="C4321" s="389"/>
      <c r="D4321" s="389"/>
      <c r="E4321" s="389"/>
    </row>
    <row r="4322" spans="2:5" x14ac:dyDescent="0.25">
      <c r="B4322" s="388"/>
      <c r="C4322" s="389"/>
      <c r="D4322" s="389"/>
      <c r="E4322" s="389"/>
    </row>
    <row r="4323" spans="2:5" x14ac:dyDescent="0.25">
      <c r="B4323" s="388"/>
      <c r="C4323" s="389"/>
      <c r="D4323" s="389"/>
      <c r="E4323" s="389"/>
    </row>
    <row r="4324" spans="2:5" x14ac:dyDescent="0.25">
      <c r="B4324" s="388"/>
      <c r="C4324" s="389"/>
      <c r="D4324" s="389"/>
      <c r="E4324" s="389"/>
    </row>
    <row r="4325" spans="2:5" x14ac:dyDescent="0.25">
      <c r="B4325" s="388"/>
      <c r="C4325" s="389"/>
      <c r="D4325" s="389"/>
      <c r="E4325" s="389"/>
    </row>
    <row r="4326" spans="2:5" x14ac:dyDescent="0.25">
      <c r="B4326" s="388"/>
      <c r="C4326" s="389"/>
      <c r="D4326" s="389"/>
      <c r="E4326" s="389"/>
    </row>
    <row r="4327" spans="2:5" x14ac:dyDescent="0.25">
      <c r="B4327" s="388"/>
      <c r="C4327" s="389"/>
      <c r="D4327" s="389"/>
      <c r="E4327" s="389"/>
    </row>
    <row r="4328" spans="2:5" x14ac:dyDescent="0.25">
      <c r="B4328" s="388"/>
      <c r="C4328" s="389"/>
      <c r="D4328" s="389"/>
      <c r="E4328" s="389"/>
    </row>
    <row r="4329" spans="2:5" x14ac:dyDescent="0.25">
      <c r="B4329" s="388"/>
      <c r="C4329" s="389"/>
      <c r="D4329" s="389"/>
      <c r="E4329" s="389"/>
    </row>
    <row r="4330" spans="2:5" x14ac:dyDescent="0.25">
      <c r="B4330" s="388"/>
      <c r="C4330" s="389"/>
      <c r="D4330" s="389"/>
      <c r="E4330" s="389"/>
    </row>
    <row r="4331" spans="2:5" x14ac:dyDescent="0.25">
      <c r="B4331" s="388"/>
      <c r="C4331" s="389"/>
      <c r="D4331" s="389"/>
      <c r="E4331" s="389"/>
    </row>
    <row r="4332" spans="2:5" x14ac:dyDescent="0.25">
      <c r="B4332" s="388"/>
      <c r="C4332" s="389"/>
      <c r="D4332" s="389"/>
      <c r="E4332" s="389"/>
    </row>
    <row r="4333" spans="2:5" x14ac:dyDescent="0.25">
      <c r="B4333" s="388"/>
      <c r="C4333" s="389"/>
      <c r="D4333" s="389"/>
      <c r="E4333" s="389"/>
    </row>
    <row r="4334" spans="2:5" x14ac:dyDescent="0.25">
      <c r="B4334" s="388"/>
      <c r="C4334" s="389"/>
      <c r="D4334" s="389"/>
      <c r="E4334" s="389"/>
    </row>
    <row r="4335" spans="2:5" x14ac:dyDescent="0.25">
      <c r="B4335" s="388"/>
      <c r="C4335" s="389"/>
      <c r="D4335" s="389"/>
      <c r="E4335" s="389"/>
    </row>
    <row r="4336" spans="2:5" x14ac:dyDescent="0.25">
      <c r="B4336" s="388"/>
      <c r="C4336" s="389"/>
      <c r="D4336" s="389"/>
      <c r="E4336" s="389"/>
    </row>
    <row r="4337" spans="2:5" x14ac:dyDescent="0.25">
      <c r="B4337" s="388"/>
      <c r="C4337" s="389"/>
      <c r="D4337" s="389"/>
      <c r="E4337" s="389"/>
    </row>
    <row r="4338" spans="2:5" x14ac:dyDescent="0.25">
      <c r="B4338" s="388"/>
      <c r="C4338" s="389"/>
      <c r="D4338" s="389"/>
      <c r="E4338" s="389"/>
    </row>
    <row r="4339" spans="2:5" x14ac:dyDescent="0.25">
      <c r="B4339" s="388"/>
      <c r="C4339" s="389"/>
      <c r="D4339" s="389"/>
      <c r="E4339" s="389"/>
    </row>
    <row r="4340" spans="2:5" x14ac:dyDescent="0.25">
      <c r="B4340" s="388"/>
      <c r="C4340" s="389"/>
      <c r="D4340" s="389"/>
      <c r="E4340" s="389"/>
    </row>
    <row r="4341" spans="2:5" x14ac:dyDescent="0.25">
      <c r="B4341" s="388"/>
      <c r="C4341" s="389"/>
      <c r="D4341" s="389"/>
      <c r="E4341" s="389"/>
    </row>
    <row r="4342" spans="2:5" x14ac:dyDescent="0.25">
      <c r="B4342" s="388"/>
      <c r="C4342" s="389"/>
      <c r="D4342" s="389"/>
      <c r="E4342" s="389"/>
    </row>
    <row r="4343" spans="2:5" x14ac:dyDescent="0.25">
      <c r="B4343" s="388"/>
      <c r="C4343" s="389"/>
      <c r="D4343" s="389"/>
      <c r="E4343" s="389"/>
    </row>
    <row r="4344" spans="2:5" x14ac:dyDescent="0.25">
      <c r="B4344" s="388"/>
      <c r="C4344" s="389"/>
      <c r="D4344" s="389"/>
      <c r="E4344" s="389"/>
    </row>
    <row r="4345" spans="2:5" x14ac:dyDescent="0.25">
      <c r="B4345" s="388"/>
      <c r="C4345" s="389"/>
      <c r="D4345" s="389"/>
      <c r="E4345" s="389"/>
    </row>
    <row r="4346" spans="2:5" x14ac:dyDescent="0.25">
      <c r="B4346" s="388"/>
      <c r="C4346" s="389"/>
      <c r="D4346" s="389"/>
      <c r="E4346" s="389"/>
    </row>
    <row r="4347" spans="2:5" x14ac:dyDescent="0.25">
      <c r="B4347" s="388"/>
      <c r="C4347" s="389"/>
      <c r="D4347" s="389"/>
      <c r="E4347" s="389"/>
    </row>
    <row r="4348" spans="2:5" x14ac:dyDescent="0.25">
      <c r="B4348" s="388"/>
      <c r="C4348" s="389"/>
      <c r="D4348" s="389"/>
      <c r="E4348" s="389"/>
    </row>
    <row r="4349" spans="2:5" x14ac:dyDescent="0.25">
      <c r="B4349" s="388"/>
      <c r="C4349" s="389"/>
      <c r="D4349" s="389"/>
      <c r="E4349" s="389"/>
    </row>
    <row r="4350" spans="2:5" x14ac:dyDescent="0.25">
      <c r="B4350" s="388"/>
      <c r="C4350" s="389"/>
      <c r="D4350" s="389"/>
      <c r="E4350" s="389"/>
    </row>
    <row r="4351" spans="2:5" x14ac:dyDescent="0.25">
      <c r="B4351" s="388"/>
      <c r="C4351" s="389"/>
      <c r="D4351" s="389"/>
      <c r="E4351" s="389"/>
    </row>
    <row r="4352" spans="2:5" x14ac:dyDescent="0.25">
      <c r="B4352" s="388"/>
      <c r="C4352" s="389"/>
      <c r="D4352" s="389"/>
      <c r="E4352" s="389"/>
    </row>
    <row r="4353" spans="2:5" x14ac:dyDescent="0.25">
      <c r="B4353" s="388"/>
      <c r="C4353" s="389"/>
      <c r="D4353" s="389"/>
      <c r="E4353" s="389"/>
    </row>
    <row r="4354" spans="2:5" x14ac:dyDescent="0.25">
      <c r="B4354" s="388"/>
      <c r="C4354" s="389"/>
      <c r="D4354" s="389"/>
      <c r="E4354" s="389"/>
    </row>
    <row r="4355" spans="2:5" x14ac:dyDescent="0.25">
      <c r="B4355" s="388"/>
      <c r="C4355" s="389"/>
      <c r="D4355" s="389"/>
      <c r="E4355" s="389"/>
    </row>
    <row r="4356" spans="2:5" x14ac:dyDescent="0.25">
      <c r="B4356" s="388"/>
      <c r="C4356" s="389"/>
      <c r="D4356" s="389"/>
      <c r="E4356" s="389"/>
    </row>
    <row r="4357" spans="2:5" x14ac:dyDescent="0.25">
      <c r="B4357" s="388"/>
      <c r="C4357" s="389"/>
      <c r="D4357" s="389"/>
      <c r="E4357" s="389"/>
    </row>
    <row r="4358" spans="2:5" x14ac:dyDescent="0.25">
      <c r="B4358" s="388"/>
      <c r="C4358" s="389"/>
      <c r="D4358" s="389"/>
      <c r="E4358" s="389"/>
    </row>
    <row r="4359" spans="2:5" x14ac:dyDescent="0.25">
      <c r="B4359" s="388"/>
      <c r="C4359" s="389"/>
      <c r="D4359" s="389"/>
      <c r="E4359" s="389"/>
    </row>
    <row r="4360" spans="2:5" x14ac:dyDescent="0.25">
      <c r="B4360" s="388"/>
      <c r="C4360" s="389"/>
      <c r="D4360" s="389"/>
      <c r="E4360" s="389"/>
    </row>
    <row r="4361" spans="2:5" x14ac:dyDescent="0.25">
      <c r="B4361" s="388"/>
      <c r="C4361" s="389"/>
      <c r="D4361" s="389"/>
      <c r="E4361" s="389"/>
    </row>
    <row r="4362" spans="2:5" x14ac:dyDescent="0.25">
      <c r="B4362" s="388"/>
      <c r="C4362" s="389"/>
      <c r="D4362" s="389"/>
      <c r="E4362" s="389"/>
    </row>
    <row r="4363" spans="2:5" x14ac:dyDescent="0.25">
      <c r="B4363" s="388"/>
      <c r="C4363" s="389"/>
      <c r="D4363" s="389"/>
      <c r="E4363" s="389"/>
    </row>
    <row r="4364" spans="2:5" x14ac:dyDescent="0.25">
      <c r="B4364" s="388"/>
      <c r="C4364" s="389"/>
      <c r="D4364" s="389"/>
      <c r="E4364" s="389"/>
    </row>
    <row r="4365" spans="2:5" x14ac:dyDescent="0.25">
      <c r="B4365" s="388"/>
      <c r="C4365" s="389"/>
      <c r="D4365" s="389"/>
      <c r="E4365" s="389"/>
    </row>
    <row r="4366" spans="2:5" x14ac:dyDescent="0.25">
      <c r="B4366" s="388"/>
      <c r="C4366" s="389"/>
      <c r="D4366" s="389"/>
      <c r="E4366" s="389"/>
    </row>
    <row r="4367" spans="2:5" x14ac:dyDescent="0.25">
      <c r="B4367" s="388"/>
      <c r="C4367" s="389"/>
      <c r="D4367" s="389"/>
      <c r="E4367" s="389"/>
    </row>
    <row r="4368" spans="2:5" x14ac:dyDescent="0.25">
      <c r="B4368" s="388"/>
      <c r="C4368" s="389"/>
      <c r="D4368" s="389"/>
      <c r="E4368" s="389"/>
    </row>
    <row r="4369" spans="2:5" x14ac:dyDescent="0.25">
      <c r="B4369" s="388"/>
      <c r="C4369" s="389"/>
      <c r="D4369" s="389"/>
      <c r="E4369" s="389"/>
    </row>
    <row r="4370" spans="2:5" x14ac:dyDescent="0.25">
      <c r="B4370" s="388"/>
      <c r="C4370" s="389"/>
      <c r="D4370" s="389"/>
      <c r="E4370" s="389"/>
    </row>
    <row r="4371" spans="2:5" x14ac:dyDescent="0.25">
      <c r="B4371" s="388"/>
      <c r="C4371" s="389"/>
      <c r="D4371" s="389"/>
      <c r="E4371" s="389"/>
    </row>
    <row r="4372" spans="2:5" x14ac:dyDescent="0.25">
      <c r="B4372" s="388"/>
      <c r="C4372" s="389"/>
      <c r="D4372" s="389"/>
      <c r="E4372" s="389"/>
    </row>
    <row r="4373" spans="2:5" x14ac:dyDescent="0.25">
      <c r="B4373" s="388"/>
      <c r="C4373" s="389"/>
      <c r="D4373" s="389"/>
      <c r="E4373" s="389"/>
    </row>
    <row r="4374" spans="2:5" x14ac:dyDescent="0.25">
      <c r="B4374" s="388"/>
      <c r="C4374" s="389"/>
      <c r="D4374" s="389"/>
      <c r="E4374" s="389"/>
    </row>
    <row r="4375" spans="2:5" x14ac:dyDescent="0.25">
      <c r="B4375" s="388"/>
      <c r="C4375" s="389"/>
      <c r="D4375" s="389"/>
      <c r="E4375" s="389"/>
    </row>
    <row r="4376" spans="2:5" x14ac:dyDescent="0.25">
      <c r="B4376" s="388"/>
      <c r="C4376" s="389"/>
      <c r="D4376" s="389"/>
      <c r="E4376" s="389"/>
    </row>
    <row r="4377" spans="2:5" x14ac:dyDescent="0.25">
      <c r="B4377" s="388"/>
      <c r="C4377" s="389"/>
      <c r="D4377" s="389"/>
      <c r="E4377" s="389"/>
    </row>
    <row r="4378" spans="2:5" x14ac:dyDescent="0.25">
      <c r="B4378" s="388"/>
      <c r="C4378" s="389"/>
      <c r="D4378" s="389"/>
      <c r="E4378" s="389"/>
    </row>
    <row r="4379" spans="2:5" x14ac:dyDescent="0.25">
      <c r="B4379" s="388"/>
      <c r="C4379" s="389"/>
      <c r="D4379" s="389"/>
      <c r="E4379" s="389"/>
    </row>
    <row r="4380" spans="2:5" x14ac:dyDescent="0.25">
      <c r="B4380" s="388"/>
      <c r="C4380" s="389"/>
      <c r="D4380" s="389"/>
      <c r="E4380" s="389"/>
    </row>
    <row r="4381" spans="2:5" x14ac:dyDescent="0.25">
      <c r="B4381" s="388"/>
      <c r="C4381" s="389"/>
      <c r="D4381" s="389"/>
      <c r="E4381" s="389"/>
    </row>
    <row r="4382" spans="2:5" x14ac:dyDescent="0.25">
      <c r="B4382" s="388"/>
      <c r="C4382" s="389"/>
      <c r="D4382" s="389"/>
      <c r="E4382" s="389"/>
    </row>
    <row r="4383" spans="2:5" x14ac:dyDescent="0.25">
      <c r="B4383" s="388"/>
      <c r="C4383" s="389"/>
      <c r="D4383" s="389"/>
      <c r="E4383" s="389"/>
    </row>
    <row r="4384" spans="2:5" x14ac:dyDescent="0.25">
      <c r="B4384" s="388"/>
      <c r="C4384" s="389"/>
      <c r="D4384" s="389"/>
      <c r="E4384" s="389"/>
    </row>
    <row r="4385" spans="2:5" x14ac:dyDescent="0.25">
      <c r="B4385" s="388"/>
      <c r="C4385" s="389"/>
      <c r="D4385" s="389"/>
      <c r="E4385" s="389"/>
    </row>
    <row r="4386" spans="2:5" x14ac:dyDescent="0.25">
      <c r="B4386" s="388"/>
      <c r="C4386" s="389"/>
      <c r="D4386" s="389"/>
      <c r="E4386" s="389"/>
    </row>
    <row r="4387" spans="2:5" x14ac:dyDescent="0.25">
      <c r="B4387" s="388"/>
      <c r="C4387" s="389"/>
      <c r="D4387" s="389"/>
      <c r="E4387" s="389"/>
    </row>
    <row r="4388" spans="2:5" x14ac:dyDescent="0.25">
      <c r="B4388" s="388"/>
      <c r="C4388" s="389"/>
      <c r="D4388" s="389"/>
      <c r="E4388" s="389"/>
    </row>
    <row r="4389" spans="2:5" x14ac:dyDescent="0.25">
      <c r="B4389" s="388"/>
      <c r="C4389" s="389"/>
      <c r="D4389" s="389"/>
      <c r="E4389" s="389"/>
    </row>
    <row r="4390" spans="2:5" x14ac:dyDescent="0.25">
      <c r="B4390" s="388"/>
      <c r="C4390" s="389"/>
      <c r="D4390" s="389"/>
      <c r="E4390" s="389"/>
    </row>
    <row r="4391" spans="2:5" x14ac:dyDescent="0.25">
      <c r="B4391" s="388"/>
      <c r="C4391" s="389"/>
      <c r="D4391" s="389"/>
      <c r="E4391" s="389"/>
    </row>
    <row r="4392" spans="2:5" x14ac:dyDescent="0.25">
      <c r="B4392" s="388"/>
      <c r="C4392" s="389"/>
      <c r="D4392" s="389"/>
      <c r="E4392" s="389"/>
    </row>
    <row r="4393" spans="2:5" x14ac:dyDescent="0.25">
      <c r="B4393" s="388"/>
      <c r="C4393" s="389"/>
      <c r="D4393" s="389"/>
      <c r="E4393" s="389"/>
    </row>
    <row r="4394" spans="2:5" x14ac:dyDescent="0.25">
      <c r="B4394" s="388"/>
      <c r="C4394" s="389"/>
      <c r="D4394" s="389"/>
      <c r="E4394" s="389"/>
    </row>
    <row r="4395" spans="2:5" x14ac:dyDescent="0.25">
      <c r="B4395" s="388"/>
      <c r="C4395" s="389"/>
      <c r="D4395" s="389"/>
      <c r="E4395" s="389"/>
    </row>
    <row r="4396" spans="2:5" x14ac:dyDescent="0.25">
      <c r="B4396" s="388"/>
      <c r="C4396" s="389"/>
      <c r="D4396" s="389"/>
      <c r="E4396" s="389"/>
    </row>
    <row r="4397" spans="2:5" x14ac:dyDescent="0.25">
      <c r="B4397" s="388"/>
      <c r="C4397" s="389"/>
      <c r="D4397" s="389"/>
      <c r="E4397" s="389"/>
    </row>
    <row r="4398" spans="2:5" x14ac:dyDescent="0.25">
      <c r="B4398" s="388"/>
      <c r="C4398" s="389"/>
      <c r="D4398" s="389"/>
      <c r="E4398" s="389"/>
    </row>
    <row r="4399" spans="2:5" x14ac:dyDescent="0.25">
      <c r="B4399" s="388"/>
      <c r="C4399" s="389"/>
      <c r="D4399" s="389"/>
      <c r="E4399" s="389"/>
    </row>
    <row r="4400" spans="2:5" x14ac:dyDescent="0.25">
      <c r="B4400" s="388"/>
      <c r="C4400" s="389"/>
      <c r="D4400" s="389"/>
      <c r="E4400" s="389"/>
    </row>
    <row r="4401" spans="2:5" x14ac:dyDescent="0.25">
      <c r="B4401" s="388"/>
      <c r="C4401" s="389"/>
      <c r="D4401" s="389"/>
      <c r="E4401" s="389"/>
    </row>
    <row r="4402" spans="2:5" x14ac:dyDescent="0.25">
      <c r="B4402" s="388"/>
      <c r="C4402" s="389"/>
      <c r="D4402" s="389"/>
      <c r="E4402" s="389"/>
    </row>
    <row r="4403" spans="2:5" x14ac:dyDescent="0.25">
      <c r="B4403" s="388"/>
      <c r="C4403" s="389"/>
      <c r="D4403" s="389"/>
      <c r="E4403" s="389"/>
    </row>
    <row r="4404" spans="2:5" x14ac:dyDescent="0.25">
      <c r="B4404" s="388"/>
      <c r="C4404" s="389"/>
      <c r="D4404" s="389"/>
      <c r="E4404" s="389"/>
    </row>
    <row r="4405" spans="2:5" x14ac:dyDescent="0.25">
      <c r="B4405" s="388"/>
      <c r="C4405" s="389"/>
      <c r="D4405" s="389"/>
      <c r="E4405" s="389"/>
    </row>
    <row r="4406" spans="2:5" x14ac:dyDescent="0.25">
      <c r="B4406" s="388"/>
      <c r="C4406" s="389"/>
      <c r="D4406" s="389"/>
      <c r="E4406" s="389"/>
    </row>
    <row r="4407" spans="2:5" x14ac:dyDescent="0.25">
      <c r="B4407" s="388"/>
      <c r="C4407" s="389"/>
      <c r="D4407" s="389"/>
      <c r="E4407" s="389"/>
    </row>
    <row r="4408" spans="2:5" x14ac:dyDescent="0.25">
      <c r="B4408" s="388"/>
      <c r="C4408" s="389"/>
      <c r="D4408" s="389"/>
      <c r="E4408" s="389"/>
    </row>
    <row r="4409" spans="2:5" x14ac:dyDescent="0.25">
      <c r="B4409" s="388"/>
      <c r="C4409" s="389"/>
      <c r="D4409" s="389"/>
      <c r="E4409" s="389"/>
    </row>
    <row r="4410" spans="2:5" x14ac:dyDescent="0.25">
      <c r="B4410" s="388"/>
      <c r="C4410" s="389"/>
      <c r="D4410" s="389"/>
      <c r="E4410" s="389"/>
    </row>
    <row r="4411" spans="2:5" x14ac:dyDescent="0.25">
      <c r="B4411" s="388"/>
      <c r="C4411" s="389"/>
      <c r="D4411" s="389"/>
      <c r="E4411" s="389"/>
    </row>
    <row r="4412" spans="2:5" x14ac:dyDescent="0.25">
      <c r="B4412" s="388"/>
      <c r="C4412" s="389"/>
      <c r="D4412" s="389"/>
      <c r="E4412" s="389"/>
    </row>
    <row r="4413" spans="2:5" x14ac:dyDescent="0.25">
      <c r="B4413" s="388"/>
      <c r="C4413" s="389"/>
      <c r="D4413" s="389"/>
      <c r="E4413" s="389"/>
    </row>
    <row r="4414" spans="2:5" x14ac:dyDescent="0.25">
      <c r="B4414" s="388"/>
      <c r="C4414" s="389"/>
      <c r="D4414" s="389"/>
      <c r="E4414" s="389"/>
    </row>
    <row r="4415" spans="2:5" x14ac:dyDescent="0.25">
      <c r="B4415" s="388"/>
      <c r="C4415" s="389"/>
      <c r="D4415" s="389"/>
      <c r="E4415" s="389"/>
    </row>
    <row r="4416" spans="2:5" x14ac:dyDescent="0.25">
      <c r="B4416" s="388"/>
      <c r="C4416" s="389"/>
      <c r="D4416" s="389"/>
      <c r="E4416" s="389"/>
    </row>
    <row r="4417" spans="2:5" x14ac:dyDescent="0.25">
      <c r="B4417" s="388"/>
      <c r="C4417" s="389"/>
      <c r="D4417" s="389"/>
      <c r="E4417" s="389"/>
    </row>
    <row r="4418" spans="2:5" x14ac:dyDescent="0.25">
      <c r="B4418" s="388"/>
      <c r="C4418" s="389"/>
      <c r="D4418" s="389"/>
      <c r="E4418" s="389"/>
    </row>
    <row r="4419" spans="2:5" x14ac:dyDescent="0.25">
      <c r="B4419" s="388"/>
      <c r="C4419" s="389"/>
      <c r="D4419" s="389"/>
      <c r="E4419" s="389"/>
    </row>
    <row r="4420" spans="2:5" x14ac:dyDescent="0.25">
      <c r="B4420" s="388"/>
      <c r="C4420" s="389"/>
      <c r="D4420" s="389"/>
      <c r="E4420" s="389"/>
    </row>
    <row r="4421" spans="2:5" x14ac:dyDescent="0.25">
      <c r="B4421" s="388"/>
      <c r="C4421" s="389"/>
      <c r="D4421" s="389"/>
      <c r="E4421" s="389"/>
    </row>
    <row r="4422" spans="2:5" x14ac:dyDescent="0.25">
      <c r="B4422" s="388"/>
      <c r="C4422" s="389"/>
      <c r="D4422" s="389"/>
      <c r="E4422" s="389"/>
    </row>
    <row r="4423" spans="2:5" x14ac:dyDescent="0.25">
      <c r="B4423" s="388"/>
      <c r="C4423" s="389"/>
      <c r="D4423" s="389"/>
      <c r="E4423" s="389"/>
    </row>
    <row r="4424" spans="2:5" x14ac:dyDescent="0.25">
      <c r="B4424" s="388"/>
      <c r="C4424" s="389"/>
      <c r="D4424" s="389"/>
      <c r="E4424" s="389"/>
    </row>
    <row r="4425" spans="2:5" x14ac:dyDescent="0.25">
      <c r="B4425" s="388"/>
      <c r="C4425" s="389"/>
      <c r="D4425" s="389"/>
      <c r="E4425" s="389"/>
    </row>
    <row r="4426" spans="2:5" x14ac:dyDescent="0.25">
      <c r="B4426" s="388"/>
      <c r="C4426" s="389"/>
      <c r="D4426" s="389"/>
      <c r="E4426" s="389"/>
    </row>
    <row r="4427" spans="2:5" x14ac:dyDescent="0.25">
      <c r="B4427" s="388"/>
      <c r="C4427" s="389"/>
      <c r="D4427" s="389"/>
      <c r="E4427" s="389"/>
    </row>
    <row r="4428" spans="2:5" x14ac:dyDescent="0.25">
      <c r="B4428" s="388"/>
      <c r="C4428" s="389"/>
      <c r="D4428" s="389"/>
      <c r="E4428" s="389"/>
    </row>
    <row r="4429" spans="2:5" x14ac:dyDescent="0.25">
      <c r="B4429" s="388"/>
      <c r="C4429" s="389"/>
      <c r="D4429" s="389"/>
      <c r="E4429" s="389"/>
    </row>
    <row r="4430" spans="2:5" x14ac:dyDescent="0.25">
      <c r="B4430" s="388"/>
      <c r="C4430" s="389"/>
      <c r="D4430" s="389"/>
      <c r="E4430" s="389"/>
    </row>
    <row r="4431" spans="2:5" x14ac:dyDescent="0.25">
      <c r="B4431" s="388"/>
      <c r="C4431" s="389"/>
      <c r="D4431" s="389"/>
      <c r="E4431" s="389"/>
    </row>
    <row r="4432" spans="2:5" x14ac:dyDescent="0.25">
      <c r="B4432" s="388"/>
      <c r="C4432" s="389"/>
      <c r="D4432" s="389"/>
      <c r="E4432" s="389"/>
    </row>
    <row r="4433" spans="2:5" x14ac:dyDescent="0.25">
      <c r="B4433" s="388"/>
      <c r="C4433" s="389"/>
      <c r="D4433" s="389"/>
      <c r="E4433" s="389"/>
    </row>
    <row r="4434" spans="2:5" x14ac:dyDescent="0.25">
      <c r="B4434" s="388"/>
      <c r="C4434" s="389"/>
      <c r="D4434" s="389"/>
      <c r="E4434" s="389"/>
    </row>
    <row r="4435" spans="2:5" x14ac:dyDescent="0.25">
      <c r="B4435" s="388"/>
      <c r="C4435" s="389"/>
      <c r="D4435" s="389"/>
      <c r="E4435" s="389"/>
    </row>
    <row r="4436" spans="2:5" x14ac:dyDescent="0.25">
      <c r="B4436" s="388"/>
      <c r="C4436" s="389"/>
      <c r="D4436" s="389"/>
      <c r="E4436" s="389"/>
    </row>
    <row r="4437" spans="2:5" x14ac:dyDescent="0.25">
      <c r="B4437" s="388"/>
      <c r="C4437" s="389"/>
      <c r="D4437" s="389"/>
      <c r="E4437" s="389"/>
    </row>
    <row r="4438" spans="2:5" x14ac:dyDescent="0.25">
      <c r="B4438" s="388"/>
      <c r="C4438" s="389"/>
      <c r="D4438" s="389"/>
      <c r="E4438" s="389"/>
    </row>
    <row r="4439" spans="2:5" x14ac:dyDescent="0.25">
      <c r="B4439" s="388"/>
      <c r="C4439" s="389"/>
      <c r="D4439" s="389"/>
      <c r="E4439" s="389"/>
    </row>
    <row r="4440" spans="2:5" x14ac:dyDescent="0.25">
      <c r="B4440" s="388"/>
      <c r="C4440" s="389"/>
      <c r="D4440" s="389"/>
      <c r="E4440" s="389"/>
    </row>
    <row r="4441" spans="2:5" x14ac:dyDescent="0.25">
      <c r="B4441" s="388"/>
      <c r="C4441" s="389"/>
      <c r="D4441" s="389"/>
      <c r="E4441" s="389"/>
    </row>
    <row r="4442" spans="2:5" x14ac:dyDescent="0.25">
      <c r="B4442" s="388"/>
      <c r="C4442" s="389"/>
      <c r="D4442" s="389"/>
      <c r="E4442" s="389"/>
    </row>
    <row r="4443" spans="2:5" x14ac:dyDescent="0.25">
      <c r="B4443" s="388"/>
      <c r="C4443" s="389"/>
      <c r="D4443" s="389"/>
      <c r="E4443" s="389"/>
    </row>
    <row r="4444" spans="2:5" x14ac:dyDescent="0.25">
      <c r="B4444" s="388"/>
      <c r="C4444" s="389"/>
      <c r="D4444" s="389"/>
      <c r="E4444" s="389"/>
    </row>
    <row r="4445" spans="2:5" x14ac:dyDescent="0.25">
      <c r="B4445" s="388"/>
      <c r="C4445" s="389"/>
      <c r="D4445" s="389"/>
      <c r="E4445" s="389"/>
    </row>
    <row r="4446" spans="2:5" x14ac:dyDescent="0.25">
      <c r="B4446" s="388"/>
      <c r="C4446" s="389"/>
      <c r="D4446" s="389"/>
      <c r="E4446" s="389"/>
    </row>
    <row r="4447" spans="2:5" x14ac:dyDescent="0.25">
      <c r="B4447" s="388"/>
      <c r="C4447" s="389"/>
      <c r="D4447" s="389"/>
      <c r="E4447" s="389"/>
    </row>
    <row r="4448" spans="2:5" x14ac:dyDescent="0.25">
      <c r="B4448" s="388"/>
      <c r="C4448" s="389"/>
      <c r="D4448" s="389"/>
      <c r="E4448" s="389"/>
    </row>
    <row r="4449" spans="2:5" x14ac:dyDescent="0.25">
      <c r="B4449" s="388"/>
      <c r="C4449" s="389"/>
      <c r="D4449" s="389"/>
      <c r="E4449" s="389"/>
    </row>
    <row r="4450" spans="2:5" x14ac:dyDescent="0.25">
      <c r="B4450" s="388"/>
      <c r="C4450" s="389"/>
      <c r="D4450" s="389"/>
      <c r="E4450" s="389"/>
    </row>
    <row r="4451" spans="2:5" x14ac:dyDescent="0.25">
      <c r="B4451" s="388"/>
      <c r="C4451" s="389"/>
      <c r="D4451" s="389"/>
      <c r="E4451" s="389"/>
    </row>
    <row r="4452" spans="2:5" x14ac:dyDescent="0.25">
      <c r="B4452" s="388"/>
      <c r="C4452" s="389"/>
      <c r="D4452" s="389"/>
      <c r="E4452" s="389"/>
    </row>
    <row r="4453" spans="2:5" x14ac:dyDescent="0.25">
      <c r="B4453" s="388"/>
      <c r="C4453" s="389"/>
      <c r="D4453" s="389"/>
      <c r="E4453" s="389"/>
    </row>
    <row r="4454" spans="2:5" x14ac:dyDescent="0.25">
      <c r="B4454" s="388"/>
      <c r="C4454" s="389"/>
      <c r="D4454" s="389"/>
      <c r="E4454" s="389"/>
    </row>
    <row r="4455" spans="2:5" x14ac:dyDescent="0.25">
      <c r="B4455" s="388"/>
      <c r="C4455" s="389"/>
      <c r="D4455" s="389"/>
      <c r="E4455" s="389"/>
    </row>
    <row r="4456" spans="2:5" x14ac:dyDescent="0.25">
      <c r="B4456" s="388"/>
      <c r="C4456" s="389"/>
      <c r="D4456" s="389"/>
      <c r="E4456" s="389"/>
    </row>
    <row r="4457" spans="2:5" x14ac:dyDescent="0.25">
      <c r="B4457" s="388"/>
      <c r="C4457" s="389"/>
      <c r="D4457" s="389"/>
      <c r="E4457" s="389"/>
    </row>
    <row r="4458" spans="2:5" x14ac:dyDescent="0.25">
      <c r="B4458" s="388"/>
      <c r="C4458" s="389"/>
      <c r="D4458" s="389"/>
      <c r="E4458" s="389"/>
    </row>
    <row r="4459" spans="2:5" x14ac:dyDescent="0.25">
      <c r="B4459" s="388"/>
      <c r="C4459" s="389"/>
      <c r="D4459" s="389"/>
      <c r="E4459" s="389"/>
    </row>
    <row r="4460" spans="2:5" x14ac:dyDescent="0.25">
      <c r="B4460" s="388"/>
      <c r="C4460" s="389"/>
      <c r="D4460" s="389"/>
      <c r="E4460" s="389"/>
    </row>
    <row r="4461" spans="2:5" x14ac:dyDescent="0.25">
      <c r="B4461" s="388"/>
      <c r="C4461" s="389"/>
      <c r="D4461" s="389"/>
      <c r="E4461" s="389"/>
    </row>
    <row r="4462" spans="2:5" x14ac:dyDescent="0.25">
      <c r="B4462" s="388"/>
      <c r="C4462" s="389"/>
      <c r="D4462" s="389"/>
      <c r="E4462" s="389"/>
    </row>
    <row r="4463" spans="2:5" x14ac:dyDescent="0.25">
      <c r="B4463" s="388"/>
      <c r="C4463" s="389"/>
      <c r="D4463" s="389"/>
      <c r="E4463" s="389"/>
    </row>
    <row r="4464" spans="2:5" x14ac:dyDescent="0.25">
      <c r="B4464" s="388"/>
      <c r="C4464" s="389"/>
      <c r="D4464" s="389"/>
      <c r="E4464" s="389"/>
    </row>
    <row r="4465" spans="2:5" x14ac:dyDescent="0.25">
      <c r="B4465" s="388"/>
      <c r="C4465" s="389"/>
      <c r="D4465" s="389"/>
      <c r="E4465" s="389"/>
    </row>
    <row r="4466" spans="2:5" x14ac:dyDescent="0.25">
      <c r="B4466" s="388"/>
      <c r="C4466" s="389"/>
      <c r="D4466" s="389"/>
      <c r="E4466" s="389"/>
    </row>
    <row r="4467" spans="2:5" x14ac:dyDescent="0.25">
      <c r="B4467" s="388"/>
      <c r="C4467" s="389"/>
      <c r="D4467" s="389"/>
      <c r="E4467" s="389"/>
    </row>
    <row r="4468" spans="2:5" x14ac:dyDescent="0.25">
      <c r="B4468" s="388"/>
      <c r="C4468" s="389"/>
      <c r="D4468" s="389"/>
      <c r="E4468" s="389"/>
    </row>
    <row r="4469" spans="2:5" x14ac:dyDescent="0.25">
      <c r="B4469" s="388"/>
      <c r="C4469" s="389"/>
      <c r="D4469" s="389"/>
      <c r="E4469" s="389"/>
    </row>
    <row r="4470" spans="2:5" x14ac:dyDescent="0.25">
      <c r="B4470" s="388"/>
      <c r="C4470" s="389"/>
      <c r="D4470" s="389"/>
      <c r="E4470" s="389"/>
    </row>
    <row r="4471" spans="2:5" x14ac:dyDescent="0.25">
      <c r="B4471" s="388"/>
      <c r="C4471" s="389"/>
      <c r="D4471" s="389"/>
      <c r="E4471" s="389"/>
    </row>
    <row r="4472" spans="2:5" x14ac:dyDescent="0.25">
      <c r="B4472" s="388"/>
      <c r="C4472" s="389"/>
      <c r="D4472" s="389"/>
      <c r="E4472" s="389"/>
    </row>
    <row r="4473" spans="2:5" x14ac:dyDescent="0.25">
      <c r="B4473" s="388"/>
      <c r="C4473" s="389"/>
      <c r="D4473" s="389"/>
      <c r="E4473" s="389"/>
    </row>
    <row r="4474" spans="2:5" x14ac:dyDescent="0.25">
      <c r="B4474" s="388"/>
      <c r="C4474" s="389"/>
      <c r="D4474" s="389"/>
      <c r="E4474" s="389"/>
    </row>
    <row r="4475" spans="2:5" x14ac:dyDescent="0.25">
      <c r="B4475" s="388"/>
      <c r="C4475" s="389"/>
      <c r="D4475" s="389"/>
      <c r="E4475" s="389"/>
    </row>
    <row r="4476" spans="2:5" x14ac:dyDescent="0.25">
      <c r="B4476" s="388"/>
      <c r="C4476" s="389"/>
      <c r="D4476" s="389"/>
      <c r="E4476" s="389"/>
    </row>
    <row r="4477" spans="2:5" x14ac:dyDescent="0.25">
      <c r="B4477" s="388"/>
      <c r="C4477" s="389"/>
      <c r="D4477" s="389"/>
      <c r="E4477" s="389"/>
    </row>
    <row r="4478" spans="2:5" x14ac:dyDescent="0.25">
      <c r="B4478" s="388"/>
      <c r="C4478" s="389"/>
      <c r="D4478" s="389"/>
      <c r="E4478" s="389"/>
    </row>
    <row r="4479" spans="2:5" x14ac:dyDescent="0.25">
      <c r="B4479" s="388"/>
      <c r="C4479" s="389"/>
      <c r="D4479" s="389"/>
      <c r="E4479" s="389"/>
    </row>
    <row r="4480" spans="2:5" x14ac:dyDescent="0.25">
      <c r="B4480" s="388"/>
      <c r="C4480" s="389"/>
      <c r="D4480" s="389"/>
      <c r="E4480" s="389"/>
    </row>
    <row r="4481" spans="2:5" x14ac:dyDescent="0.25">
      <c r="B4481" s="388"/>
      <c r="C4481" s="389"/>
      <c r="D4481" s="389"/>
      <c r="E4481" s="389"/>
    </row>
    <row r="4482" spans="2:5" x14ac:dyDescent="0.25">
      <c r="B4482" s="388"/>
      <c r="C4482" s="389"/>
      <c r="D4482" s="389"/>
      <c r="E4482" s="389"/>
    </row>
    <row r="4483" spans="2:5" x14ac:dyDescent="0.25">
      <c r="B4483" s="388"/>
      <c r="C4483" s="389"/>
      <c r="D4483" s="389"/>
      <c r="E4483" s="389"/>
    </row>
    <row r="4484" spans="2:5" x14ac:dyDescent="0.25">
      <c r="B4484" s="388"/>
      <c r="C4484" s="389"/>
      <c r="D4484" s="389"/>
      <c r="E4484" s="389"/>
    </row>
    <row r="4485" spans="2:5" x14ac:dyDescent="0.25">
      <c r="B4485" s="388"/>
      <c r="C4485" s="389"/>
      <c r="D4485" s="389"/>
      <c r="E4485" s="389"/>
    </row>
    <row r="4486" spans="2:5" x14ac:dyDescent="0.25">
      <c r="B4486" s="388"/>
      <c r="C4486" s="389"/>
      <c r="D4486" s="389"/>
      <c r="E4486" s="389"/>
    </row>
    <row r="4487" spans="2:5" x14ac:dyDescent="0.25">
      <c r="B4487" s="388"/>
      <c r="C4487" s="389"/>
      <c r="D4487" s="389"/>
      <c r="E4487" s="389"/>
    </row>
    <row r="4488" spans="2:5" x14ac:dyDescent="0.25">
      <c r="B4488" s="388"/>
      <c r="C4488" s="389"/>
      <c r="D4488" s="389"/>
      <c r="E4488" s="389"/>
    </row>
    <row r="4489" spans="2:5" x14ac:dyDescent="0.25">
      <c r="B4489" s="388"/>
      <c r="C4489" s="389"/>
      <c r="D4489" s="389"/>
      <c r="E4489" s="389"/>
    </row>
    <row r="4490" spans="2:5" x14ac:dyDescent="0.25">
      <c r="B4490" s="388"/>
      <c r="C4490" s="389"/>
      <c r="D4490" s="389"/>
      <c r="E4490" s="389"/>
    </row>
    <row r="4491" spans="2:5" x14ac:dyDescent="0.25">
      <c r="B4491" s="388"/>
      <c r="C4491" s="389"/>
      <c r="D4491" s="389"/>
      <c r="E4491" s="389"/>
    </row>
    <row r="4492" spans="2:5" x14ac:dyDescent="0.25">
      <c r="B4492" s="388"/>
      <c r="C4492" s="389"/>
      <c r="D4492" s="389"/>
      <c r="E4492" s="389"/>
    </row>
    <row r="4493" spans="2:5" x14ac:dyDescent="0.25">
      <c r="B4493" s="388"/>
      <c r="C4493" s="389"/>
      <c r="D4493" s="389"/>
      <c r="E4493" s="389"/>
    </row>
    <row r="4494" spans="2:5" x14ac:dyDescent="0.25">
      <c r="B4494" s="388"/>
      <c r="C4494" s="389"/>
      <c r="D4494" s="389"/>
      <c r="E4494" s="389"/>
    </row>
    <row r="4495" spans="2:5" x14ac:dyDescent="0.25">
      <c r="B4495" s="388"/>
      <c r="C4495" s="389"/>
      <c r="D4495" s="389"/>
      <c r="E4495" s="389"/>
    </row>
    <row r="4496" spans="2:5" x14ac:dyDescent="0.25">
      <c r="B4496" s="388"/>
      <c r="C4496" s="389"/>
      <c r="D4496" s="389"/>
      <c r="E4496" s="389"/>
    </row>
    <row r="4497" spans="2:5" x14ac:dyDescent="0.25">
      <c r="B4497" s="388"/>
      <c r="C4497" s="389"/>
      <c r="D4497" s="389"/>
      <c r="E4497" s="389"/>
    </row>
    <row r="4498" spans="2:5" x14ac:dyDescent="0.25">
      <c r="B4498" s="388"/>
      <c r="C4498" s="389"/>
      <c r="D4498" s="389"/>
      <c r="E4498" s="389"/>
    </row>
    <row r="4499" spans="2:5" x14ac:dyDescent="0.25">
      <c r="B4499" s="388"/>
      <c r="C4499" s="389"/>
      <c r="D4499" s="389"/>
      <c r="E4499" s="389"/>
    </row>
    <row r="4500" spans="2:5" x14ac:dyDescent="0.25">
      <c r="B4500" s="388"/>
      <c r="C4500" s="389"/>
      <c r="D4500" s="389"/>
      <c r="E4500" s="389"/>
    </row>
    <row r="4501" spans="2:5" x14ac:dyDescent="0.25">
      <c r="B4501" s="388"/>
      <c r="C4501" s="389"/>
      <c r="D4501" s="389"/>
      <c r="E4501" s="389"/>
    </row>
    <row r="4502" spans="2:5" x14ac:dyDescent="0.25">
      <c r="B4502" s="388"/>
      <c r="C4502" s="389"/>
      <c r="D4502" s="389"/>
      <c r="E4502" s="389"/>
    </row>
    <row r="4503" spans="2:5" x14ac:dyDescent="0.25">
      <c r="B4503" s="388"/>
      <c r="C4503" s="389"/>
      <c r="D4503" s="389"/>
      <c r="E4503" s="389"/>
    </row>
    <row r="4504" spans="2:5" x14ac:dyDescent="0.25">
      <c r="B4504" s="388"/>
      <c r="C4504" s="389"/>
      <c r="D4504" s="389"/>
      <c r="E4504" s="389"/>
    </row>
    <row r="4505" spans="2:5" x14ac:dyDescent="0.25">
      <c r="B4505" s="388"/>
      <c r="C4505" s="389"/>
      <c r="D4505" s="389"/>
      <c r="E4505" s="389"/>
    </row>
    <row r="4506" spans="2:5" x14ac:dyDescent="0.25">
      <c r="B4506" s="388"/>
      <c r="C4506" s="389"/>
      <c r="D4506" s="389"/>
      <c r="E4506" s="389"/>
    </row>
    <row r="4507" spans="2:5" x14ac:dyDescent="0.25">
      <c r="B4507" s="388"/>
      <c r="C4507" s="389"/>
      <c r="D4507" s="389"/>
      <c r="E4507" s="389"/>
    </row>
    <row r="4508" spans="2:5" x14ac:dyDescent="0.25">
      <c r="B4508" s="388"/>
      <c r="C4508" s="389"/>
      <c r="D4508" s="389"/>
      <c r="E4508" s="389"/>
    </row>
    <row r="4509" spans="2:5" x14ac:dyDescent="0.25">
      <c r="B4509" s="388"/>
      <c r="C4509" s="389"/>
      <c r="D4509" s="389"/>
      <c r="E4509" s="389"/>
    </row>
    <row r="4510" spans="2:5" x14ac:dyDescent="0.25">
      <c r="B4510" s="388"/>
      <c r="C4510" s="389"/>
      <c r="D4510" s="389"/>
      <c r="E4510" s="389"/>
    </row>
    <row r="4511" spans="2:5" x14ac:dyDescent="0.25">
      <c r="B4511" s="388"/>
      <c r="C4511" s="389"/>
      <c r="D4511" s="389"/>
      <c r="E4511" s="389"/>
    </row>
    <row r="4512" spans="2:5" x14ac:dyDescent="0.25">
      <c r="B4512" s="388"/>
      <c r="C4512" s="389"/>
      <c r="D4512" s="389"/>
      <c r="E4512" s="389"/>
    </row>
    <row r="4513" spans="2:5" x14ac:dyDescent="0.25">
      <c r="B4513" s="388"/>
      <c r="C4513" s="389"/>
      <c r="D4513" s="389"/>
      <c r="E4513" s="389"/>
    </row>
    <row r="4514" spans="2:5" x14ac:dyDescent="0.25">
      <c r="B4514" s="388"/>
      <c r="C4514" s="389"/>
      <c r="D4514" s="389"/>
      <c r="E4514" s="389"/>
    </row>
    <row r="4515" spans="2:5" x14ac:dyDescent="0.25">
      <c r="B4515" s="388"/>
      <c r="C4515" s="389"/>
      <c r="D4515" s="389"/>
      <c r="E4515" s="389"/>
    </row>
    <row r="4516" spans="2:5" x14ac:dyDescent="0.25">
      <c r="B4516" s="388"/>
      <c r="C4516" s="389"/>
      <c r="D4516" s="389"/>
      <c r="E4516" s="389"/>
    </row>
    <row r="4517" spans="2:5" x14ac:dyDescent="0.25">
      <c r="B4517" s="388"/>
      <c r="C4517" s="389"/>
      <c r="D4517" s="389"/>
      <c r="E4517" s="389"/>
    </row>
    <row r="4518" spans="2:5" x14ac:dyDescent="0.25">
      <c r="B4518" s="388"/>
      <c r="C4518" s="389"/>
      <c r="D4518" s="389"/>
      <c r="E4518" s="389"/>
    </row>
    <row r="4519" spans="2:5" x14ac:dyDescent="0.25">
      <c r="B4519" s="388"/>
      <c r="C4519" s="389"/>
      <c r="D4519" s="389"/>
      <c r="E4519" s="389"/>
    </row>
    <row r="4520" spans="2:5" x14ac:dyDescent="0.25">
      <c r="B4520" s="388"/>
      <c r="C4520" s="389"/>
      <c r="D4520" s="389"/>
      <c r="E4520" s="389"/>
    </row>
    <row r="4521" spans="2:5" x14ac:dyDescent="0.25">
      <c r="B4521" s="388"/>
      <c r="C4521" s="389"/>
      <c r="D4521" s="389"/>
      <c r="E4521" s="389"/>
    </row>
    <row r="4522" spans="2:5" x14ac:dyDescent="0.25">
      <c r="B4522" s="388"/>
      <c r="C4522" s="389"/>
      <c r="D4522" s="389"/>
      <c r="E4522" s="389"/>
    </row>
    <row r="4523" spans="2:5" x14ac:dyDescent="0.25">
      <c r="B4523" s="388"/>
      <c r="C4523" s="389"/>
      <c r="D4523" s="389"/>
      <c r="E4523" s="389"/>
    </row>
    <row r="4524" spans="2:5" x14ac:dyDescent="0.25">
      <c r="B4524" s="388"/>
      <c r="C4524" s="389"/>
      <c r="D4524" s="389"/>
      <c r="E4524" s="389"/>
    </row>
    <row r="4525" spans="2:5" x14ac:dyDescent="0.25">
      <c r="B4525" s="388"/>
      <c r="C4525" s="389"/>
      <c r="D4525" s="389"/>
      <c r="E4525" s="389"/>
    </row>
    <row r="4526" spans="2:5" x14ac:dyDescent="0.25">
      <c r="B4526" s="388"/>
      <c r="C4526" s="389"/>
      <c r="D4526" s="389"/>
      <c r="E4526" s="389"/>
    </row>
    <row r="4527" spans="2:5" x14ac:dyDescent="0.25">
      <c r="B4527" s="388"/>
      <c r="C4527" s="389"/>
      <c r="D4527" s="389"/>
      <c r="E4527" s="389"/>
    </row>
    <row r="4528" spans="2:5" x14ac:dyDescent="0.25">
      <c r="B4528" s="388"/>
      <c r="C4528" s="389"/>
      <c r="D4528" s="389"/>
      <c r="E4528" s="389"/>
    </row>
    <row r="4529" spans="2:5" x14ac:dyDescent="0.25">
      <c r="B4529" s="388"/>
      <c r="C4529" s="389"/>
      <c r="D4529" s="389"/>
      <c r="E4529" s="389"/>
    </row>
    <row r="4530" spans="2:5" x14ac:dyDescent="0.25">
      <c r="B4530" s="388"/>
      <c r="C4530" s="389"/>
      <c r="D4530" s="389"/>
      <c r="E4530" s="389"/>
    </row>
    <row r="4531" spans="2:5" x14ac:dyDescent="0.25">
      <c r="B4531" s="388"/>
      <c r="C4531" s="389"/>
      <c r="D4531" s="389"/>
      <c r="E4531" s="389"/>
    </row>
    <row r="4532" spans="2:5" x14ac:dyDescent="0.25">
      <c r="B4532" s="388"/>
      <c r="C4532" s="389"/>
      <c r="D4532" s="389"/>
      <c r="E4532" s="389"/>
    </row>
    <row r="4533" spans="2:5" x14ac:dyDescent="0.25">
      <c r="B4533" s="388"/>
      <c r="C4533" s="389"/>
      <c r="D4533" s="389"/>
      <c r="E4533" s="389"/>
    </row>
    <row r="4534" spans="2:5" x14ac:dyDescent="0.25">
      <c r="B4534" s="388"/>
      <c r="C4534" s="389"/>
      <c r="D4534" s="389"/>
      <c r="E4534" s="389"/>
    </row>
    <row r="4535" spans="2:5" x14ac:dyDescent="0.25">
      <c r="B4535" s="388"/>
      <c r="C4535" s="389"/>
      <c r="D4535" s="389"/>
      <c r="E4535" s="389"/>
    </row>
    <row r="4536" spans="2:5" x14ac:dyDescent="0.25">
      <c r="B4536" s="388"/>
      <c r="C4536" s="389"/>
      <c r="D4536" s="389"/>
      <c r="E4536" s="389"/>
    </row>
    <row r="4537" spans="2:5" x14ac:dyDescent="0.25">
      <c r="B4537" s="388"/>
      <c r="C4537" s="389"/>
      <c r="D4537" s="389"/>
      <c r="E4537" s="389"/>
    </row>
    <row r="4538" spans="2:5" x14ac:dyDescent="0.25">
      <c r="B4538" s="388"/>
      <c r="C4538" s="389"/>
      <c r="D4538" s="389"/>
      <c r="E4538" s="389"/>
    </row>
    <row r="4539" spans="2:5" x14ac:dyDescent="0.25">
      <c r="B4539" s="388"/>
      <c r="C4539" s="389"/>
      <c r="D4539" s="389"/>
      <c r="E4539" s="389"/>
    </row>
    <row r="4540" spans="2:5" x14ac:dyDescent="0.25">
      <c r="B4540" s="388"/>
      <c r="C4540" s="389"/>
      <c r="D4540" s="389"/>
      <c r="E4540" s="389"/>
    </row>
    <row r="4541" spans="2:5" x14ac:dyDescent="0.25">
      <c r="B4541" s="388"/>
      <c r="C4541" s="389"/>
      <c r="D4541" s="389"/>
      <c r="E4541" s="389"/>
    </row>
    <row r="4542" spans="2:5" x14ac:dyDescent="0.25">
      <c r="B4542" s="388"/>
      <c r="C4542" s="389"/>
      <c r="D4542" s="389"/>
      <c r="E4542" s="389"/>
    </row>
    <row r="4543" spans="2:5" x14ac:dyDescent="0.25">
      <c r="B4543" s="388"/>
      <c r="C4543" s="389"/>
      <c r="D4543" s="389"/>
      <c r="E4543" s="389"/>
    </row>
    <row r="4544" spans="2:5" x14ac:dyDescent="0.25">
      <c r="B4544" s="388"/>
      <c r="C4544" s="389"/>
      <c r="D4544" s="389"/>
      <c r="E4544" s="389"/>
    </row>
    <row r="4545" spans="2:5" x14ac:dyDescent="0.25">
      <c r="B4545" s="388"/>
      <c r="C4545" s="389"/>
      <c r="D4545" s="389"/>
      <c r="E4545" s="389"/>
    </row>
    <row r="4546" spans="2:5" x14ac:dyDescent="0.25">
      <c r="B4546" s="388"/>
      <c r="C4546" s="389"/>
      <c r="D4546" s="389"/>
      <c r="E4546" s="389"/>
    </row>
    <row r="4547" spans="2:5" x14ac:dyDescent="0.25">
      <c r="B4547" s="388"/>
      <c r="C4547" s="389"/>
      <c r="D4547" s="389"/>
      <c r="E4547" s="389"/>
    </row>
    <row r="4548" spans="2:5" x14ac:dyDescent="0.25">
      <c r="B4548" s="388"/>
      <c r="C4548" s="389"/>
      <c r="D4548" s="389"/>
      <c r="E4548" s="389"/>
    </row>
    <row r="4549" spans="2:5" x14ac:dyDescent="0.25">
      <c r="B4549" s="388"/>
      <c r="C4549" s="389"/>
      <c r="D4549" s="389"/>
      <c r="E4549" s="389"/>
    </row>
    <row r="4550" spans="2:5" x14ac:dyDescent="0.25">
      <c r="B4550" s="388"/>
      <c r="C4550" s="389"/>
      <c r="D4550" s="389"/>
      <c r="E4550" s="389"/>
    </row>
    <row r="4551" spans="2:5" x14ac:dyDescent="0.25">
      <c r="B4551" s="388"/>
      <c r="C4551" s="389"/>
      <c r="D4551" s="389"/>
      <c r="E4551" s="389"/>
    </row>
    <row r="4552" spans="2:5" x14ac:dyDescent="0.25">
      <c r="B4552" s="388"/>
      <c r="C4552" s="389"/>
      <c r="D4552" s="389"/>
      <c r="E4552" s="389"/>
    </row>
    <row r="4553" spans="2:5" x14ac:dyDescent="0.25">
      <c r="B4553" s="388"/>
      <c r="C4553" s="389"/>
      <c r="D4553" s="389"/>
      <c r="E4553" s="389"/>
    </row>
    <row r="4554" spans="2:5" x14ac:dyDescent="0.25">
      <c r="B4554" s="388"/>
      <c r="C4554" s="389"/>
      <c r="D4554" s="389"/>
      <c r="E4554" s="389"/>
    </row>
    <row r="4555" spans="2:5" x14ac:dyDescent="0.25">
      <c r="B4555" s="388"/>
      <c r="C4555" s="389"/>
      <c r="D4555" s="389"/>
      <c r="E4555" s="389"/>
    </row>
    <row r="4556" spans="2:5" x14ac:dyDescent="0.25">
      <c r="B4556" s="388"/>
      <c r="C4556" s="389"/>
      <c r="D4556" s="389"/>
      <c r="E4556" s="389"/>
    </row>
    <row r="4557" spans="2:5" x14ac:dyDescent="0.25">
      <c r="B4557" s="388"/>
      <c r="C4557" s="389"/>
      <c r="D4557" s="389"/>
      <c r="E4557" s="389"/>
    </row>
    <row r="4558" spans="2:5" x14ac:dyDescent="0.25">
      <c r="B4558" s="388"/>
      <c r="C4558" s="389"/>
      <c r="D4558" s="389"/>
      <c r="E4558" s="389"/>
    </row>
    <row r="4559" spans="2:5" x14ac:dyDescent="0.25">
      <c r="B4559" s="388"/>
      <c r="C4559" s="389"/>
      <c r="D4559" s="389"/>
      <c r="E4559" s="389"/>
    </row>
    <row r="4560" spans="2:5" x14ac:dyDescent="0.25">
      <c r="B4560" s="388"/>
      <c r="C4560" s="389"/>
      <c r="D4560" s="389"/>
      <c r="E4560" s="389"/>
    </row>
    <row r="4561" spans="2:5" x14ac:dyDescent="0.25">
      <c r="B4561" s="388"/>
      <c r="C4561" s="389"/>
      <c r="D4561" s="389"/>
      <c r="E4561" s="389"/>
    </row>
    <row r="4562" spans="2:5" x14ac:dyDescent="0.25">
      <c r="B4562" s="388"/>
      <c r="C4562" s="389"/>
      <c r="D4562" s="389"/>
      <c r="E4562" s="389"/>
    </row>
    <row r="4563" spans="2:5" x14ac:dyDescent="0.25">
      <c r="B4563" s="388"/>
      <c r="C4563" s="389"/>
      <c r="D4563" s="389"/>
      <c r="E4563" s="389"/>
    </row>
    <row r="4564" spans="2:5" x14ac:dyDescent="0.25">
      <c r="B4564" s="388"/>
      <c r="C4564" s="389"/>
      <c r="D4564" s="389"/>
      <c r="E4564" s="389"/>
    </row>
    <row r="4565" spans="2:5" x14ac:dyDescent="0.25">
      <c r="B4565" s="388"/>
      <c r="C4565" s="389"/>
      <c r="D4565" s="389"/>
      <c r="E4565" s="389"/>
    </row>
    <row r="4566" spans="2:5" x14ac:dyDescent="0.25">
      <c r="B4566" s="388"/>
      <c r="C4566" s="389"/>
      <c r="D4566" s="389"/>
      <c r="E4566" s="389"/>
    </row>
    <row r="4567" spans="2:5" x14ac:dyDescent="0.25">
      <c r="B4567" s="388"/>
      <c r="C4567" s="389"/>
      <c r="D4567" s="389"/>
      <c r="E4567" s="389"/>
    </row>
    <row r="4568" spans="2:5" x14ac:dyDescent="0.25">
      <c r="B4568" s="388"/>
      <c r="C4568" s="389"/>
      <c r="D4568" s="389"/>
      <c r="E4568" s="389"/>
    </row>
    <row r="4569" spans="2:5" x14ac:dyDescent="0.25">
      <c r="B4569" s="388"/>
      <c r="C4569" s="389"/>
      <c r="D4569" s="389"/>
      <c r="E4569" s="389"/>
    </row>
    <row r="4570" spans="2:5" x14ac:dyDescent="0.25">
      <c r="B4570" s="388"/>
      <c r="C4570" s="389"/>
      <c r="D4570" s="389"/>
      <c r="E4570" s="389"/>
    </row>
    <row r="4571" spans="2:5" x14ac:dyDescent="0.25">
      <c r="B4571" s="388"/>
      <c r="C4571" s="389"/>
      <c r="D4571" s="389"/>
      <c r="E4571" s="389"/>
    </row>
    <row r="4572" spans="2:5" x14ac:dyDescent="0.25">
      <c r="B4572" s="388"/>
      <c r="C4572" s="389"/>
      <c r="D4572" s="389"/>
      <c r="E4572" s="389"/>
    </row>
    <row r="4573" spans="2:5" x14ac:dyDescent="0.25">
      <c r="B4573" s="388"/>
      <c r="C4573" s="389"/>
      <c r="D4573" s="389"/>
      <c r="E4573" s="389"/>
    </row>
    <row r="4574" spans="2:5" x14ac:dyDescent="0.25">
      <c r="B4574" s="388"/>
      <c r="C4574" s="389"/>
      <c r="D4574" s="389"/>
      <c r="E4574" s="389"/>
    </row>
    <row r="4575" spans="2:5" x14ac:dyDescent="0.25">
      <c r="B4575" s="388"/>
      <c r="C4575" s="389"/>
      <c r="D4575" s="389"/>
      <c r="E4575" s="389"/>
    </row>
    <row r="4576" spans="2:5" x14ac:dyDescent="0.25">
      <c r="B4576" s="388"/>
      <c r="C4576" s="389"/>
      <c r="D4576" s="389"/>
      <c r="E4576" s="389"/>
    </row>
    <row r="4577" spans="2:5" x14ac:dyDescent="0.25">
      <c r="B4577" s="388"/>
      <c r="C4577" s="389"/>
      <c r="D4577" s="389"/>
      <c r="E4577" s="389"/>
    </row>
    <row r="4578" spans="2:5" x14ac:dyDescent="0.25">
      <c r="B4578" s="388"/>
      <c r="C4578" s="389"/>
      <c r="D4578" s="389"/>
      <c r="E4578" s="389"/>
    </row>
    <row r="4579" spans="2:5" x14ac:dyDescent="0.25">
      <c r="B4579" s="388"/>
      <c r="C4579" s="389"/>
      <c r="D4579" s="389"/>
      <c r="E4579" s="389"/>
    </row>
    <row r="4580" spans="2:5" x14ac:dyDescent="0.25">
      <c r="B4580" s="388"/>
      <c r="C4580" s="389"/>
      <c r="D4580" s="389"/>
      <c r="E4580" s="389"/>
    </row>
    <row r="4581" spans="2:5" x14ac:dyDescent="0.25">
      <c r="B4581" s="388"/>
      <c r="C4581" s="389"/>
      <c r="D4581" s="389"/>
      <c r="E4581" s="389"/>
    </row>
    <row r="4582" spans="2:5" x14ac:dyDescent="0.25">
      <c r="B4582" s="388"/>
      <c r="C4582" s="389"/>
      <c r="D4582" s="389"/>
      <c r="E4582" s="389"/>
    </row>
    <row r="4583" spans="2:5" x14ac:dyDescent="0.25">
      <c r="B4583" s="388"/>
      <c r="C4583" s="389"/>
      <c r="D4583" s="389"/>
      <c r="E4583" s="389"/>
    </row>
    <row r="4584" spans="2:5" x14ac:dyDescent="0.25">
      <c r="B4584" s="388"/>
      <c r="C4584" s="389"/>
      <c r="D4584" s="389"/>
      <c r="E4584" s="389"/>
    </row>
    <row r="4585" spans="2:5" x14ac:dyDescent="0.25">
      <c r="B4585" s="388"/>
      <c r="C4585" s="389"/>
      <c r="D4585" s="389"/>
      <c r="E4585" s="389"/>
    </row>
    <row r="4586" spans="2:5" x14ac:dyDescent="0.25">
      <c r="B4586" s="388"/>
      <c r="C4586" s="389"/>
      <c r="D4586" s="389"/>
      <c r="E4586" s="389"/>
    </row>
    <row r="4587" spans="2:5" x14ac:dyDescent="0.25">
      <c r="B4587" s="388"/>
      <c r="C4587" s="389"/>
      <c r="D4587" s="389"/>
      <c r="E4587" s="389"/>
    </row>
    <row r="4588" spans="2:5" x14ac:dyDescent="0.25">
      <c r="B4588" s="388"/>
      <c r="C4588" s="389"/>
      <c r="D4588" s="389"/>
      <c r="E4588" s="389"/>
    </row>
    <row r="4589" spans="2:5" x14ac:dyDescent="0.25">
      <c r="B4589" s="388"/>
      <c r="C4589" s="389"/>
      <c r="D4589" s="389"/>
      <c r="E4589" s="389"/>
    </row>
    <row r="4590" spans="2:5" x14ac:dyDescent="0.25">
      <c r="B4590" s="388"/>
      <c r="C4590" s="389"/>
      <c r="D4590" s="389"/>
      <c r="E4590" s="389"/>
    </row>
    <row r="4591" spans="2:5" x14ac:dyDescent="0.25">
      <c r="B4591" s="388"/>
      <c r="C4591" s="389"/>
      <c r="D4591" s="389"/>
      <c r="E4591" s="389"/>
    </row>
    <row r="4592" spans="2:5" x14ac:dyDescent="0.25">
      <c r="B4592" s="388"/>
      <c r="C4592" s="389"/>
      <c r="D4592" s="389"/>
      <c r="E4592" s="389"/>
    </row>
    <row r="4593" spans="2:5" x14ac:dyDescent="0.25">
      <c r="B4593" s="388"/>
      <c r="C4593" s="389"/>
      <c r="D4593" s="389"/>
      <c r="E4593" s="389"/>
    </row>
    <row r="4594" spans="2:5" x14ac:dyDescent="0.25">
      <c r="B4594" s="388"/>
      <c r="C4594" s="389"/>
      <c r="D4594" s="389"/>
      <c r="E4594" s="389"/>
    </row>
    <row r="4595" spans="2:5" x14ac:dyDescent="0.25">
      <c r="B4595" s="388"/>
      <c r="C4595" s="389"/>
      <c r="D4595" s="389"/>
      <c r="E4595" s="389"/>
    </row>
    <row r="4596" spans="2:5" x14ac:dyDescent="0.25">
      <c r="B4596" s="388"/>
      <c r="C4596" s="389"/>
      <c r="D4596" s="389"/>
      <c r="E4596" s="389"/>
    </row>
    <row r="4597" spans="2:5" x14ac:dyDescent="0.25">
      <c r="B4597" s="388"/>
      <c r="C4597" s="389"/>
      <c r="D4597" s="389"/>
      <c r="E4597" s="389"/>
    </row>
    <row r="4598" spans="2:5" x14ac:dyDescent="0.25">
      <c r="B4598" s="388"/>
      <c r="C4598" s="389"/>
      <c r="D4598" s="389"/>
      <c r="E4598" s="389"/>
    </row>
    <row r="4599" spans="2:5" x14ac:dyDescent="0.25">
      <c r="B4599" s="388"/>
      <c r="C4599" s="389"/>
      <c r="D4599" s="389"/>
      <c r="E4599" s="389"/>
    </row>
    <row r="4600" spans="2:5" x14ac:dyDescent="0.25">
      <c r="B4600" s="388"/>
      <c r="C4600" s="389"/>
      <c r="D4600" s="389"/>
      <c r="E4600" s="389"/>
    </row>
    <row r="4601" spans="2:5" x14ac:dyDescent="0.25">
      <c r="B4601" s="388"/>
      <c r="C4601" s="389"/>
      <c r="D4601" s="389"/>
      <c r="E4601" s="389"/>
    </row>
    <row r="4602" spans="2:5" x14ac:dyDescent="0.25">
      <c r="B4602" s="388"/>
      <c r="C4602" s="389"/>
      <c r="D4602" s="389"/>
      <c r="E4602" s="389"/>
    </row>
    <row r="4603" spans="2:5" x14ac:dyDescent="0.25">
      <c r="B4603" s="388"/>
      <c r="C4603" s="389"/>
      <c r="D4603" s="389"/>
      <c r="E4603" s="389"/>
    </row>
    <row r="4604" spans="2:5" x14ac:dyDescent="0.25">
      <c r="B4604" s="388"/>
      <c r="C4604" s="389"/>
      <c r="D4604" s="389"/>
      <c r="E4604" s="389"/>
    </row>
    <row r="4605" spans="2:5" x14ac:dyDescent="0.25">
      <c r="B4605" s="388"/>
      <c r="C4605" s="389"/>
      <c r="D4605" s="389"/>
      <c r="E4605" s="389"/>
    </row>
    <row r="4606" spans="2:5" x14ac:dyDescent="0.25">
      <c r="B4606" s="388"/>
      <c r="C4606" s="389"/>
      <c r="D4606" s="389"/>
      <c r="E4606" s="389"/>
    </row>
    <row r="4607" spans="2:5" x14ac:dyDescent="0.25">
      <c r="B4607" s="388"/>
      <c r="C4607" s="389"/>
      <c r="D4607" s="389"/>
      <c r="E4607" s="389"/>
    </row>
    <row r="4608" spans="2:5" x14ac:dyDescent="0.25">
      <c r="B4608" s="388"/>
      <c r="C4608" s="389"/>
      <c r="D4608" s="389"/>
      <c r="E4608" s="389"/>
    </row>
    <row r="4609" spans="2:5" x14ac:dyDescent="0.25">
      <c r="B4609" s="388"/>
      <c r="C4609" s="389"/>
      <c r="D4609" s="389"/>
      <c r="E4609" s="389"/>
    </row>
    <row r="4610" spans="2:5" x14ac:dyDescent="0.25">
      <c r="B4610" s="388"/>
      <c r="C4610" s="389"/>
      <c r="D4610" s="389"/>
      <c r="E4610" s="389"/>
    </row>
    <row r="4611" spans="2:5" x14ac:dyDescent="0.25">
      <c r="B4611" s="388"/>
      <c r="C4611" s="389"/>
      <c r="D4611" s="389"/>
      <c r="E4611" s="389"/>
    </row>
    <row r="4612" spans="2:5" x14ac:dyDescent="0.25">
      <c r="B4612" s="388"/>
      <c r="C4612" s="389"/>
      <c r="D4612" s="389"/>
      <c r="E4612" s="389"/>
    </row>
    <row r="4613" spans="2:5" x14ac:dyDescent="0.25">
      <c r="B4613" s="388"/>
      <c r="C4613" s="389"/>
      <c r="D4613" s="389"/>
      <c r="E4613" s="389"/>
    </row>
    <row r="4614" spans="2:5" x14ac:dyDescent="0.25">
      <c r="B4614" s="388"/>
      <c r="C4614" s="389"/>
      <c r="D4614" s="389"/>
      <c r="E4614" s="389"/>
    </row>
    <row r="4615" spans="2:5" x14ac:dyDescent="0.25">
      <c r="B4615" s="388"/>
      <c r="C4615" s="389"/>
      <c r="D4615" s="389"/>
      <c r="E4615" s="389"/>
    </row>
    <row r="4616" spans="2:5" x14ac:dyDescent="0.25">
      <c r="B4616" s="388"/>
      <c r="C4616" s="389"/>
      <c r="D4616" s="389"/>
      <c r="E4616" s="389"/>
    </row>
    <row r="4617" spans="2:5" x14ac:dyDescent="0.25">
      <c r="B4617" s="388"/>
      <c r="C4617" s="389"/>
      <c r="D4617" s="389"/>
      <c r="E4617" s="389"/>
    </row>
    <row r="4618" spans="2:5" x14ac:dyDescent="0.25">
      <c r="B4618" s="388"/>
      <c r="C4618" s="389"/>
      <c r="D4618" s="389"/>
      <c r="E4618" s="389"/>
    </row>
    <row r="4619" spans="2:5" x14ac:dyDescent="0.25">
      <c r="B4619" s="388"/>
      <c r="C4619" s="389"/>
      <c r="D4619" s="389"/>
      <c r="E4619" s="389"/>
    </row>
    <row r="4620" spans="2:5" x14ac:dyDescent="0.25">
      <c r="B4620" s="388"/>
      <c r="C4620" s="389"/>
      <c r="D4620" s="389"/>
      <c r="E4620" s="389"/>
    </row>
    <row r="4621" spans="2:5" x14ac:dyDescent="0.25">
      <c r="B4621" s="388"/>
      <c r="C4621" s="389"/>
      <c r="D4621" s="389"/>
      <c r="E4621" s="389"/>
    </row>
    <row r="4622" spans="2:5" x14ac:dyDescent="0.25">
      <c r="B4622" s="388"/>
      <c r="C4622" s="389"/>
      <c r="D4622" s="389"/>
      <c r="E4622" s="389"/>
    </row>
    <row r="4623" spans="2:5" x14ac:dyDescent="0.25">
      <c r="B4623" s="388"/>
      <c r="C4623" s="389"/>
      <c r="D4623" s="389"/>
      <c r="E4623" s="389"/>
    </row>
    <row r="4624" spans="2:5" x14ac:dyDescent="0.25">
      <c r="B4624" s="388"/>
      <c r="C4624" s="389"/>
      <c r="D4624" s="389"/>
      <c r="E4624" s="389"/>
    </row>
    <row r="4625" spans="2:5" x14ac:dyDescent="0.25">
      <c r="B4625" s="388"/>
      <c r="C4625" s="389"/>
      <c r="D4625" s="389"/>
      <c r="E4625" s="389"/>
    </row>
    <row r="4626" spans="2:5" x14ac:dyDescent="0.25">
      <c r="B4626" s="388"/>
      <c r="C4626" s="389"/>
      <c r="D4626" s="389"/>
      <c r="E4626" s="389"/>
    </row>
    <row r="4627" spans="2:5" x14ac:dyDescent="0.25">
      <c r="B4627" s="388"/>
      <c r="C4627" s="389"/>
      <c r="D4627" s="389"/>
      <c r="E4627" s="389"/>
    </row>
    <row r="4628" spans="2:5" x14ac:dyDescent="0.25">
      <c r="B4628" s="388"/>
      <c r="C4628" s="389"/>
      <c r="D4628" s="389"/>
      <c r="E4628" s="389"/>
    </row>
    <row r="4629" spans="2:5" x14ac:dyDescent="0.25">
      <c r="B4629" s="388"/>
      <c r="C4629" s="389"/>
      <c r="D4629" s="389"/>
      <c r="E4629" s="389"/>
    </row>
    <row r="4630" spans="2:5" x14ac:dyDescent="0.25">
      <c r="B4630" s="388"/>
      <c r="C4630" s="389"/>
      <c r="D4630" s="389"/>
      <c r="E4630" s="389"/>
    </row>
    <row r="4631" spans="2:5" x14ac:dyDescent="0.25">
      <c r="B4631" s="388"/>
      <c r="C4631" s="389"/>
      <c r="D4631" s="389"/>
      <c r="E4631" s="389"/>
    </row>
    <row r="4632" spans="2:5" x14ac:dyDescent="0.25">
      <c r="B4632" s="388"/>
      <c r="C4632" s="389"/>
      <c r="D4632" s="389"/>
      <c r="E4632" s="389"/>
    </row>
    <row r="4633" spans="2:5" x14ac:dyDescent="0.25">
      <c r="B4633" s="388"/>
      <c r="C4633" s="389"/>
      <c r="D4633" s="389"/>
      <c r="E4633" s="389"/>
    </row>
    <row r="4634" spans="2:5" x14ac:dyDescent="0.25">
      <c r="B4634" s="388"/>
      <c r="C4634" s="389"/>
      <c r="D4634" s="389"/>
      <c r="E4634" s="389"/>
    </row>
    <row r="4635" spans="2:5" x14ac:dyDescent="0.25">
      <c r="B4635" s="388"/>
      <c r="C4635" s="389"/>
      <c r="D4635" s="389"/>
      <c r="E4635" s="389"/>
    </row>
    <row r="4636" spans="2:5" x14ac:dyDescent="0.25">
      <c r="B4636" s="388"/>
      <c r="C4636" s="389"/>
      <c r="D4636" s="389"/>
      <c r="E4636" s="389"/>
    </row>
    <row r="4637" spans="2:5" x14ac:dyDescent="0.25">
      <c r="B4637" s="388"/>
      <c r="C4637" s="389"/>
      <c r="D4637" s="389"/>
      <c r="E4637" s="389"/>
    </row>
    <row r="4638" spans="2:5" x14ac:dyDescent="0.25">
      <c r="B4638" s="388"/>
      <c r="C4638" s="389"/>
      <c r="D4638" s="389"/>
      <c r="E4638" s="389"/>
    </row>
    <row r="4639" spans="2:5" x14ac:dyDescent="0.25">
      <c r="B4639" s="388"/>
      <c r="C4639" s="389"/>
      <c r="D4639" s="389"/>
      <c r="E4639" s="389"/>
    </row>
    <row r="4640" spans="2:5" x14ac:dyDescent="0.25">
      <c r="B4640" s="388"/>
      <c r="C4640" s="389"/>
      <c r="D4640" s="389"/>
      <c r="E4640" s="389"/>
    </row>
    <row r="4641" spans="2:5" x14ac:dyDescent="0.25">
      <c r="B4641" s="388"/>
      <c r="C4641" s="389"/>
      <c r="D4641" s="389"/>
      <c r="E4641" s="389"/>
    </row>
    <row r="4642" spans="2:5" x14ac:dyDescent="0.25">
      <c r="B4642" s="388"/>
      <c r="C4642" s="389"/>
      <c r="D4642" s="389"/>
      <c r="E4642" s="389"/>
    </row>
    <row r="4643" spans="2:5" x14ac:dyDescent="0.25">
      <c r="B4643" s="388"/>
      <c r="C4643" s="389"/>
      <c r="D4643" s="389"/>
      <c r="E4643" s="389"/>
    </row>
    <row r="4644" spans="2:5" x14ac:dyDescent="0.25">
      <c r="B4644" s="388"/>
      <c r="C4644" s="389"/>
      <c r="D4644" s="389"/>
      <c r="E4644" s="389"/>
    </row>
    <row r="4645" spans="2:5" x14ac:dyDescent="0.25">
      <c r="B4645" s="388"/>
      <c r="C4645" s="389"/>
      <c r="D4645" s="389"/>
      <c r="E4645" s="389"/>
    </row>
    <row r="4646" spans="2:5" x14ac:dyDescent="0.25">
      <c r="B4646" s="388"/>
      <c r="C4646" s="389"/>
      <c r="D4646" s="389"/>
      <c r="E4646" s="389"/>
    </row>
    <row r="4647" spans="2:5" x14ac:dyDescent="0.25">
      <c r="B4647" s="388"/>
      <c r="C4647" s="389"/>
      <c r="D4647" s="389"/>
      <c r="E4647" s="389"/>
    </row>
    <row r="4648" spans="2:5" x14ac:dyDescent="0.25">
      <c r="B4648" s="388"/>
      <c r="C4648" s="389"/>
      <c r="D4648" s="389"/>
      <c r="E4648" s="389"/>
    </row>
    <row r="4649" spans="2:5" x14ac:dyDescent="0.25">
      <c r="B4649" s="388"/>
      <c r="C4649" s="389"/>
      <c r="D4649" s="389"/>
      <c r="E4649" s="389"/>
    </row>
    <row r="4650" spans="2:5" x14ac:dyDescent="0.25">
      <c r="B4650" s="388"/>
      <c r="C4650" s="389"/>
      <c r="D4650" s="389"/>
      <c r="E4650" s="389"/>
    </row>
    <row r="4651" spans="2:5" x14ac:dyDescent="0.25">
      <c r="B4651" s="388"/>
      <c r="C4651" s="389"/>
      <c r="D4651" s="389"/>
      <c r="E4651" s="389"/>
    </row>
    <row r="4652" spans="2:5" x14ac:dyDescent="0.25">
      <c r="B4652" s="388"/>
      <c r="C4652" s="389"/>
      <c r="D4652" s="389"/>
      <c r="E4652" s="389"/>
    </row>
    <row r="4653" spans="2:5" x14ac:dyDescent="0.25">
      <c r="B4653" s="388"/>
      <c r="C4653" s="389"/>
      <c r="D4653" s="389"/>
      <c r="E4653" s="389"/>
    </row>
    <row r="4654" spans="2:5" x14ac:dyDescent="0.25">
      <c r="B4654" s="388"/>
      <c r="C4654" s="389"/>
      <c r="D4654" s="389"/>
      <c r="E4654" s="389"/>
    </row>
    <row r="4655" spans="2:5" x14ac:dyDescent="0.25">
      <c r="B4655" s="388"/>
      <c r="C4655" s="389"/>
      <c r="D4655" s="389"/>
      <c r="E4655" s="389"/>
    </row>
    <row r="4656" spans="2:5" x14ac:dyDescent="0.25">
      <c r="B4656" s="388"/>
      <c r="C4656" s="389"/>
      <c r="D4656" s="389"/>
      <c r="E4656" s="389"/>
    </row>
    <row r="4657" spans="2:5" x14ac:dyDescent="0.25">
      <c r="B4657" s="388"/>
      <c r="C4657" s="389"/>
      <c r="D4657" s="389"/>
      <c r="E4657" s="389"/>
    </row>
    <row r="4658" spans="2:5" x14ac:dyDescent="0.25">
      <c r="B4658" s="388"/>
      <c r="C4658" s="389"/>
      <c r="D4658" s="389"/>
      <c r="E4658" s="389"/>
    </row>
    <row r="4659" spans="2:5" x14ac:dyDescent="0.25">
      <c r="B4659" s="388"/>
      <c r="C4659" s="389"/>
      <c r="D4659" s="389"/>
      <c r="E4659" s="389"/>
    </row>
    <row r="4660" spans="2:5" x14ac:dyDescent="0.25">
      <c r="B4660" s="388"/>
      <c r="C4660" s="389"/>
      <c r="D4660" s="389"/>
      <c r="E4660" s="389"/>
    </row>
    <row r="4661" spans="2:5" x14ac:dyDescent="0.25">
      <c r="B4661" s="388"/>
      <c r="C4661" s="389"/>
      <c r="D4661" s="389"/>
      <c r="E4661" s="389"/>
    </row>
    <row r="4662" spans="2:5" x14ac:dyDescent="0.25">
      <c r="B4662" s="388"/>
      <c r="C4662" s="389"/>
      <c r="D4662" s="389"/>
      <c r="E4662" s="389"/>
    </row>
    <row r="4663" spans="2:5" x14ac:dyDescent="0.25">
      <c r="B4663" s="388"/>
      <c r="C4663" s="389"/>
      <c r="D4663" s="389"/>
      <c r="E4663" s="389"/>
    </row>
    <row r="4664" spans="2:5" x14ac:dyDescent="0.25">
      <c r="B4664" s="388"/>
      <c r="C4664" s="389"/>
      <c r="D4664" s="389"/>
      <c r="E4664" s="389"/>
    </row>
    <row r="4665" spans="2:5" x14ac:dyDescent="0.25">
      <c r="B4665" s="388"/>
      <c r="C4665" s="389"/>
      <c r="D4665" s="389"/>
      <c r="E4665" s="389"/>
    </row>
    <row r="4666" spans="2:5" x14ac:dyDescent="0.25">
      <c r="B4666" s="388"/>
      <c r="C4666" s="389"/>
      <c r="D4666" s="389"/>
      <c r="E4666" s="389"/>
    </row>
    <row r="4667" spans="2:5" x14ac:dyDescent="0.25">
      <c r="B4667" s="388"/>
      <c r="C4667" s="389"/>
      <c r="D4667" s="389"/>
      <c r="E4667" s="389"/>
    </row>
    <row r="4668" spans="2:5" x14ac:dyDescent="0.25">
      <c r="B4668" s="388"/>
      <c r="C4668" s="389"/>
      <c r="D4668" s="389"/>
      <c r="E4668" s="389"/>
    </row>
    <row r="4669" spans="2:5" x14ac:dyDescent="0.25">
      <c r="B4669" s="388"/>
      <c r="C4669" s="389"/>
      <c r="D4669" s="389"/>
      <c r="E4669" s="389"/>
    </row>
    <row r="4670" spans="2:5" x14ac:dyDescent="0.25">
      <c r="B4670" s="388"/>
      <c r="C4670" s="389"/>
      <c r="D4670" s="389"/>
      <c r="E4670" s="389"/>
    </row>
    <row r="4671" spans="2:5" x14ac:dyDescent="0.25">
      <c r="B4671" s="388"/>
      <c r="C4671" s="389"/>
      <c r="D4671" s="389"/>
      <c r="E4671" s="389"/>
    </row>
    <row r="4672" spans="2:5" x14ac:dyDescent="0.25">
      <c r="B4672" s="388"/>
      <c r="C4672" s="389"/>
      <c r="D4672" s="389"/>
      <c r="E4672" s="389"/>
    </row>
    <row r="4673" spans="2:5" x14ac:dyDescent="0.25">
      <c r="B4673" s="388"/>
      <c r="C4673" s="389"/>
      <c r="D4673" s="389"/>
      <c r="E4673" s="389"/>
    </row>
    <row r="4674" spans="2:5" x14ac:dyDescent="0.25">
      <c r="B4674" s="388"/>
      <c r="C4674" s="389"/>
      <c r="D4674" s="389"/>
      <c r="E4674" s="389"/>
    </row>
    <row r="4675" spans="2:5" x14ac:dyDescent="0.25">
      <c r="B4675" s="388"/>
      <c r="C4675" s="389"/>
      <c r="D4675" s="389"/>
      <c r="E4675" s="389"/>
    </row>
    <row r="4676" spans="2:5" x14ac:dyDescent="0.25">
      <c r="B4676" s="388"/>
      <c r="C4676" s="389"/>
      <c r="D4676" s="389"/>
      <c r="E4676" s="389"/>
    </row>
    <row r="4677" spans="2:5" x14ac:dyDescent="0.25">
      <c r="B4677" s="388"/>
      <c r="C4677" s="389"/>
      <c r="D4677" s="389"/>
      <c r="E4677" s="389"/>
    </row>
    <row r="4678" spans="2:5" x14ac:dyDescent="0.25">
      <c r="B4678" s="388"/>
      <c r="C4678" s="389"/>
      <c r="D4678" s="389"/>
      <c r="E4678" s="389"/>
    </row>
    <row r="4679" spans="2:5" x14ac:dyDescent="0.25">
      <c r="B4679" s="388"/>
      <c r="C4679" s="389"/>
      <c r="D4679" s="389"/>
      <c r="E4679" s="389"/>
    </row>
    <row r="4680" spans="2:5" x14ac:dyDescent="0.25">
      <c r="B4680" s="388"/>
      <c r="C4680" s="389"/>
      <c r="D4680" s="389"/>
      <c r="E4680" s="389"/>
    </row>
    <row r="4681" spans="2:5" x14ac:dyDescent="0.25">
      <c r="B4681" s="388"/>
      <c r="C4681" s="389"/>
      <c r="D4681" s="389"/>
      <c r="E4681" s="389"/>
    </row>
    <row r="4682" spans="2:5" x14ac:dyDescent="0.25">
      <c r="B4682" s="388"/>
      <c r="C4682" s="389"/>
      <c r="D4682" s="389"/>
      <c r="E4682" s="389"/>
    </row>
    <row r="4683" spans="2:5" x14ac:dyDescent="0.25">
      <c r="B4683" s="388"/>
      <c r="C4683" s="389"/>
      <c r="D4683" s="389"/>
      <c r="E4683" s="389"/>
    </row>
    <row r="4684" spans="2:5" x14ac:dyDescent="0.25">
      <c r="B4684" s="388"/>
      <c r="C4684" s="389"/>
      <c r="D4684" s="389"/>
      <c r="E4684" s="389"/>
    </row>
    <row r="4685" spans="2:5" x14ac:dyDescent="0.25">
      <c r="B4685" s="388"/>
      <c r="C4685" s="389"/>
      <c r="D4685" s="389"/>
      <c r="E4685" s="389"/>
    </row>
    <row r="4686" spans="2:5" x14ac:dyDescent="0.25">
      <c r="B4686" s="388"/>
      <c r="C4686" s="389"/>
      <c r="D4686" s="389"/>
      <c r="E4686" s="389"/>
    </row>
    <row r="4687" spans="2:5" x14ac:dyDescent="0.25">
      <c r="B4687" s="388"/>
      <c r="C4687" s="389"/>
      <c r="D4687" s="389"/>
      <c r="E4687" s="389"/>
    </row>
    <row r="4688" spans="2:5" x14ac:dyDescent="0.25">
      <c r="B4688" s="388"/>
      <c r="C4688" s="389"/>
      <c r="D4688" s="389"/>
      <c r="E4688" s="389"/>
    </row>
    <row r="4689" spans="2:5" x14ac:dyDescent="0.25">
      <c r="B4689" s="388"/>
      <c r="C4689" s="389"/>
      <c r="D4689" s="389"/>
      <c r="E4689" s="389"/>
    </row>
    <row r="4690" spans="2:5" x14ac:dyDescent="0.25">
      <c r="B4690" s="388"/>
      <c r="C4690" s="389"/>
      <c r="D4690" s="389"/>
      <c r="E4690" s="389"/>
    </row>
    <row r="4691" spans="2:5" x14ac:dyDescent="0.25">
      <c r="B4691" s="388"/>
      <c r="C4691" s="389"/>
      <c r="D4691" s="389"/>
      <c r="E4691" s="389"/>
    </row>
    <row r="4692" spans="2:5" x14ac:dyDescent="0.25">
      <c r="B4692" s="388"/>
      <c r="C4692" s="389"/>
      <c r="D4692" s="389"/>
      <c r="E4692" s="389"/>
    </row>
    <row r="4693" spans="2:5" x14ac:dyDescent="0.25">
      <c r="B4693" s="388"/>
      <c r="C4693" s="389"/>
      <c r="D4693" s="389"/>
      <c r="E4693" s="389"/>
    </row>
    <row r="4694" spans="2:5" x14ac:dyDescent="0.25">
      <c r="B4694" s="388"/>
      <c r="C4694" s="389"/>
      <c r="D4694" s="389"/>
      <c r="E4694" s="389"/>
    </row>
    <row r="4695" spans="2:5" x14ac:dyDescent="0.25">
      <c r="B4695" s="388"/>
      <c r="C4695" s="389"/>
      <c r="D4695" s="389"/>
      <c r="E4695" s="389"/>
    </row>
    <row r="4696" spans="2:5" x14ac:dyDescent="0.25">
      <c r="B4696" s="388"/>
      <c r="C4696" s="389"/>
      <c r="D4696" s="389"/>
      <c r="E4696" s="389"/>
    </row>
    <row r="4697" spans="2:5" x14ac:dyDescent="0.25">
      <c r="B4697" s="388"/>
      <c r="C4697" s="389"/>
      <c r="D4697" s="389"/>
      <c r="E4697" s="389"/>
    </row>
    <row r="4698" spans="2:5" x14ac:dyDescent="0.25">
      <c r="B4698" s="388"/>
      <c r="C4698" s="389"/>
      <c r="D4698" s="389"/>
      <c r="E4698" s="389"/>
    </row>
    <row r="4699" spans="2:5" x14ac:dyDescent="0.25">
      <c r="B4699" s="388"/>
      <c r="C4699" s="389"/>
      <c r="D4699" s="389"/>
      <c r="E4699" s="389"/>
    </row>
    <row r="4700" spans="2:5" x14ac:dyDescent="0.25">
      <c r="B4700" s="388"/>
      <c r="C4700" s="389"/>
      <c r="D4700" s="389"/>
      <c r="E4700" s="389"/>
    </row>
    <row r="4701" spans="2:5" x14ac:dyDescent="0.25">
      <c r="B4701" s="388"/>
      <c r="C4701" s="389"/>
      <c r="D4701" s="389"/>
      <c r="E4701" s="389"/>
    </row>
    <row r="4702" spans="2:5" x14ac:dyDescent="0.25">
      <c r="B4702" s="388"/>
      <c r="C4702" s="389"/>
      <c r="D4702" s="389"/>
      <c r="E4702" s="389"/>
    </row>
    <row r="4703" spans="2:5" x14ac:dyDescent="0.25">
      <c r="B4703" s="388"/>
      <c r="C4703" s="389"/>
      <c r="D4703" s="389"/>
      <c r="E4703" s="389"/>
    </row>
    <row r="4704" spans="2:5" x14ac:dyDescent="0.25">
      <c r="B4704" s="388"/>
      <c r="C4704" s="389"/>
      <c r="D4704" s="389"/>
      <c r="E4704" s="389"/>
    </row>
    <row r="4705" spans="2:5" x14ac:dyDescent="0.25">
      <c r="B4705" s="388"/>
      <c r="C4705" s="389"/>
      <c r="D4705" s="389"/>
      <c r="E4705" s="389"/>
    </row>
    <row r="4706" spans="2:5" x14ac:dyDescent="0.25">
      <c r="B4706" s="388"/>
      <c r="C4706" s="389"/>
      <c r="D4706" s="389"/>
      <c r="E4706" s="389"/>
    </row>
    <row r="4707" spans="2:5" x14ac:dyDescent="0.25">
      <c r="B4707" s="388"/>
      <c r="C4707" s="389"/>
      <c r="D4707" s="389"/>
      <c r="E4707" s="389"/>
    </row>
    <row r="4708" spans="2:5" x14ac:dyDescent="0.25">
      <c r="B4708" s="388"/>
      <c r="C4708" s="389"/>
      <c r="D4708" s="389"/>
      <c r="E4708" s="389"/>
    </row>
    <row r="4709" spans="2:5" x14ac:dyDescent="0.25">
      <c r="B4709" s="388"/>
      <c r="C4709" s="389"/>
      <c r="D4709" s="389"/>
      <c r="E4709" s="389"/>
    </row>
    <row r="4710" spans="2:5" x14ac:dyDescent="0.25">
      <c r="B4710" s="388"/>
      <c r="C4710" s="389"/>
      <c r="D4710" s="389"/>
      <c r="E4710" s="389"/>
    </row>
    <row r="4711" spans="2:5" x14ac:dyDescent="0.25">
      <c r="B4711" s="388"/>
      <c r="C4711" s="389"/>
      <c r="D4711" s="389"/>
      <c r="E4711" s="389"/>
    </row>
    <row r="4712" spans="2:5" x14ac:dyDescent="0.25">
      <c r="B4712" s="388"/>
      <c r="C4712" s="389"/>
      <c r="D4712" s="389"/>
      <c r="E4712" s="389"/>
    </row>
    <row r="4713" spans="2:5" x14ac:dyDescent="0.25">
      <c r="B4713" s="388"/>
      <c r="C4713" s="389"/>
      <c r="D4713" s="389"/>
      <c r="E4713" s="389"/>
    </row>
    <row r="4714" spans="2:5" x14ac:dyDescent="0.25">
      <c r="B4714" s="388"/>
      <c r="C4714" s="389"/>
      <c r="D4714" s="389"/>
      <c r="E4714" s="389"/>
    </row>
    <row r="4715" spans="2:5" x14ac:dyDescent="0.25">
      <c r="B4715" s="388"/>
      <c r="C4715" s="389"/>
      <c r="D4715" s="389"/>
      <c r="E4715" s="389"/>
    </row>
    <row r="4716" spans="2:5" x14ac:dyDescent="0.25">
      <c r="B4716" s="388"/>
      <c r="C4716" s="389"/>
      <c r="D4716" s="389"/>
      <c r="E4716" s="389"/>
    </row>
    <row r="4717" spans="2:5" x14ac:dyDescent="0.25">
      <c r="B4717" s="388"/>
      <c r="C4717" s="389"/>
      <c r="D4717" s="389"/>
      <c r="E4717" s="389"/>
    </row>
    <row r="4718" spans="2:5" x14ac:dyDescent="0.25">
      <c r="B4718" s="388"/>
      <c r="C4718" s="389"/>
      <c r="D4718" s="389"/>
      <c r="E4718" s="389"/>
    </row>
    <row r="4719" spans="2:5" x14ac:dyDescent="0.25">
      <c r="B4719" s="388"/>
      <c r="C4719" s="389"/>
      <c r="D4719" s="389"/>
      <c r="E4719" s="389"/>
    </row>
    <row r="4720" spans="2:5" x14ac:dyDescent="0.25">
      <c r="B4720" s="388"/>
      <c r="C4720" s="389"/>
      <c r="D4720" s="389"/>
      <c r="E4720" s="389"/>
    </row>
    <row r="4721" spans="2:5" x14ac:dyDescent="0.25">
      <c r="B4721" s="388"/>
      <c r="C4721" s="389"/>
      <c r="D4721" s="389"/>
      <c r="E4721" s="389"/>
    </row>
    <row r="4722" spans="2:5" x14ac:dyDescent="0.25">
      <c r="B4722" s="388"/>
      <c r="C4722" s="389"/>
      <c r="D4722" s="389"/>
      <c r="E4722" s="389"/>
    </row>
    <row r="4723" spans="2:5" x14ac:dyDescent="0.25">
      <c r="B4723" s="388"/>
      <c r="C4723" s="389"/>
      <c r="D4723" s="389"/>
      <c r="E4723" s="389"/>
    </row>
    <row r="4724" spans="2:5" x14ac:dyDescent="0.25">
      <c r="B4724" s="388"/>
      <c r="C4724" s="389"/>
      <c r="D4724" s="389"/>
      <c r="E4724" s="389"/>
    </row>
    <row r="4725" spans="2:5" x14ac:dyDescent="0.25">
      <c r="B4725" s="388"/>
      <c r="C4725" s="389"/>
      <c r="D4725" s="389"/>
      <c r="E4725" s="389"/>
    </row>
    <row r="4726" spans="2:5" x14ac:dyDescent="0.25">
      <c r="B4726" s="388"/>
      <c r="C4726" s="389"/>
      <c r="D4726" s="389"/>
      <c r="E4726" s="389"/>
    </row>
    <row r="4727" spans="2:5" x14ac:dyDescent="0.25">
      <c r="B4727" s="388"/>
      <c r="C4727" s="389"/>
      <c r="D4727" s="389"/>
      <c r="E4727" s="389"/>
    </row>
    <row r="4728" spans="2:5" x14ac:dyDescent="0.25">
      <c r="B4728" s="388"/>
      <c r="C4728" s="389"/>
      <c r="D4728" s="389"/>
      <c r="E4728" s="389"/>
    </row>
    <row r="4729" spans="2:5" x14ac:dyDescent="0.25">
      <c r="B4729" s="388"/>
      <c r="C4729" s="389"/>
      <c r="D4729" s="389"/>
      <c r="E4729" s="389"/>
    </row>
    <row r="4730" spans="2:5" x14ac:dyDescent="0.25">
      <c r="B4730" s="388"/>
      <c r="C4730" s="389"/>
      <c r="D4730" s="389"/>
      <c r="E4730" s="389"/>
    </row>
    <row r="4731" spans="2:5" x14ac:dyDescent="0.25">
      <c r="B4731" s="388"/>
      <c r="C4731" s="389"/>
      <c r="D4731" s="389"/>
      <c r="E4731" s="389"/>
    </row>
    <row r="4732" spans="2:5" x14ac:dyDescent="0.25">
      <c r="B4732" s="388"/>
      <c r="C4732" s="389"/>
      <c r="D4732" s="389"/>
      <c r="E4732" s="389"/>
    </row>
    <row r="4733" spans="2:5" x14ac:dyDescent="0.25">
      <c r="B4733" s="388"/>
      <c r="C4733" s="389"/>
      <c r="D4733" s="389"/>
      <c r="E4733" s="389"/>
    </row>
    <row r="4734" spans="2:5" x14ac:dyDescent="0.25">
      <c r="B4734" s="388"/>
      <c r="C4734" s="389"/>
      <c r="D4734" s="389"/>
      <c r="E4734" s="389"/>
    </row>
    <row r="4735" spans="2:5" x14ac:dyDescent="0.25">
      <c r="B4735" s="388"/>
      <c r="C4735" s="389"/>
      <c r="D4735" s="389"/>
      <c r="E4735" s="389"/>
    </row>
    <row r="4736" spans="2:5" x14ac:dyDescent="0.25">
      <c r="B4736" s="388"/>
      <c r="C4736" s="389"/>
      <c r="D4736" s="389"/>
      <c r="E4736" s="389"/>
    </row>
    <row r="4737" spans="2:5" x14ac:dyDescent="0.25">
      <c r="B4737" s="388"/>
      <c r="C4737" s="389"/>
      <c r="D4737" s="389"/>
      <c r="E4737" s="389"/>
    </row>
    <row r="4738" spans="2:5" x14ac:dyDescent="0.25">
      <c r="B4738" s="388"/>
      <c r="C4738" s="389"/>
      <c r="D4738" s="389"/>
      <c r="E4738" s="389"/>
    </row>
    <row r="4739" spans="2:5" x14ac:dyDescent="0.25">
      <c r="B4739" s="388"/>
      <c r="C4739" s="389"/>
      <c r="D4739" s="389"/>
      <c r="E4739" s="389"/>
    </row>
    <row r="4740" spans="2:5" x14ac:dyDescent="0.25">
      <c r="B4740" s="388"/>
      <c r="C4740" s="389"/>
      <c r="D4740" s="389"/>
      <c r="E4740" s="389"/>
    </row>
    <row r="4741" spans="2:5" x14ac:dyDescent="0.25">
      <c r="B4741" s="388"/>
      <c r="C4741" s="389"/>
      <c r="D4741" s="389"/>
      <c r="E4741" s="389"/>
    </row>
    <row r="4742" spans="2:5" x14ac:dyDescent="0.25">
      <c r="B4742" s="388"/>
      <c r="C4742" s="389"/>
      <c r="D4742" s="389"/>
      <c r="E4742" s="389"/>
    </row>
    <row r="4743" spans="2:5" x14ac:dyDescent="0.25">
      <c r="B4743" s="388"/>
      <c r="C4743" s="389"/>
      <c r="D4743" s="389"/>
      <c r="E4743" s="389"/>
    </row>
    <row r="4744" spans="2:5" x14ac:dyDescent="0.25">
      <c r="B4744" s="388"/>
      <c r="C4744" s="389"/>
      <c r="D4744" s="389"/>
      <c r="E4744" s="389"/>
    </row>
    <row r="4745" spans="2:5" x14ac:dyDescent="0.25">
      <c r="B4745" s="388"/>
      <c r="C4745" s="389"/>
      <c r="D4745" s="389"/>
      <c r="E4745" s="389"/>
    </row>
    <row r="4746" spans="2:5" x14ac:dyDescent="0.25">
      <c r="B4746" s="388"/>
      <c r="C4746" s="389"/>
      <c r="D4746" s="389"/>
      <c r="E4746" s="389"/>
    </row>
    <row r="4747" spans="2:5" x14ac:dyDescent="0.25">
      <c r="B4747" s="388"/>
      <c r="C4747" s="389"/>
      <c r="D4747" s="389"/>
      <c r="E4747" s="389"/>
    </row>
    <row r="4748" spans="2:5" x14ac:dyDescent="0.25">
      <c r="B4748" s="388"/>
      <c r="C4748" s="389"/>
      <c r="D4748" s="389"/>
      <c r="E4748" s="389"/>
    </row>
    <row r="4749" spans="2:5" x14ac:dyDescent="0.25">
      <c r="B4749" s="388"/>
      <c r="C4749" s="389"/>
      <c r="D4749" s="389"/>
      <c r="E4749" s="389"/>
    </row>
    <row r="4750" spans="2:5" x14ac:dyDescent="0.25">
      <c r="B4750" s="388"/>
      <c r="C4750" s="389"/>
      <c r="D4750" s="389"/>
      <c r="E4750" s="389"/>
    </row>
    <row r="4751" spans="2:5" x14ac:dyDescent="0.25">
      <c r="B4751" s="388"/>
      <c r="C4751" s="389"/>
      <c r="D4751" s="389"/>
      <c r="E4751" s="389"/>
    </row>
    <row r="4752" spans="2:5" x14ac:dyDescent="0.25">
      <c r="B4752" s="388"/>
      <c r="C4752" s="389"/>
      <c r="D4752" s="389"/>
      <c r="E4752" s="389"/>
    </row>
    <row r="4753" spans="2:5" x14ac:dyDescent="0.25">
      <c r="B4753" s="388"/>
      <c r="C4753" s="389"/>
      <c r="D4753" s="389"/>
      <c r="E4753" s="389"/>
    </row>
    <row r="4754" spans="2:5" x14ac:dyDescent="0.25">
      <c r="B4754" s="388"/>
      <c r="C4754" s="389"/>
      <c r="D4754" s="389"/>
      <c r="E4754" s="389"/>
    </row>
    <row r="4755" spans="2:5" x14ac:dyDescent="0.25">
      <c r="B4755" s="388"/>
      <c r="C4755" s="389"/>
      <c r="D4755" s="389"/>
      <c r="E4755" s="389"/>
    </row>
    <row r="4756" spans="2:5" x14ac:dyDescent="0.25">
      <c r="B4756" s="388"/>
      <c r="C4756" s="389"/>
      <c r="D4756" s="389"/>
      <c r="E4756" s="389"/>
    </row>
    <row r="4757" spans="2:5" x14ac:dyDescent="0.25">
      <c r="B4757" s="388"/>
      <c r="C4757" s="389"/>
      <c r="D4757" s="389"/>
      <c r="E4757" s="389"/>
    </row>
    <row r="4758" spans="2:5" x14ac:dyDescent="0.25">
      <c r="B4758" s="388"/>
      <c r="C4758" s="389"/>
      <c r="D4758" s="389"/>
      <c r="E4758" s="389"/>
    </row>
    <row r="4759" spans="2:5" x14ac:dyDescent="0.25">
      <c r="B4759" s="388"/>
      <c r="C4759" s="389"/>
      <c r="D4759" s="389"/>
      <c r="E4759" s="389"/>
    </row>
    <row r="4760" spans="2:5" x14ac:dyDescent="0.25">
      <c r="B4760" s="388"/>
      <c r="C4760" s="389"/>
      <c r="D4760" s="389"/>
      <c r="E4760" s="389"/>
    </row>
    <row r="4761" spans="2:5" x14ac:dyDescent="0.25">
      <c r="B4761" s="388"/>
      <c r="C4761" s="389"/>
      <c r="D4761" s="389"/>
      <c r="E4761" s="389"/>
    </row>
    <row r="4762" spans="2:5" x14ac:dyDescent="0.25">
      <c r="B4762" s="388"/>
      <c r="C4762" s="389"/>
      <c r="D4762" s="389"/>
      <c r="E4762" s="389"/>
    </row>
    <row r="4763" spans="2:5" x14ac:dyDescent="0.25">
      <c r="B4763" s="388"/>
      <c r="C4763" s="389"/>
      <c r="D4763" s="389"/>
      <c r="E4763" s="389"/>
    </row>
    <row r="4764" spans="2:5" x14ac:dyDescent="0.25">
      <c r="B4764" s="388"/>
      <c r="C4764" s="389"/>
      <c r="D4764" s="389"/>
      <c r="E4764" s="389"/>
    </row>
    <row r="4765" spans="2:5" x14ac:dyDescent="0.25">
      <c r="B4765" s="388"/>
      <c r="C4765" s="389"/>
      <c r="D4765" s="389"/>
      <c r="E4765" s="389"/>
    </row>
    <row r="4766" spans="2:5" x14ac:dyDescent="0.25">
      <c r="B4766" s="388"/>
      <c r="C4766" s="389"/>
      <c r="D4766" s="389"/>
      <c r="E4766" s="389"/>
    </row>
    <row r="4767" spans="2:5" x14ac:dyDescent="0.25">
      <c r="B4767" s="388"/>
      <c r="C4767" s="389"/>
      <c r="D4767" s="389"/>
      <c r="E4767" s="389"/>
    </row>
    <row r="4768" spans="2:5" x14ac:dyDescent="0.25">
      <c r="B4768" s="388"/>
      <c r="C4768" s="389"/>
      <c r="D4768" s="389"/>
      <c r="E4768" s="389"/>
    </row>
    <row r="4769" spans="2:5" x14ac:dyDescent="0.25">
      <c r="B4769" s="388"/>
      <c r="C4769" s="389"/>
      <c r="D4769" s="389"/>
      <c r="E4769" s="389"/>
    </row>
    <row r="4770" spans="2:5" x14ac:dyDescent="0.25">
      <c r="B4770" s="388"/>
      <c r="C4770" s="389"/>
      <c r="D4770" s="389"/>
      <c r="E4770" s="389"/>
    </row>
    <row r="4771" spans="2:5" x14ac:dyDescent="0.25">
      <c r="B4771" s="388"/>
      <c r="C4771" s="389"/>
      <c r="D4771" s="389"/>
      <c r="E4771" s="389"/>
    </row>
    <row r="4772" spans="2:5" x14ac:dyDescent="0.25">
      <c r="B4772" s="388"/>
      <c r="C4772" s="389"/>
      <c r="D4772" s="389"/>
      <c r="E4772" s="389"/>
    </row>
    <row r="4773" spans="2:5" x14ac:dyDescent="0.25">
      <c r="B4773" s="388"/>
      <c r="C4773" s="389"/>
      <c r="D4773" s="389"/>
      <c r="E4773" s="389"/>
    </row>
    <row r="4774" spans="2:5" x14ac:dyDescent="0.25">
      <c r="B4774" s="388"/>
      <c r="C4774" s="389"/>
      <c r="D4774" s="389"/>
      <c r="E4774" s="389"/>
    </row>
    <row r="4775" spans="2:5" x14ac:dyDescent="0.25">
      <c r="B4775" s="388"/>
      <c r="C4775" s="389"/>
      <c r="D4775" s="389"/>
      <c r="E4775" s="389"/>
    </row>
    <row r="4776" spans="2:5" x14ac:dyDescent="0.25">
      <c r="B4776" s="388"/>
      <c r="C4776" s="389"/>
      <c r="D4776" s="389"/>
      <c r="E4776" s="389"/>
    </row>
    <row r="4777" spans="2:5" x14ac:dyDescent="0.25">
      <c r="B4777" s="388"/>
      <c r="C4777" s="389"/>
      <c r="D4777" s="389"/>
      <c r="E4777" s="389"/>
    </row>
    <row r="4778" spans="2:5" x14ac:dyDescent="0.25">
      <c r="B4778" s="388"/>
      <c r="C4778" s="389"/>
      <c r="D4778" s="389"/>
      <c r="E4778" s="389"/>
    </row>
    <row r="4779" spans="2:5" x14ac:dyDescent="0.25">
      <c r="B4779" s="388"/>
      <c r="C4779" s="389"/>
      <c r="D4779" s="389"/>
      <c r="E4779" s="389"/>
    </row>
    <row r="4780" spans="2:5" x14ac:dyDescent="0.25">
      <c r="B4780" s="388"/>
      <c r="C4780" s="389"/>
      <c r="D4780" s="389"/>
      <c r="E4780" s="389"/>
    </row>
    <row r="4781" spans="2:5" x14ac:dyDescent="0.25">
      <c r="B4781" s="388"/>
      <c r="C4781" s="389"/>
      <c r="D4781" s="389"/>
      <c r="E4781" s="389"/>
    </row>
    <row r="4782" spans="2:5" x14ac:dyDescent="0.25">
      <c r="B4782" s="388"/>
      <c r="C4782" s="389"/>
      <c r="D4782" s="389"/>
      <c r="E4782" s="389"/>
    </row>
    <row r="4783" spans="2:5" x14ac:dyDescent="0.25">
      <c r="B4783" s="388"/>
      <c r="C4783" s="389"/>
      <c r="D4783" s="389"/>
      <c r="E4783" s="389"/>
    </row>
    <row r="4784" spans="2:5" x14ac:dyDescent="0.25">
      <c r="B4784" s="388"/>
      <c r="C4784" s="389"/>
      <c r="D4784" s="389"/>
      <c r="E4784" s="389"/>
    </row>
    <row r="4785" spans="2:5" x14ac:dyDescent="0.25">
      <c r="B4785" s="388"/>
      <c r="C4785" s="389"/>
      <c r="D4785" s="389"/>
      <c r="E4785" s="389"/>
    </row>
    <row r="4786" spans="2:5" x14ac:dyDescent="0.25">
      <c r="B4786" s="388"/>
      <c r="C4786" s="389"/>
      <c r="D4786" s="389"/>
      <c r="E4786" s="389"/>
    </row>
    <row r="4787" spans="2:5" x14ac:dyDescent="0.25">
      <c r="B4787" s="388"/>
      <c r="C4787" s="389"/>
      <c r="D4787" s="389"/>
      <c r="E4787" s="389"/>
    </row>
    <row r="4788" spans="2:5" x14ac:dyDescent="0.25">
      <c r="B4788" s="388"/>
      <c r="C4788" s="389"/>
      <c r="D4788" s="389"/>
      <c r="E4788" s="389"/>
    </row>
    <row r="4789" spans="2:5" x14ac:dyDescent="0.25">
      <c r="B4789" s="388"/>
      <c r="C4789" s="389"/>
      <c r="D4789" s="389"/>
      <c r="E4789" s="389"/>
    </row>
    <row r="4790" spans="2:5" x14ac:dyDescent="0.25">
      <c r="B4790" s="388"/>
      <c r="C4790" s="389"/>
      <c r="D4790" s="389"/>
      <c r="E4790" s="389"/>
    </row>
    <row r="4791" spans="2:5" x14ac:dyDescent="0.25">
      <c r="B4791" s="388"/>
      <c r="C4791" s="389"/>
      <c r="D4791" s="389"/>
      <c r="E4791" s="389"/>
    </row>
    <row r="4792" spans="2:5" x14ac:dyDescent="0.25">
      <c r="B4792" s="388"/>
      <c r="C4792" s="389"/>
      <c r="D4792" s="389"/>
      <c r="E4792" s="389"/>
    </row>
    <row r="4793" spans="2:5" x14ac:dyDescent="0.25">
      <c r="B4793" s="388"/>
      <c r="C4793" s="389"/>
      <c r="D4793" s="389"/>
      <c r="E4793" s="389"/>
    </row>
    <row r="4794" spans="2:5" x14ac:dyDescent="0.25">
      <c r="B4794" s="388"/>
      <c r="C4794" s="389"/>
      <c r="D4794" s="389"/>
      <c r="E4794" s="389"/>
    </row>
    <row r="4795" spans="2:5" x14ac:dyDescent="0.25">
      <c r="B4795" s="388"/>
      <c r="C4795" s="389"/>
      <c r="D4795" s="389"/>
      <c r="E4795" s="389"/>
    </row>
    <row r="4796" spans="2:5" x14ac:dyDescent="0.25">
      <c r="B4796" s="388"/>
      <c r="C4796" s="389"/>
      <c r="D4796" s="389"/>
      <c r="E4796" s="389"/>
    </row>
    <row r="4797" spans="2:5" x14ac:dyDescent="0.25">
      <c r="B4797" s="388"/>
      <c r="C4797" s="389"/>
      <c r="D4797" s="389"/>
      <c r="E4797" s="389"/>
    </row>
    <row r="4798" spans="2:5" x14ac:dyDescent="0.25">
      <c r="B4798" s="388"/>
      <c r="C4798" s="389"/>
      <c r="D4798" s="389"/>
      <c r="E4798" s="389"/>
    </row>
    <row r="4799" spans="2:5" x14ac:dyDescent="0.25">
      <c r="B4799" s="388"/>
      <c r="C4799" s="389"/>
      <c r="D4799" s="389"/>
      <c r="E4799" s="389"/>
    </row>
    <row r="4800" spans="2:5" x14ac:dyDescent="0.25">
      <c r="B4800" s="388"/>
      <c r="C4800" s="389"/>
      <c r="D4800" s="389"/>
      <c r="E4800" s="389"/>
    </row>
    <row r="4801" spans="2:5" x14ac:dyDescent="0.25">
      <c r="B4801" s="388"/>
      <c r="C4801" s="389"/>
      <c r="D4801" s="389"/>
      <c r="E4801" s="389"/>
    </row>
    <row r="4802" spans="2:5" x14ac:dyDescent="0.25">
      <c r="B4802" s="388"/>
      <c r="C4802" s="389"/>
      <c r="D4802" s="389"/>
      <c r="E4802" s="389"/>
    </row>
    <row r="4803" spans="2:5" x14ac:dyDescent="0.25">
      <c r="B4803" s="388"/>
      <c r="C4803" s="389"/>
      <c r="D4803" s="389"/>
      <c r="E4803" s="389"/>
    </row>
    <row r="4804" spans="2:5" x14ac:dyDescent="0.25">
      <c r="B4804" s="388"/>
      <c r="C4804" s="389"/>
      <c r="D4804" s="389"/>
      <c r="E4804" s="389"/>
    </row>
    <row r="4805" spans="2:5" x14ac:dyDescent="0.25">
      <c r="B4805" s="388"/>
      <c r="C4805" s="389"/>
      <c r="D4805" s="389"/>
      <c r="E4805" s="389"/>
    </row>
    <row r="4806" spans="2:5" x14ac:dyDescent="0.25">
      <c r="B4806" s="388"/>
      <c r="C4806" s="389"/>
      <c r="D4806" s="389"/>
      <c r="E4806" s="389"/>
    </row>
    <row r="4807" spans="2:5" x14ac:dyDescent="0.25">
      <c r="B4807" s="388"/>
      <c r="C4807" s="389"/>
      <c r="D4807" s="389"/>
      <c r="E4807" s="389"/>
    </row>
    <row r="4808" spans="2:5" x14ac:dyDescent="0.25">
      <c r="B4808" s="388"/>
      <c r="C4808" s="389"/>
      <c r="D4808" s="389"/>
      <c r="E4808" s="389"/>
    </row>
    <row r="4809" spans="2:5" x14ac:dyDescent="0.25">
      <c r="B4809" s="388"/>
      <c r="C4809" s="389"/>
      <c r="D4809" s="389"/>
      <c r="E4809" s="389"/>
    </row>
    <row r="4810" spans="2:5" x14ac:dyDescent="0.25">
      <c r="B4810" s="388"/>
      <c r="C4810" s="389"/>
      <c r="D4810" s="389"/>
      <c r="E4810" s="389"/>
    </row>
    <row r="4811" spans="2:5" x14ac:dyDescent="0.25">
      <c r="B4811" s="388"/>
      <c r="C4811" s="389"/>
      <c r="D4811" s="389"/>
      <c r="E4811" s="389"/>
    </row>
    <row r="4812" spans="2:5" x14ac:dyDescent="0.25">
      <c r="B4812" s="388"/>
      <c r="C4812" s="389"/>
      <c r="D4812" s="389"/>
      <c r="E4812" s="389"/>
    </row>
    <row r="4813" spans="2:5" x14ac:dyDescent="0.25">
      <c r="B4813" s="388"/>
      <c r="C4813" s="389"/>
      <c r="D4813" s="389"/>
      <c r="E4813" s="389"/>
    </row>
    <row r="4814" spans="2:5" x14ac:dyDescent="0.25">
      <c r="B4814" s="388"/>
      <c r="C4814" s="389"/>
      <c r="D4814" s="389"/>
      <c r="E4814" s="389"/>
    </row>
    <row r="4815" spans="2:5" x14ac:dyDescent="0.25">
      <c r="B4815" s="388"/>
      <c r="C4815" s="389"/>
      <c r="D4815" s="389"/>
      <c r="E4815" s="389"/>
    </row>
    <row r="4816" spans="2:5" x14ac:dyDescent="0.25">
      <c r="B4816" s="388"/>
      <c r="C4816" s="389"/>
      <c r="D4816" s="389"/>
      <c r="E4816" s="389"/>
    </row>
    <row r="4817" spans="2:5" x14ac:dyDescent="0.25">
      <c r="B4817" s="388"/>
      <c r="C4817" s="389"/>
      <c r="D4817" s="389"/>
      <c r="E4817" s="389"/>
    </row>
    <row r="4818" spans="2:5" x14ac:dyDescent="0.25">
      <c r="B4818" s="388"/>
      <c r="C4818" s="389"/>
      <c r="D4818" s="389"/>
      <c r="E4818" s="389"/>
    </row>
    <row r="4819" spans="2:5" x14ac:dyDescent="0.25">
      <c r="B4819" s="388"/>
      <c r="C4819" s="389"/>
      <c r="D4819" s="389"/>
      <c r="E4819" s="389"/>
    </row>
    <row r="4820" spans="2:5" x14ac:dyDescent="0.25">
      <c r="B4820" s="388"/>
      <c r="C4820" s="389"/>
      <c r="D4820" s="389"/>
      <c r="E4820" s="389"/>
    </row>
    <row r="4821" spans="2:5" x14ac:dyDescent="0.25">
      <c r="B4821" s="388"/>
      <c r="C4821" s="389"/>
      <c r="D4821" s="389"/>
      <c r="E4821" s="389"/>
    </row>
    <row r="4822" spans="2:5" x14ac:dyDescent="0.25">
      <c r="B4822" s="388"/>
      <c r="C4822" s="389"/>
      <c r="D4822" s="389"/>
      <c r="E4822" s="389"/>
    </row>
    <row r="4823" spans="2:5" x14ac:dyDescent="0.25">
      <c r="B4823" s="388"/>
      <c r="C4823" s="389"/>
      <c r="D4823" s="389"/>
      <c r="E4823" s="389"/>
    </row>
    <row r="4824" spans="2:5" x14ac:dyDescent="0.25">
      <c r="B4824" s="388"/>
      <c r="C4824" s="389"/>
      <c r="D4824" s="389"/>
      <c r="E4824" s="389"/>
    </row>
    <row r="4825" spans="2:5" x14ac:dyDescent="0.25">
      <c r="B4825" s="388"/>
      <c r="C4825" s="389"/>
      <c r="D4825" s="389"/>
      <c r="E4825" s="389"/>
    </row>
    <row r="4826" spans="2:5" x14ac:dyDescent="0.25">
      <c r="B4826" s="388"/>
      <c r="C4826" s="389"/>
      <c r="D4826" s="389"/>
      <c r="E4826" s="389"/>
    </row>
    <row r="4827" spans="2:5" x14ac:dyDescent="0.25">
      <c r="B4827" s="388"/>
      <c r="C4827" s="389"/>
      <c r="D4827" s="389"/>
      <c r="E4827" s="389"/>
    </row>
    <row r="4828" spans="2:5" x14ac:dyDescent="0.25">
      <c r="B4828" s="388"/>
      <c r="C4828" s="389"/>
      <c r="D4828" s="389"/>
      <c r="E4828" s="389"/>
    </row>
    <row r="4829" spans="2:5" x14ac:dyDescent="0.25">
      <c r="B4829" s="388"/>
      <c r="C4829" s="389"/>
      <c r="D4829" s="389"/>
      <c r="E4829" s="389"/>
    </row>
    <row r="4830" spans="2:5" x14ac:dyDescent="0.25">
      <c r="B4830" s="388"/>
      <c r="C4830" s="389"/>
      <c r="D4830" s="389"/>
      <c r="E4830" s="389"/>
    </row>
    <row r="4831" spans="2:5" x14ac:dyDescent="0.25">
      <c r="B4831" s="388"/>
      <c r="C4831" s="389"/>
      <c r="D4831" s="389"/>
      <c r="E4831" s="389"/>
    </row>
    <row r="4832" spans="2:5" x14ac:dyDescent="0.25">
      <c r="B4832" s="388"/>
      <c r="C4832" s="389"/>
      <c r="D4832" s="389"/>
      <c r="E4832" s="389"/>
    </row>
    <row r="4833" spans="2:5" x14ac:dyDescent="0.25">
      <c r="B4833" s="388"/>
      <c r="C4833" s="389"/>
      <c r="D4833" s="389"/>
      <c r="E4833" s="389"/>
    </row>
    <row r="4834" spans="2:5" x14ac:dyDescent="0.25">
      <c r="B4834" s="388"/>
      <c r="C4834" s="389"/>
      <c r="D4834" s="389"/>
      <c r="E4834" s="389"/>
    </row>
    <row r="4835" spans="2:5" x14ac:dyDescent="0.25">
      <c r="B4835" s="388"/>
      <c r="C4835" s="389"/>
      <c r="D4835" s="389"/>
      <c r="E4835" s="389"/>
    </row>
    <row r="4836" spans="2:5" x14ac:dyDescent="0.25">
      <c r="B4836" s="388"/>
      <c r="C4836" s="389"/>
      <c r="D4836" s="389"/>
      <c r="E4836" s="389"/>
    </row>
    <row r="4837" spans="2:5" x14ac:dyDescent="0.25">
      <c r="B4837" s="388"/>
      <c r="C4837" s="389"/>
      <c r="D4837" s="389"/>
      <c r="E4837" s="389"/>
    </row>
    <row r="4838" spans="2:5" x14ac:dyDescent="0.25">
      <c r="B4838" s="388"/>
      <c r="C4838" s="389"/>
      <c r="D4838" s="389"/>
      <c r="E4838" s="389"/>
    </row>
    <row r="4839" spans="2:5" x14ac:dyDescent="0.25">
      <c r="B4839" s="388"/>
      <c r="C4839" s="389"/>
      <c r="D4839" s="389"/>
      <c r="E4839" s="389"/>
    </row>
    <row r="4840" spans="2:5" x14ac:dyDescent="0.25">
      <c r="B4840" s="388"/>
      <c r="C4840" s="389"/>
      <c r="D4840" s="389"/>
      <c r="E4840" s="389"/>
    </row>
    <row r="4841" spans="2:5" x14ac:dyDescent="0.25">
      <c r="B4841" s="388"/>
      <c r="C4841" s="389"/>
      <c r="D4841" s="389"/>
      <c r="E4841" s="389"/>
    </row>
    <row r="4842" spans="2:5" x14ac:dyDescent="0.25">
      <c r="B4842" s="388"/>
      <c r="C4842" s="389"/>
      <c r="D4842" s="389"/>
      <c r="E4842" s="389"/>
    </row>
    <row r="4843" spans="2:5" x14ac:dyDescent="0.25">
      <c r="B4843" s="388"/>
      <c r="C4843" s="389"/>
      <c r="D4843" s="389"/>
      <c r="E4843" s="389"/>
    </row>
    <row r="4844" spans="2:5" x14ac:dyDescent="0.25">
      <c r="B4844" s="388"/>
      <c r="C4844" s="389"/>
      <c r="D4844" s="389"/>
      <c r="E4844" s="389"/>
    </row>
    <row r="4845" spans="2:5" x14ac:dyDescent="0.25">
      <c r="B4845" s="388"/>
      <c r="C4845" s="389"/>
      <c r="D4845" s="389"/>
      <c r="E4845" s="389"/>
    </row>
    <row r="4846" spans="2:5" x14ac:dyDescent="0.25">
      <c r="B4846" s="388"/>
      <c r="C4846" s="389"/>
      <c r="D4846" s="389"/>
      <c r="E4846" s="389"/>
    </row>
    <row r="4847" spans="2:5" x14ac:dyDescent="0.25">
      <c r="B4847" s="388"/>
      <c r="C4847" s="389"/>
      <c r="D4847" s="389"/>
      <c r="E4847" s="389"/>
    </row>
    <row r="4848" spans="2:5" x14ac:dyDescent="0.25">
      <c r="B4848" s="388"/>
      <c r="C4848" s="389"/>
      <c r="D4848" s="389"/>
      <c r="E4848" s="389"/>
    </row>
    <row r="4849" spans="2:5" x14ac:dyDescent="0.25">
      <c r="B4849" s="388"/>
      <c r="C4849" s="389"/>
      <c r="D4849" s="389"/>
      <c r="E4849" s="389"/>
    </row>
    <row r="4850" spans="2:5" x14ac:dyDescent="0.25">
      <c r="B4850" s="388"/>
      <c r="C4850" s="389"/>
      <c r="D4850" s="389"/>
      <c r="E4850" s="389"/>
    </row>
    <row r="4851" spans="2:5" x14ac:dyDescent="0.25">
      <c r="B4851" s="388"/>
      <c r="C4851" s="389"/>
      <c r="D4851" s="389"/>
      <c r="E4851" s="389"/>
    </row>
    <row r="4852" spans="2:5" x14ac:dyDescent="0.25">
      <c r="B4852" s="388"/>
      <c r="C4852" s="389"/>
      <c r="D4852" s="389"/>
      <c r="E4852" s="389"/>
    </row>
    <row r="4853" spans="2:5" x14ac:dyDescent="0.25">
      <c r="B4853" s="388"/>
      <c r="C4853" s="389"/>
      <c r="D4853" s="389"/>
      <c r="E4853" s="389"/>
    </row>
    <row r="4854" spans="2:5" x14ac:dyDescent="0.25">
      <c r="B4854" s="388"/>
      <c r="C4854" s="389"/>
      <c r="D4854" s="389"/>
      <c r="E4854" s="389"/>
    </row>
    <row r="4855" spans="2:5" x14ac:dyDescent="0.25">
      <c r="B4855" s="388"/>
      <c r="C4855" s="389"/>
      <c r="D4855" s="389"/>
      <c r="E4855" s="389"/>
    </row>
    <row r="4856" spans="2:5" x14ac:dyDescent="0.25">
      <c r="B4856" s="388"/>
      <c r="C4856" s="389"/>
      <c r="D4856" s="389"/>
      <c r="E4856" s="389"/>
    </row>
    <row r="4857" spans="2:5" x14ac:dyDescent="0.25">
      <c r="B4857" s="388"/>
      <c r="C4857" s="389"/>
      <c r="D4857" s="389"/>
      <c r="E4857" s="389"/>
    </row>
    <row r="4858" spans="2:5" x14ac:dyDescent="0.25">
      <c r="B4858" s="388"/>
      <c r="C4858" s="389"/>
      <c r="D4858" s="389"/>
      <c r="E4858" s="389"/>
    </row>
    <row r="4859" spans="2:5" x14ac:dyDescent="0.25">
      <c r="B4859" s="388"/>
      <c r="C4859" s="389"/>
      <c r="D4859" s="389"/>
      <c r="E4859" s="389"/>
    </row>
    <row r="4860" spans="2:5" x14ac:dyDescent="0.25">
      <c r="B4860" s="388"/>
      <c r="C4860" s="389"/>
      <c r="D4860" s="389"/>
      <c r="E4860" s="389"/>
    </row>
    <row r="4861" spans="2:5" x14ac:dyDescent="0.25">
      <c r="B4861" s="388"/>
      <c r="C4861" s="389"/>
      <c r="D4861" s="389"/>
      <c r="E4861" s="389"/>
    </row>
    <row r="4862" spans="2:5" x14ac:dyDescent="0.25">
      <c r="B4862" s="388"/>
      <c r="C4862" s="389"/>
      <c r="D4862" s="389"/>
      <c r="E4862" s="389"/>
    </row>
    <row r="4863" spans="2:5" x14ac:dyDescent="0.25">
      <c r="B4863" s="388"/>
      <c r="C4863" s="389"/>
      <c r="D4863" s="389"/>
      <c r="E4863" s="389"/>
    </row>
    <row r="4864" spans="2:5" x14ac:dyDescent="0.25">
      <c r="B4864" s="388"/>
      <c r="C4864" s="389"/>
      <c r="D4864" s="389"/>
      <c r="E4864" s="389"/>
    </row>
    <row r="4865" spans="2:5" x14ac:dyDescent="0.25">
      <c r="B4865" s="388"/>
      <c r="C4865" s="389"/>
      <c r="D4865" s="389"/>
      <c r="E4865" s="389"/>
    </row>
    <row r="4866" spans="2:5" x14ac:dyDescent="0.25">
      <c r="B4866" s="388"/>
      <c r="C4866" s="389"/>
      <c r="D4866" s="389"/>
      <c r="E4866" s="389"/>
    </row>
    <row r="4867" spans="2:5" x14ac:dyDescent="0.25">
      <c r="B4867" s="388"/>
      <c r="C4867" s="389"/>
      <c r="D4867" s="389"/>
      <c r="E4867" s="389"/>
    </row>
    <row r="4868" spans="2:5" x14ac:dyDescent="0.25">
      <c r="B4868" s="388"/>
      <c r="C4868" s="389"/>
      <c r="D4868" s="389"/>
      <c r="E4868" s="389"/>
    </row>
    <row r="4869" spans="2:5" x14ac:dyDescent="0.25">
      <c r="B4869" s="388"/>
      <c r="C4869" s="389"/>
      <c r="D4869" s="389"/>
      <c r="E4869" s="389"/>
    </row>
    <row r="4870" spans="2:5" x14ac:dyDescent="0.25">
      <c r="B4870" s="388"/>
      <c r="C4870" s="389"/>
      <c r="D4870" s="389"/>
      <c r="E4870" s="389"/>
    </row>
    <row r="4871" spans="2:5" x14ac:dyDescent="0.25">
      <c r="B4871" s="388"/>
      <c r="C4871" s="389"/>
      <c r="D4871" s="389"/>
      <c r="E4871" s="389"/>
    </row>
    <row r="4872" spans="2:5" x14ac:dyDescent="0.25">
      <c r="B4872" s="388"/>
      <c r="C4872" s="389"/>
      <c r="D4872" s="389"/>
      <c r="E4872" s="389"/>
    </row>
    <row r="4873" spans="2:5" x14ac:dyDescent="0.25">
      <c r="B4873" s="388"/>
      <c r="C4873" s="389"/>
      <c r="D4873" s="389"/>
      <c r="E4873" s="389"/>
    </row>
    <row r="4874" spans="2:5" x14ac:dyDescent="0.25">
      <c r="B4874" s="388"/>
      <c r="C4874" s="389"/>
      <c r="D4874" s="389"/>
      <c r="E4874" s="389"/>
    </row>
    <row r="4875" spans="2:5" x14ac:dyDescent="0.25">
      <c r="B4875" s="388"/>
      <c r="C4875" s="389"/>
      <c r="D4875" s="389"/>
      <c r="E4875" s="389"/>
    </row>
    <row r="4876" spans="2:5" x14ac:dyDescent="0.25">
      <c r="B4876" s="388"/>
      <c r="C4876" s="389"/>
      <c r="D4876" s="389"/>
      <c r="E4876" s="389"/>
    </row>
    <row r="4877" spans="2:5" x14ac:dyDescent="0.25">
      <c r="B4877" s="388"/>
      <c r="C4877" s="389"/>
      <c r="D4877" s="389"/>
      <c r="E4877" s="389"/>
    </row>
    <row r="4878" spans="2:5" x14ac:dyDescent="0.25">
      <c r="B4878" s="388"/>
      <c r="C4878" s="389"/>
      <c r="D4878" s="389"/>
      <c r="E4878" s="389"/>
    </row>
    <row r="4879" spans="2:5" x14ac:dyDescent="0.25">
      <c r="B4879" s="388"/>
      <c r="C4879" s="389"/>
      <c r="D4879" s="389"/>
      <c r="E4879" s="389"/>
    </row>
    <row r="4880" spans="2:5" x14ac:dyDescent="0.25">
      <c r="B4880" s="388"/>
      <c r="C4880" s="389"/>
      <c r="D4880" s="389"/>
      <c r="E4880" s="389"/>
    </row>
    <row r="4881" spans="2:5" x14ac:dyDescent="0.25">
      <c r="B4881" s="388"/>
      <c r="C4881" s="389"/>
      <c r="D4881" s="389"/>
      <c r="E4881" s="389"/>
    </row>
    <row r="4882" spans="2:5" x14ac:dyDescent="0.25">
      <c r="B4882" s="388"/>
      <c r="C4882" s="389"/>
      <c r="D4882" s="389"/>
      <c r="E4882" s="389"/>
    </row>
    <row r="4883" spans="2:5" x14ac:dyDescent="0.25">
      <c r="B4883" s="388"/>
      <c r="C4883" s="389"/>
      <c r="D4883" s="389"/>
      <c r="E4883" s="389"/>
    </row>
    <row r="4884" spans="2:5" x14ac:dyDescent="0.25">
      <c r="B4884" s="388"/>
      <c r="C4884" s="389"/>
      <c r="D4884" s="389"/>
      <c r="E4884" s="389"/>
    </row>
    <row r="4885" spans="2:5" x14ac:dyDescent="0.25">
      <c r="B4885" s="388"/>
      <c r="C4885" s="389"/>
      <c r="D4885" s="389"/>
      <c r="E4885" s="389"/>
    </row>
    <row r="4886" spans="2:5" x14ac:dyDescent="0.25">
      <c r="B4886" s="388"/>
      <c r="C4886" s="389"/>
      <c r="D4886" s="389"/>
      <c r="E4886" s="389"/>
    </row>
    <row r="4887" spans="2:5" x14ac:dyDescent="0.25">
      <c r="B4887" s="388"/>
      <c r="C4887" s="389"/>
      <c r="D4887" s="389"/>
      <c r="E4887" s="389"/>
    </row>
    <row r="4888" spans="2:5" x14ac:dyDescent="0.25">
      <c r="B4888" s="388"/>
      <c r="C4888" s="389"/>
      <c r="D4888" s="389"/>
      <c r="E4888" s="389"/>
    </row>
    <row r="4889" spans="2:5" x14ac:dyDescent="0.25">
      <c r="B4889" s="388"/>
      <c r="C4889" s="389"/>
      <c r="D4889" s="389"/>
      <c r="E4889" s="389"/>
    </row>
    <row r="4890" spans="2:5" x14ac:dyDescent="0.25">
      <c r="B4890" s="388"/>
      <c r="C4890" s="389"/>
      <c r="D4890" s="389"/>
      <c r="E4890" s="389"/>
    </row>
    <row r="4891" spans="2:5" x14ac:dyDescent="0.25">
      <c r="B4891" s="388"/>
      <c r="C4891" s="389"/>
      <c r="D4891" s="389"/>
      <c r="E4891" s="389"/>
    </row>
    <row r="4892" spans="2:5" x14ac:dyDescent="0.25">
      <c r="B4892" s="388"/>
      <c r="C4892" s="389"/>
      <c r="D4892" s="389"/>
      <c r="E4892" s="389"/>
    </row>
    <row r="4893" spans="2:5" x14ac:dyDescent="0.25">
      <c r="B4893" s="388"/>
      <c r="C4893" s="389"/>
      <c r="D4893" s="389"/>
      <c r="E4893" s="389"/>
    </row>
    <row r="4894" spans="2:5" x14ac:dyDescent="0.25">
      <c r="B4894" s="388"/>
      <c r="C4894" s="389"/>
      <c r="D4894" s="389"/>
      <c r="E4894" s="389"/>
    </row>
    <row r="4895" spans="2:5" x14ac:dyDescent="0.25">
      <c r="B4895" s="388"/>
      <c r="C4895" s="389"/>
      <c r="D4895" s="389"/>
      <c r="E4895" s="389"/>
    </row>
    <row r="4896" spans="2:5" x14ac:dyDescent="0.25">
      <c r="B4896" s="388"/>
      <c r="C4896" s="389"/>
      <c r="D4896" s="389"/>
      <c r="E4896" s="389"/>
    </row>
    <row r="4897" spans="2:5" x14ac:dyDescent="0.25">
      <c r="B4897" s="388"/>
      <c r="C4897" s="389"/>
      <c r="D4897" s="389"/>
      <c r="E4897" s="389"/>
    </row>
    <row r="4898" spans="2:5" x14ac:dyDescent="0.25">
      <c r="B4898" s="388"/>
      <c r="C4898" s="389"/>
      <c r="D4898" s="389"/>
      <c r="E4898" s="389"/>
    </row>
    <row r="4899" spans="2:5" x14ac:dyDescent="0.25">
      <c r="B4899" s="388"/>
      <c r="C4899" s="389"/>
      <c r="D4899" s="389"/>
      <c r="E4899" s="389"/>
    </row>
    <row r="4900" spans="2:5" x14ac:dyDescent="0.25">
      <c r="B4900" s="388"/>
      <c r="C4900" s="389"/>
      <c r="D4900" s="389"/>
      <c r="E4900" s="389"/>
    </row>
    <row r="4901" spans="2:5" x14ac:dyDescent="0.25">
      <c r="B4901" s="388"/>
      <c r="C4901" s="389"/>
      <c r="D4901" s="389"/>
      <c r="E4901" s="389"/>
    </row>
    <row r="4902" spans="2:5" x14ac:dyDescent="0.25">
      <c r="B4902" s="388"/>
      <c r="C4902" s="389"/>
      <c r="D4902" s="389"/>
      <c r="E4902" s="389"/>
    </row>
    <row r="4903" spans="2:5" x14ac:dyDescent="0.25">
      <c r="B4903" s="388"/>
      <c r="C4903" s="389"/>
      <c r="D4903" s="389"/>
      <c r="E4903" s="389"/>
    </row>
    <row r="4904" spans="2:5" x14ac:dyDescent="0.25">
      <c r="B4904" s="388"/>
      <c r="C4904" s="389"/>
      <c r="D4904" s="389"/>
      <c r="E4904" s="389"/>
    </row>
    <row r="4905" spans="2:5" x14ac:dyDescent="0.25">
      <c r="B4905" s="388"/>
      <c r="C4905" s="389"/>
      <c r="D4905" s="389"/>
      <c r="E4905" s="389"/>
    </row>
    <row r="4906" spans="2:5" x14ac:dyDescent="0.25">
      <c r="B4906" s="388"/>
      <c r="C4906" s="389"/>
      <c r="D4906" s="389"/>
      <c r="E4906" s="389"/>
    </row>
    <row r="4907" spans="2:5" x14ac:dyDescent="0.25">
      <c r="B4907" s="388"/>
      <c r="C4907" s="389"/>
      <c r="D4907" s="389"/>
      <c r="E4907" s="389"/>
    </row>
    <row r="4908" spans="2:5" x14ac:dyDescent="0.25">
      <c r="B4908" s="388"/>
      <c r="C4908" s="389"/>
      <c r="D4908" s="389"/>
      <c r="E4908" s="389"/>
    </row>
    <row r="4909" spans="2:5" x14ac:dyDescent="0.25">
      <c r="B4909" s="388"/>
      <c r="C4909" s="389"/>
      <c r="D4909" s="389"/>
      <c r="E4909" s="389"/>
    </row>
    <row r="4910" spans="2:5" x14ac:dyDescent="0.25">
      <c r="B4910" s="388"/>
      <c r="C4910" s="389"/>
      <c r="D4910" s="389"/>
      <c r="E4910" s="389"/>
    </row>
    <row r="4911" spans="2:5" x14ac:dyDescent="0.25">
      <c r="B4911" s="388"/>
      <c r="C4911" s="389"/>
      <c r="D4911" s="389"/>
      <c r="E4911" s="389"/>
    </row>
    <row r="4912" spans="2:5" x14ac:dyDescent="0.25">
      <c r="B4912" s="388"/>
      <c r="C4912" s="389"/>
      <c r="D4912" s="389"/>
      <c r="E4912" s="389"/>
    </row>
    <row r="4913" spans="2:5" x14ac:dyDescent="0.25">
      <c r="B4913" s="388"/>
      <c r="C4913" s="389"/>
      <c r="D4913" s="389"/>
      <c r="E4913" s="389"/>
    </row>
    <row r="4914" spans="2:5" x14ac:dyDescent="0.25">
      <c r="B4914" s="388"/>
      <c r="C4914" s="389"/>
      <c r="D4914" s="389"/>
      <c r="E4914" s="389"/>
    </row>
    <row r="4915" spans="2:5" x14ac:dyDescent="0.25">
      <c r="B4915" s="388"/>
      <c r="C4915" s="389"/>
      <c r="D4915" s="389"/>
      <c r="E4915" s="389"/>
    </row>
    <row r="4916" spans="2:5" x14ac:dyDescent="0.25">
      <c r="B4916" s="388"/>
      <c r="C4916" s="389"/>
      <c r="D4916" s="389"/>
      <c r="E4916" s="389"/>
    </row>
    <row r="4917" spans="2:5" x14ac:dyDescent="0.25">
      <c r="B4917" s="388"/>
      <c r="C4917" s="389"/>
      <c r="D4917" s="389"/>
      <c r="E4917" s="389"/>
    </row>
    <row r="4918" spans="2:5" x14ac:dyDescent="0.25">
      <c r="B4918" s="388"/>
      <c r="C4918" s="389"/>
      <c r="D4918" s="389"/>
      <c r="E4918" s="389"/>
    </row>
    <row r="4919" spans="2:5" x14ac:dyDescent="0.25">
      <c r="B4919" s="388"/>
      <c r="C4919" s="389"/>
      <c r="D4919" s="389"/>
      <c r="E4919" s="389"/>
    </row>
    <row r="4920" spans="2:5" x14ac:dyDescent="0.25">
      <c r="B4920" s="388"/>
      <c r="C4920" s="389"/>
      <c r="D4920" s="389"/>
      <c r="E4920" s="389"/>
    </row>
    <row r="4921" spans="2:5" x14ac:dyDescent="0.25">
      <c r="B4921" s="388"/>
      <c r="C4921" s="389"/>
      <c r="D4921" s="389"/>
      <c r="E4921" s="389"/>
    </row>
    <row r="4922" spans="2:5" x14ac:dyDescent="0.25">
      <c r="B4922" s="388"/>
      <c r="C4922" s="389"/>
      <c r="D4922" s="389"/>
      <c r="E4922" s="389"/>
    </row>
    <row r="4923" spans="2:5" x14ac:dyDescent="0.25">
      <c r="B4923" s="388"/>
      <c r="C4923" s="389"/>
      <c r="D4923" s="389"/>
      <c r="E4923" s="389"/>
    </row>
    <row r="4924" spans="2:5" x14ac:dyDescent="0.25">
      <c r="B4924" s="388"/>
      <c r="C4924" s="389"/>
      <c r="D4924" s="389"/>
      <c r="E4924" s="389"/>
    </row>
    <row r="4925" spans="2:5" x14ac:dyDescent="0.25">
      <c r="B4925" s="388"/>
      <c r="C4925" s="389"/>
      <c r="D4925" s="389"/>
      <c r="E4925" s="389"/>
    </row>
    <row r="4926" spans="2:5" x14ac:dyDescent="0.25">
      <c r="B4926" s="388"/>
      <c r="C4926" s="389"/>
      <c r="D4926" s="389"/>
      <c r="E4926" s="389"/>
    </row>
    <row r="4927" spans="2:5" x14ac:dyDescent="0.25">
      <c r="B4927" s="388"/>
      <c r="C4927" s="389"/>
      <c r="D4927" s="389"/>
      <c r="E4927" s="389"/>
    </row>
    <row r="4928" spans="2:5" x14ac:dyDescent="0.25">
      <c r="B4928" s="388"/>
      <c r="C4928" s="389"/>
      <c r="D4928" s="389"/>
      <c r="E4928" s="389"/>
    </row>
    <row r="4929" spans="2:5" x14ac:dyDescent="0.25">
      <c r="B4929" s="388"/>
      <c r="C4929" s="389"/>
      <c r="D4929" s="389"/>
      <c r="E4929" s="389"/>
    </row>
    <row r="4930" spans="2:5" x14ac:dyDescent="0.25">
      <c r="B4930" s="388"/>
      <c r="C4930" s="389"/>
      <c r="D4930" s="389"/>
      <c r="E4930" s="389"/>
    </row>
    <row r="4931" spans="2:5" x14ac:dyDescent="0.25">
      <c r="B4931" s="388"/>
      <c r="C4931" s="389"/>
      <c r="D4931" s="389"/>
      <c r="E4931" s="389"/>
    </row>
    <row r="4932" spans="2:5" x14ac:dyDescent="0.25">
      <c r="B4932" s="388"/>
      <c r="C4932" s="389"/>
      <c r="D4932" s="389"/>
      <c r="E4932" s="389"/>
    </row>
    <row r="4933" spans="2:5" x14ac:dyDescent="0.25">
      <c r="B4933" s="388"/>
      <c r="C4933" s="389"/>
      <c r="D4933" s="389"/>
      <c r="E4933" s="389"/>
    </row>
    <row r="4934" spans="2:5" x14ac:dyDescent="0.25">
      <c r="B4934" s="388"/>
      <c r="C4934" s="389"/>
      <c r="D4934" s="389"/>
      <c r="E4934" s="389"/>
    </row>
    <row r="4935" spans="2:5" x14ac:dyDescent="0.25">
      <c r="B4935" s="388"/>
      <c r="C4935" s="389"/>
      <c r="D4935" s="389"/>
      <c r="E4935" s="389"/>
    </row>
    <row r="4936" spans="2:5" x14ac:dyDescent="0.25">
      <c r="B4936" s="388"/>
      <c r="C4936" s="389"/>
      <c r="D4936" s="389"/>
      <c r="E4936" s="389"/>
    </row>
    <row r="4937" spans="2:5" x14ac:dyDescent="0.25">
      <c r="B4937" s="388"/>
      <c r="C4937" s="389"/>
      <c r="D4937" s="389"/>
      <c r="E4937" s="389"/>
    </row>
    <row r="4938" spans="2:5" x14ac:dyDescent="0.25">
      <c r="B4938" s="388"/>
      <c r="C4938" s="389"/>
      <c r="D4938" s="389"/>
      <c r="E4938" s="389"/>
    </row>
    <row r="4939" spans="2:5" x14ac:dyDescent="0.25">
      <c r="B4939" s="388"/>
      <c r="C4939" s="389"/>
      <c r="D4939" s="389"/>
      <c r="E4939" s="389"/>
    </row>
    <row r="4940" spans="2:5" x14ac:dyDescent="0.25">
      <c r="B4940" s="388"/>
      <c r="C4940" s="389"/>
      <c r="D4940" s="389"/>
      <c r="E4940" s="389"/>
    </row>
    <row r="4941" spans="2:5" x14ac:dyDescent="0.25">
      <c r="B4941" s="388"/>
      <c r="C4941" s="389"/>
      <c r="D4941" s="389"/>
      <c r="E4941" s="389"/>
    </row>
    <row r="4942" spans="2:5" x14ac:dyDescent="0.25">
      <c r="B4942" s="388"/>
      <c r="C4942" s="389"/>
      <c r="D4942" s="389"/>
      <c r="E4942" s="389"/>
    </row>
    <row r="4943" spans="2:5" x14ac:dyDescent="0.25">
      <c r="B4943" s="388"/>
      <c r="C4943" s="389"/>
      <c r="D4943" s="389"/>
      <c r="E4943" s="389"/>
    </row>
    <row r="4944" spans="2:5" x14ac:dyDescent="0.25">
      <c r="B4944" s="388"/>
      <c r="C4944" s="389"/>
      <c r="D4944" s="389"/>
      <c r="E4944" s="389"/>
    </row>
    <row r="4945" spans="2:5" x14ac:dyDescent="0.25">
      <c r="B4945" s="388"/>
      <c r="C4945" s="389"/>
      <c r="D4945" s="389"/>
      <c r="E4945" s="389"/>
    </row>
    <row r="4946" spans="2:5" x14ac:dyDescent="0.25">
      <c r="B4946" s="388"/>
      <c r="C4946" s="389"/>
      <c r="D4946" s="389"/>
      <c r="E4946" s="389"/>
    </row>
    <row r="4947" spans="2:5" x14ac:dyDescent="0.25">
      <c r="B4947" s="388"/>
      <c r="C4947" s="389"/>
      <c r="D4947" s="389"/>
      <c r="E4947" s="389"/>
    </row>
    <row r="4948" spans="2:5" x14ac:dyDescent="0.25">
      <c r="B4948" s="388"/>
      <c r="C4948" s="389"/>
      <c r="D4948" s="389"/>
      <c r="E4948" s="389"/>
    </row>
    <row r="4949" spans="2:5" x14ac:dyDescent="0.25">
      <c r="B4949" s="388"/>
      <c r="C4949" s="389"/>
      <c r="D4949" s="389"/>
      <c r="E4949" s="389"/>
    </row>
    <row r="4950" spans="2:5" x14ac:dyDescent="0.25">
      <c r="B4950" s="388"/>
      <c r="C4950" s="389"/>
      <c r="D4950" s="389"/>
      <c r="E4950" s="389"/>
    </row>
    <row r="4951" spans="2:5" x14ac:dyDescent="0.25">
      <c r="B4951" s="388"/>
      <c r="C4951" s="389"/>
      <c r="D4951" s="389"/>
      <c r="E4951" s="389"/>
    </row>
    <row r="4952" spans="2:5" x14ac:dyDescent="0.25">
      <c r="B4952" s="388"/>
      <c r="C4952" s="389"/>
      <c r="D4952" s="389"/>
      <c r="E4952" s="389"/>
    </row>
    <row r="4953" spans="2:5" x14ac:dyDescent="0.25">
      <c r="B4953" s="388"/>
      <c r="C4953" s="389"/>
      <c r="D4953" s="389"/>
      <c r="E4953" s="389"/>
    </row>
    <row r="4954" spans="2:5" x14ac:dyDescent="0.25">
      <c r="B4954" s="388"/>
      <c r="C4954" s="389"/>
      <c r="D4954" s="389"/>
      <c r="E4954" s="389"/>
    </row>
    <row r="4955" spans="2:5" x14ac:dyDescent="0.25">
      <c r="B4955" s="388"/>
      <c r="C4955" s="389"/>
      <c r="D4955" s="389"/>
      <c r="E4955" s="389"/>
    </row>
    <row r="4956" spans="2:5" x14ac:dyDescent="0.25">
      <c r="B4956" s="388"/>
      <c r="C4956" s="389"/>
      <c r="D4956" s="389"/>
      <c r="E4956" s="389"/>
    </row>
    <row r="4957" spans="2:5" x14ac:dyDescent="0.25">
      <c r="B4957" s="388"/>
      <c r="C4957" s="389"/>
      <c r="D4957" s="389"/>
      <c r="E4957" s="389"/>
    </row>
    <row r="4958" spans="2:5" x14ac:dyDescent="0.25">
      <c r="B4958" s="388"/>
      <c r="C4958" s="389"/>
      <c r="D4958" s="389"/>
      <c r="E4958" s="389"/>
    </row>
    <row r="4959" spans="2:5" x14ac:dyDescent="0.25">
      <c r="B4959" s="388"/>
      <c r="C4959" s="389"/>
      <c r="D4959" s="389"/>
      <c r="E4959" s="389"/>
    </row>
    <row r="4960" spans="2:5" x14ac:dyDescent="0.25">
      <c r="B4960" s="388"/>
      <c r="C4960" s="389"/>
      <c r="D4960" s="389"/>
      <c r="E4960" s="389"/>
    </row>
    <row r="4961" spans="2:5" x14ac:dyDescent="0.25">
      <c r="B4961" s="388"/>
      <c r="C4961" s="389"/>
      <c r="D4961" s="389"/>
      <c r="E4961" s="389"/>
    </row>
    <row r="4962" spans="2:5" x14ac:dyDescent="0.25">
      <c r="B4962" s="388"/>
      <c r="C4962" s="389"/>
      <c r="D4962" s="389"/>
      <c r="E4962" s="389"/>
    </row>
    <row r="4963" spans="2:5" x14ac:dyDescent="0.25">
      <c r="B4963" s="388"/>
      <c r="C4963" s="389"/>
      <c r="D4963" s="389"/>
      <c r="E4963" s="389"/>
    </row>
    <row r="4964" spans="2:5" x14ac:dyDescent="0.25">
      <c r="B4964" s="388"/>
      <c r="C4964" s="389"/>
      <c r="D4964" s="389"/>
      <c r="E4964" s="389"/>
    </row>
    <row r="4965" spans="2:5" x14ac:dyDescent="0.25">
      <c r="B4965" s="388"/>
      <c r="C4965" s="389"/>
      <c r="D4965" s="389"/>
      <c r="E4965" s="389"/>
    </row>
    <row r="4966" spans="2:5" x14ac:dyDescent="0.25">
      <c r="B4966" s="388"/>
      <c r="C4966" s="389"/>
      <c r="D4966" s="389"/>
      <c r="E4966" s="389"/>
    </row>
    <row r="4967" spans="2:5" x14ac:dyDescent="0.25">
      <c r="B4967" s="388"/>
      <c r="C4967" s="389"/>
      <c r="D4967" s="389"/>
      <c r="E4967" s="389"/>
    </row>
    <row r="4968" spans="2:5" x14ac:dyDescent="0.25">
      <c r="B4968" s="388"/>
      <c r="C4968" s="389"/>
      <c r="D4968" s="389"/>
      <c r="E4968" s="389"/>
    </row>
    <row r="4969" spans="2:5" x14ac:dyDescent="0.25">
      <c r="B4969" s="388"/>
      <c r="C4969" s="389"/>
      <c r="D4969" s="389"/>
      <c r="E4969" s="389"/>
    </row>
    <row r="4970" spans="2:5" x14ac:dyDescent="0.25">
      <c r="B4970" s="388"/>
      <c r="C4970" s="389"/>
      <c r="D4970" s="389"/>
      <c r="E4970" s="389"/>
    </row>
    <row r="4971" spans="2:5" x14ac:dyDescent="0.25">
      <c r="B4971" s="388"/>
      <c r="C4971" s="389"/>
      <c r="D4971" s="389"/>
      <c r="E4971" s="389"/>
    </row>
    <row r="4972" spans="2:5" x14ac:dyDescent="0.25">
      <c r="B4972" s="388"/>
      <c r="C4972" s="389"/>
      <c r="D4972" s="389"/>
      <c r="E4972" s="389"/>
    </row>
    <row r="4973" spans="2:5" x14ac:dyDescent="0.25">
      <c r="B4973" s="388"/>
      <c r="C4973" s="389"/>
      <c r="D4973" s="389"/>
      <c r="E4973" s="389"/>
    </row>
    <row r="4974" spans="2:5" x14ac:dyDescent="0.25">
      <c r="B4974" s="388"/>
      <c r="C4974" s="389"/>
      <c r="D4974" s="389"/>
      <c r="E4974" s="389"/>
    </row>
    <row r="4975" spans="2:5" x14ac:dyDescent="0.25">
      <c r="B4975" s="388"/>
      <c r="C4975" s="389"/>
      <c r="D4975" s="389"/>
      <c r="E4975" s="389"/>
    </row>
    <row r="4976" spans="2:5" x14ac:dyDescent="0.25">
      <c r="B4976" s="388"/>
      <c r="C4976" s="389"/>
      <c r="D4976" s="389"/>
      <c r="E4976" s="389"/>
    </row>
    <row r="4977" spans="2:5" x14ac:dyDescent="0.25">
      <c r="B4977" s="388"/>
      <c r="C4977" s="389"/>
      <c r="D4977" s="389"/>
      <c r="E4977" s="389"/>
    </row>
    <row r="4978" spans="2:5" x14ac:dyDescent="0.25">
      <c r="B4978" s="388"/>
      <c r="C4978" s="389"/>
      <c r="D4978" s="389"/>
      <c r="E4978" s="389"/>
    </row>
    <row r="4979" spans="2:5" x14ac:dyDescent="0.25">
      <c r="B4979" s="388"/>
      <c r="C4979" s="389"/>
      <c r="D4979" s="389"/>
      <c r="E4979" s="389"/>
    </row>
    <row r="4980" spans="2:5" x14ac:dyDescent="0.25">
      <c r="B4980" s="388"/>
      <c r="C4980" s="389"/>
      <c r="D4980" s="389"/>
      <c r="E4980" s="389"/>
    </row>
    <row r="4981" spans="2:5" x14ac:dyDescent="0.25">
      <c r="B4981" s="388"/>
      <c r="C4981" s="389"/>
      <c r="D4981" s="389"/>
      <c r="E4981" s="389"/>
    </row>
    <row r="4982" spans="2:5" x14ac:dyDescent="0.25">
      <c r="B4982" s="388"/>
      <c r="C4982" s="389"/>
      <c r="D4982" s="389"/>
      <c r="E4982" s="389"/>
    </row>
    <row r="4983" spans="2:5" x14ac:dyDescent="0.25">
      <c r="B4983" s="388"/>
      <c r="C4983" s="389"/>
      <c r="D4983" s="389"/>
      <c r="E4983" s="389"/>
    </row>
    <row r="4984" spans="2:5" x14ac:dyDescent="0.25">
      <c r="B4984" s="388"/>
      <c r="C4984" s="389"/>
      <c r="D4984" s="389"/>
      <c r="E4984" s="389"/>
    </row>
    <row r="4985" spans="2:5" x14ac:dyDescent="0.25">
      <c r="B4985" s="388"/>
      <c r="C4985" s="389"/>
      <c r="D4985" s="389"/>
      <c r="E4985" s="389"/>
    </row>
    <row r="4986" spans="2:5" x14ac:dyDescent="0.25">
      <c r="B4986" s="388"/>
      <c r="C4986" s="389"/>
      <c r="D4986" s="389"/>
      <c r="E4986" s="389"/>
    </row>
    <row r="4987" spans="2:5" x14ac:dyDescent="0.25">
      <c r="B4987" s="388"/>
      <c r="C4987" s="389"/>
      <c r="D4987" s="389"/>
      <c r="E4987" s="389"/>
    </row>
    <row r="4988" spans="2:5" x14ac:dyDescent="0.25">
      <c r="B4988" s="388"/>
      <c r="C4988" s="389"/>
      <c r="D4988" s="389"/>
      <c r="E4988" s="389"/>
    </row>
    <row r="4989" spans="2:5" x14ac:dyDescent="0.25">
      <c r="B4989" s="388"/>
      <c r="C4989" s="389"/>
      <c r="D4989" s="389"/>
      <c r="E4989" s="389"/>
    </row>
    <row r="4990" spans="2:5" x14ac:dyDescent="0.25">
      <c r="B4990" s="388"/>
      <c r="C4990" s="389"/>
      <c r="D4990" s="389"/>
      <c r="E4990" s="389"/>
    </row>
    <row r="4991" spans="2:5" x14ac:dyDescent="0.25">
      <c r="B4991" s="388"/>
      <c r="C4991" s="389"/>
      <c r="D4991" s="389"/>
      <c r="E4991" s="389"/>
    </row>
    <row r="4992" spans="2:5" x14ac:dyDescent="0.25">
      <c r="B4992" s="388"/>
      <c r="C4992" s="389"/>
      <c r="D4992" s="389"/>
      <c r="E4992" s="389"/>
    </row>
    <row r="4993" spans="2:5" x14ac:dyDescent="0.25">
      <c r="B4993" s="388"/>
      <c r="C4993" s="389"/>
      <c r="D4993" s="389"/>
      <c r="E4993" s="389"/>
    </row>
    <row r="4994" spans="2:5" x14ac:dyDescent="0.25">
      <c r="B4994" s="388"/>
      <c r="C4994" s="389"/>
      <c r="D4994" s="389"/>
      <c r="E4994" s="389"/>
    </row>
    <row r="4995" spans="2:5" x14ac:dyDescent="0.25">
      <c r="B4995" s="388"/>
      <c r="C4995" s="389"/>
      <c r="D4995" s="389"/>
      <c r="E4995" s="389"/>
    </row>
    <row r="4996" spans="2:5" x14ac:dyDescent="0.25">
      <c r="B4996" s="388"/>
      <c r="C4996" s="389"/>
      <c r="D4996" s="389"/>
      <c r="E4996" s="389"/>
    </row>
    <row r="4997" spans="2:5" x14ac:dyDescent="0.25">
      <c r="B4997" s="388"/>
      <c r="C4997" s="389"/>
      <c r="D4997" s="389"/>
      <c r="E4997" s="389"/>
    </row>
    <row r="4998" spans="2:5" x14ac:dyDescent="0.25">
      <c r="B4998" s="388"/>
      <c r="C4998" s="389"/>
      <c r="D4998" s="389"/>
      <c r="E4998" s="389"/>
    </row>
    <row r="4999" spans="2:5" x14ac:dyDescent="0.25">
      <c r="B4999" s="388"/>
      <c r="C4999" s="389"/>
      <c r="D4999" s="389"/>
      <c r="E4999" s="389"/>
    </row>
    <row r="5000" spans="2:5" x14ac:dyDescent="0.25">
      <c r="B5000" s="388"/>
      <c r="C5000" s="389"/>
      <c r="D5000" s="389"/>
      <c r="E5000" s="389"/>
    </row>
    <row r="5001" spans="2:5" x14ac:dyDescent="0.25">
      <c r="B5001" s="388"/>
      <c r="C5001" s="389"/>
      <c r="D5001" s="389"/>
      <c r="E5001" s="389"/>
    </row>
    <row r="5002" spans="2:5" x14ac:dyDescent="0.25">
      <c r="B5002" s="388"/>
      <c r="C5002" s="389"/>
      <c r="D5002" s="389"/>
      <c r="E5002" s="389"/>
    </row>
    <row r="5003" spans="2:5" x14ac:dyDescent="0.25">
      <c r="B5003" s="388"/>
      <c r="C5003" s="389"/>
      <c r="D5003" s="389"/>
      <c r="E5003" s="389"/>
    </row>
    <row r="5004" spans="2:5" x14ac:dyDescent="0.25">
      <c r="B5004" s="388"/>
      <c r="C5004" s="389"/>
      <c r="D5004" s="389"/>
      <c r="E5004" s="389"/>
    </row>
    <row r="5005" spans="2:5" x14ac:dyDescent="0.25">
      <c r="B5005" s="388"/>
      <c r="C5005" s="389"/>
      <c r="D5005" s="389"/>
      <c r="E5005" s="389"/>
    </row>
    <row r="5006" spans="2:5" x14ac:dyDescent="0.25">
      <c r="B5006" s="388"/>
      <c r="C5006" s="389"/>
      <c r="D5006" s="389"/>
      <c r="E5006" s="389"/>
    </row>
    <row r="5007" spans="2:5" x14ac:dyDescent="0.25">
      <c r="B5007" s="388"/>
      <c r="C5007" s="389"/>
      <c r="D5007" s="389"/>
      <c r="E5007" s="389"/>
    </row>
    <row r="5008" spans="2:5" x14ac:dyDescent="0.25">
      <c r="B5008" s="388"/>
      <c r="C5008" s="389"/>
      <c r="D5008" s="389"/>
      <c r="E5008" s="389"/>
    </row>
    <row r="5009" spans="2:5" x14ac:dyDescent="0.25">
      <c r="B5009" s="388"/>
      <c r="C5009" s="389"/>
      <c r="D5009" s="389"/>
      <c r="E5009" s="389"/>
    </row>
    <row r="5010" spans="2:5" x14ac:dyDescent="0.25">
      <c r="B5010" s="388"/>
      <c r="C5010" s="389"/>
      <c r="D5010" s="389"/>
      <c r="E5010" s="389"/>
    </row>
    <row r="5011" spans="2:5" x14ac:dyDescent="0.25">
      <c r="B5011" s="388"/>
      <c r="C5011" s="389"/>
      <c r="D5011" s="389"/>
      <c r="E5011" s="389"/>
    </row>
    <row r="5012" spans="2:5" x14ac:dyDescent="0.25">
      <c r="B5012" s="388"/>
      <c r="C5012" s="389"/>
      <c r="D5012" s="389"/>
      <c r="E5012" s="389"/>
    </row>
    <row r="5013" spans="2:5" x14ac:dyDescent="0.25">
      <c r="B5013" s="388"/>
      <c r="C5013" s="389"/>
      <c r="D5013" s="389"/>
      <c r="E5013" s="389"/>
    </row>
    <row r="5014" spans="2:5" x14ac:dyDescent="0.25">
      <c r="B5014" s="388"/>
      <c r="C5014" s="389"/>
      <c r="D5014" s="389"/>
      <c r="E5014" s="389"/>
    </row>
    <row r="5015" spans="2:5" x14ac:dyDescent="0.25">
      <c r="B5015" s="388"/>
      <c r="C5015" s="389"/>
      <c r="D5015" s="389"/>
      <c r="E5015" s="389"/>
    </row>
    <row r="5016" spans="2:5" x14ac:dyDescent="0.25">
      <c r="B5016" s="388"/>
      <c r="C5016" s="389"/>
      <c r="D5016" s="389"/>
      <c r="E5016" s="389"/>
    </row>
    <row r="5017" spans="2:5" x14ac:dyDescent="0.25">
      <c r="B5017" s="388"/>
      <c r="C5017" s="389"/>
      <c r="D5017" s="389"/>
      <c r="E5017" s="389"/>
    </row>
    <row r="5018" spans="2:5" x14ac:dyDescent="0.25">
      <c r="B5018" s="388"/>
      <c r="C5018" s="389"/>
      <c r="D5018" s="389"/>
      <c r="E5018" s="389"/>
    </row>
    <row r="5019" spans="2:5" x14ac:dyDescent="0.25">
      <c r="B5019" s="388"/>
      <c r="C5019" s="389"/>
      <c r="D5019" s="389"/>
      <c r="E5019" s="389"/>
    </row>
    <row r="5020" spans="2:5" x14ac:dyDescent="0.25">
      <c r="B5020" s="388"/>
      <c r="C5020" s="389"/>
      <c r="D5020" s="389"/>
      <c r="E5020" s="389"/>
    </row>
    <row r="5021" spans="2:5" x14ac:dyDescent="0.25">
      <c r="B5021" s="388"/>
      <c r="C5021" s="389"/>
      <c r="D5021" s="389"/>
      <c r="E5021" s="389"/>
    </row>
    <row r="5022" spans="2:5" x14ac:dyDescent="0.25">
      <c r="B5022" s="388"/>
      <c r="C5022" s="389"/>
      <c r="D5022" s="389"/>
      <c r="E5022" s="389"/>
    </row>
    <row r="5023" spans="2:5" x14ac:dyDescent="0.25">
      <c r="B5023" s="388"/>
      <c r="C5023" s="389"/>
      <c r="D5023" s="389"/>
      <c r="E5023" s="389"/>
    </row>
    <row r="5024" spans="2:5" x14ac:dyDescent="0.25">
      <c r="B5024" s="388"/>
      <c r="C5024" s="389"/>
      <c r="D5024" s="389"/>
      <c r="E5024" s="389"/>
    </row>
    <row r="5025" spans="2:5" x14ac:dyDescent="0.25">
      <c r="B5025" s="388"/>
      <c r="C5025" s="389"/>
      <c r="D5025" s="389"/>
      <c r="E5025" s="389"/>
    </row>
    <row r="5026" spans="2:5" x14ac:dyDescent="0.25">
      <c r="B5026" s="388"/>
      <c r="C5026" s="389"/>
      <c r="D5026" s="389"/>
      <c r="E5026" s="389"/>
    </row>
    <row r="5027" spans="2:5" x14ac:dyDescent="0.25">
      <c r="B5027" s="388"/>
      <c r="C5027" s="389"/>
      <c r="D5027" s="389"/>
      <c r="E5027" s="389"/>
    </row>
    <row r="5028" spans="2:5" x14ac:dyDescent="0.25">
      <c r="B5028" s="388"/>
      <c r="C5028" s="389"/>
      <c r="D5028" s="389"/>
      <c r="E5028" s="389"/>
    </row>
    <row r="5029" spans="2:5" x14ac:dyDescent="0.25">
      <c r="B5029" s="388"/>
      <c r="C5029" s="389"/>
      <c r="D5029" s="389"/>
      <c r="E5029" s="389"/>
    </row>
    <row r="5030" spans="2:5" x14ac:dyDescent="0.25">
      <c r="B5030" s="388"/>
      <c r="C5030" s="389"/>
      <c r="D5030" s="389"/>
      <c r="E5030" s="389"/>
    </row>
    <row r="5031" spans="2:5" x14ac:dyDescent="0.25">
      <c r="B5031" s="388"/>
      <c r="C5031" s="389"/>
      <c r="D5031" s="389"/>
      <c r="E5031" s="389"/>
    </row>
    <row r="5032" spans="2:5" x14ac:dyDescent="0.25">
      <c r="B5032" s="388"/>
      <c r="C5032" s="389"/>
      <c r="D5032" s="389"/>
      <c r="E5032" s="389"/>
    </row>
    <row r="5033" spans="2:5" x14ac:dyDescent="0.25">
      <c r="B5033" s="388"/>
      <c r="C5033" s="389"/>
      <c r="D5033" s="389"/>
      <c r="E5033" s="389"/>
    </row>
    <row r="5034" spans="2:5" x14ac:dyDescent="0.25">
      <c r="B5034" s="388"/>
      <c r="C5034" s="389"/>
      <c r="D5034" s="389"/>
      <c r="E5034" s="389"/>
    </row>
    <row r="5035" spans="2:5" x14ac:dyDescent="0.25">
      <c r="B5035" s="388"/>
      <c r="C5035" s="389"/>
      <c r="D5035" s="389"/>
      <c r="E5035" s="389"/>
    </row>
    <row r="5036" spans="2:5" x14ac:dyDescent="0.25">
      <c r="B5036" s="388"/>
      <c r="C5036" s="389"/>
      <c r="D5036" s="389"/>
      <c r="E5036" s="389"/>
    </row>
    <row r="5037" spans="2:5" x14ac:dyDescent="0.25">
      <c r="B5037" s="388"/>
      <c r="C5037" s="389"/>
      <c r="D5037" s="389"/>
      <c r="E5037" s="389"/>
    </row>
    <row r="5038" spans="2:5" x14ac:dyDescent="0.25">
      <c r="B5038" s="388"/>
      <c r="C5038" s="389"/>
      <c r="D5038" s="389"/>
      <c r="E5038" s="389"/>
    </row>
    <row r="5039" spans="2:5" x14ac:dyDescent="0.25">
      <c r="B5039" s="388"/>
      <c r="C5039" s="389"/>
      <c r="D5039" s="389"/>
      <c r="E5039" s="389"/>
    </row>
    <row r="5040" spans="2:5" x14ac:dyDescent="0.25">
      <c r="B5040" s="388"/>
      <c r="C5040" s="389"/>
      <c r="D5040" s="389"/>
      <c r="E5040" s="389"/>
    </row>
    <row r="5041" spans="2:5" x14ac:dyDescent="0.25">
      <c r="B5041" s="388"/>
      <c r="C5041" s="389"/>
      <c r="D5041" s="389"/>
      <c r="E5041" s="389"/>
    </row>
    <row r="5042" spans="2:5" x14ac:dyDescent="0.25">
      <c r="B5042" s="388"/>
      <c r="C5042" s="389"/>
      <c r="D5042" s="389"/>
      <c r="E5042" s="389"/>
    </row>
    <row r="5043" spans="2:5" x14ac:dyDescent="0.25">
      <c r="B5043" s="388"/>
      <c r="C5043" s="389"/>
      <c r="D5043" s="389"/>
      <c r="E5043" s="389"/>
    </row>
    <row r="5044" spans="2:5" x14ac:dyDescent="0.25">
      <c r="B5044" s="388"/>
      <c r="C5044" s="389"/>
      <c r="D5044" s="389"/>
      <c r="E5044" s="389"/>
    </row>
    <row r="5045" spans="2:5" x14ac:dyDescent="0.25">
      <c r="B5045" s="388"/>
      <c r="C5045" s="389"/>
      <c r="D5045" s="389"/>
      <c r="E5045" s="389"/>
    </row>
    <row r="5046" spans="2:5" x14ac:dyDescent="0.25">
      <c r="B5046" s="388"/>
      <c r="C5046" s="389"/>
      <c r="D5046" s="389"/>
      <c r="E5046" s="389"/>
    </row>
    <row r="5047" spans="2:5" x14ac:dyDescent="0.25">
      <c r="B5047" s="388"/>
      <c r="C5047" s="389"/>
      <c r="D5047" s="389"/>
      <c r="E5047" s="389"/>
    </row>
    <row r="5048" spans="2:5" x14ac:dyDescent="0.25">
      <c r="B5048" s="388"/>
      <c r="C5048" s="389"/>
      <c r="D5048" s="389"/>
      <c r="E5048" s="389"/>
    </row>
    <row r="5049" spans="2:5" x14ac:dyDescent="0.25">
      <c r="B5049" s="388"/>
      <c r="C5049" s="389"/>
      <c r="D5049" s="389"/>
      <c r="E5049" s="389"/>
    </row>
    <row r="5050" spans="2:5" x14ac:dyDescent="0.25">
      <c r="B5050" s="388"/>
      <c r="C5050" s="389"/>
      <c r="D5050" s="389"/>
      <c r="E5050" s="389"/>
    </row>
    <row r="5051" spans="2:5" x14ac:dyDescent="0.25">
      <c r="B5051" s="388"/>
      <c r="C5051" s="389"/>
      <c r="D5051" s="389"/>
      <c r="E5051" s="389"/>
    </row>
    <row r="5052" spans="2:5" x14ac:dyDescent="0.25">
      <c r="B5052" s="388"/>
      <c r="C5052" s="389"/>
      <c r="D5052" s="389"/>
      <c r="E5052" s="389"/>
    </row>
    <row r="5053" spans="2:5" x14ac:dyDescent="0.25">
      <c r="B5053" s="388"/>
      <c r="C5053" s="389"/>
      <c r="D5053" s="389"/>
      <c r="E5053" s="389"/>
    </row>
    <row r="5054" spans="2:5" x14ac:dyDescent="0.25">
      <c r="B5054" s="388"/>
      <c r="C5054" s="389"/>
      <c r="D5054" s="389"/>
      <c r="E5054" s="389"/>
    </row>
    <row r="5055" spans="2:5" x14ac:dyDescent="0.25">
      <c r="B5055" s="388"/>
      <c r="C5055" s="389"/>
      <c r="D5055" s="389"/>
      <c r="E5055" s="389"/>
    </row>
    <row r="5056" spans="2:5" x14ac:dyDescent="0.25">
      <c r="B5056" s="388"/>
      <c r="C5056" s="389"/>
      <c r="D5056" s="389"/>
      <c r="E5056" s="389"/>
    </row>
    <row r="5057" spans="2:5" x14ac:dyDescent="0.25">
      <c r="B5057" s="388"/>
      <c r="C5057" s="389"/>
      <c r="D5057" s="389"/>
      <c r="E5057" s="389"/>
    </row>
    <row r="5058" spans="2:5" x14ac:dyDescent="0.25">
      <c r="B5058" s="388"/>
      <c r="C5058" s="389"/>
      <c r="D5058" s="389"/>
      <c r="E5058" s="389"/>
    </row>
    <row r="5059" spans="2:5" x14ac:dyDescent="0.25">
      <c r="B5059" s="388"/>
      <c r="C5059" s="389"/>
      <c r="D5059" s="389"/>
      <c r="E5059" s="389"/>
    </row>
    <row r="5060" spans="2:5" x14ac:dyDescent="0.25">
      <c r="B5060" s="388"/>
      <c r="C5060" s="389"/>
      <c r="D5060" s="389"/>
      <c r="E5060" s="389"/>
    </row>
    <row r="5061" spans="2:5" x14ac:dyDescent="0.25">
      <c r="B5061" s="388"/>
      <c r="C5061" s="389"/>
      <c r="D5061" s="389"/>
      <c r="E5061" s="389"/>
    </row>
    <row r="5062" spans="2:5" x14ac:dyDescent="0.25">
      <c r="B5062" s="388"/>
      <c r="C5062" s="389"/>
      <c r="D5062" s="389"/>
      <c r="E5062" s="389"/>
    </row>
    <row r="5063" spans="2:5" x14ac:dyDescent="0.25">
      <c r="B5063" s="388"/>
      <c r="C5063" s="389"/>
      <c r="D5063" s="389"/>
      <c r="E5063" s="389"/>
    </row>
    <row r="5064" spans="2:5" x14ac:dyDescent="0.25">
      <c r="B5064" s="388"/>
      <c r="C5064" s="389"/>
      <c r="D5064" s="389"/>
      <c r="E5064" s="389"/>
    </row>
    <row r="5065" spans="2:5" x14ac:dyDescent="0.25">
      <c r="B5065" s="388"/>
      <c r="C5065" s="389"/>
      <c r="D5065" s="389"/>
      <c r="E5065" s="389"/>
    </row>
    <row r="5066" spans="2:5" x14ac:dyDescent="0.25">
      <c r="B5066" s="388"/>
      <c r="C5066" s="389"/>
      <c r="D5066" s="389"/>
      <c r="E5066" s="389"/>
    </row>
    <row r="5067" spans="2:5" x14ac:dyDescent="0.25">
      <c r="B5067" s="388"/>
      <c r="C5067" s="389"/>
      <c r="D5067" s="389"/>
      <c r="E5067" s="389"/>
    </row>
    <row r="5068" spans="2:5" x14ac:dyDescent="0.25">
      <c r="B5068" s="388"/>
      <c r="C5068" s="389"/>
      <c r="D5068" s="389"/>
      <c r="E5068" s="389"/>
    </row>
    <row r="5069" spans="2:5" x14ac:dyDescent="0.25">
      <c r="B5069" s="388"/>
      <c r="C5069" s="389"/>
      <c r="D5069" s="389"/>
      <c r="E5069" s="389"/>
    </row>
    <row r="5070" spans="2:5" x14ac:dyDescent="0.25">
      <c r="B5070" s="388"/>
      <c r="C5070" s="389"/>
      <c r="D5070" s="389"/>
      <c r="E5070" s="389"/>
    </row>
    <row r="5071" spans="2:5" x14ac:dyDescent="0.25">
      <c r="B5071" s="388"/>
      <c r="C5071" s="389"/>
      <c r="D5071" s="389"/>
      <c r="E5071" s="389"/>
    </row>
    <row r="5072" spans="2:5" x14ac:dyDescent="0.25">
      <c r="B5072" s="388"/>
      <c r="C5072" s="389"/>
      <c r="D5072" s="389"/>
      <c r="E5072" s="389"/>
    </row>
    <row r="5073" spans="2:5" x14ac:dyDescent="0.25">
      <c r="B5073" s="388"/>
      <c r="C5073" s="389"/>
      <c r="D5073" s="389"/>
      <c r="E5073" s="389"/>
    </row>
    <row r="5074" spans="2:5" x14ac:dyDescent="0.25">
      <c r="B5074" s="388"/>
      <c r="C5074" s="389"/>
      <c r="D5074" s="389"/>
      <c r="E5074" s="389"/>
    </row>
    <row r="5075" spans="2:5" x14ac:dyDescent="0.25">
      <c r="B5075" s="388"/>
      <c r="C5075" s="389"/>
      <c r="D5075" s="389"/>
      <c r="E5075" s="389"/>
    </row>
    <row r="5076" spans="2:5" x14ac:dyDescent="0.25">
      <c r="B5076" s="388"/>
      <c r="C5076" s="389"/>
      <c r="D5076" s="389"/>
      <c r="E5076" s="389"/>
    </row>
    <row r="5077" spans="2:5" x14ac:dyDescent="0.25">
      <c r="B5077" s="388"/>
      <c r="C5077" s="389"/>
      <c r="D5077" s="389"/>
      <c r="E5077" s="389"/>
    </row>
    <row r="5078" spans="2:5" x14ac:dyDescent="0.25">
      <c r="B5078" s="388"/>
      <c r="C5078" s="389"/>
      <c r="D5078" s="389"/>
      <c r="E5078" s="389"/>
    </row>
    <row r="5079" spans="2:5" x14ac:dyDescent="0.25">
      <c r="B5079" s="388"/>
      <c r="C5079" s="389"/>
      <c r="D5079" s="389"/>
      <c r="E5079" s="389"/>
    </row>
    <row r="5080" spans="2:5" x14ac:dyDescent="0.25">
      <c r="B5080" s="388"/>
      <c r="C5080" s="389"/>
      <c r="D5080" s="389"/>
      <c r="E5080" s="389"/>
    </row>
    <row r="5081" spans="2:5" x14ac:dyDescent="0.25">
      <c r="B5081" s="388"/>
      <c r="C5081" s="389"/>
      <c r="D5081" s="389"/>
      <c r="E5081" s="389"/>
    </row>
    <row r="5082" spans="2:5" x14ac:dyDescent="0.25">
      <c r="B5082" s="388"/>
      <c r="C5082" s="389"/>
      <c r="D5082" s="389"/>
      <c r="E5082" s="389"/>
    </row>
    <row r="5083" spans="2:5" x14ac:dyDescent="0.25">
      <c r="B5083" s="388"/>
      <c r="C5083" s="389"/>
      <c r="D5083" s="389"/>
      <c r="E5083" s="389"/>
    </row>
    <row r="5084" spans="2:5" x14ac:dyDescent="0.25">
      <c r="B5084" s="388"/>
      <c r="C5084" s="389"/>
      <c r="D5084" s="389"/>
      <c r="E5084" s="389"/>
    </row>
    <row r="5085" spans="2:5" x14ac:dyDescent="0.25">
      <c r="B5085" s="388"/>
      <c r="C5085" s="389"/>
      <c r="D5085" s="389"/>
      <c r="E5085" s="389"/>
    </row>
    <row r="5086" spans="2:5" x14ac:dyDescent="0.25">
      <c r="B5086" s="388"/>
      <c r="C5086" s="389"/>
      <c r="D5086" s="389"/>
      <c r="E5086" s="389"/>
    </row>
    <row r="5087" spans="2:5" x14ac:dyDescent="0.25">
      <c r="B5087" s="388"/>
      <c r="C5087" s="389"/>
      <c r="D5087" s="389"/>
      <c r="E5087" s="389"/>
    </row>
    <row r="5088" spans="2:5" x14ac:dyDescent="0.25">
      <c r="B5088" s="388"/>
      <c r="C5088" s="389"/>
      <c r="D5088" s="389"/>
      <c r="E5088" s="389"/>
    </row>
    <row r="5089" spans="2:5" x14ac:dyDescent="0.25">
      <c r="B5089" s="388"/>
      <c r="C5089" s="389"/>
      <c r="D5089" s="389"/>
      <c r="E5089" s="389"/>
    </row>
    <row r="5090" spans="2:5" x14ac:dyDescent="0.25">
      <c r="B5090" s="388"/>
      <c r="C5090" s="389"/>
      <c r="D5090" s="389"/>
      <c r="E5090" s="389"/>
    </row>
    <row r="5091" spans="2:5" x14ac:dyDescent="0.25">
      <c r="B5091" s="388"/>
      <c r="C5091" s="389"/>
      <c r="D5091" s="389"/>
      <c r="E5091" s="389"/>
    </row>
    <row r="5092" spans="2:5" x14ac:dyDescent="0.25">
      <c r="B5092" s="388"/>
      <c r="C5092" s="389"/>
      <c r="D5092" s="389"/>
      <c r="E5092" s="389"/>
    </row>
    <row r="5093" spans="2:5" x14ac:dyDescent="0.25">
      <c r="B5093" s="388"/>
      <c r="C5093" s="389"/>
      <c r="D5093" s="389"/>
      <c r="E5093" s="389"/>
    </row>
    <row r="5094" spans="2:5" x14ac:dyDescent="0.25">
      <c r="B5094" s="388"/>
      <c r="C5094" s="389"/>
      <c r="D5094" s="389"/>
      <c r="E5094" s="389"/>
    </row>
    <row r="5095" spans="2:5" x14ac:dyDescent="0.25">
      <c r="B5095" s="388"/>
      <c r="C5095" s="389"/>
      <c r="D5095" s="389"/>
      <c r="E5095" s="389"/>
    </row>
    <row r="5096" spans="2:5" x14ac:dyDescent="0.25">
      <c r="B5096" s="388"/>
      <c r="C5096" s="389"/>
      <c r="D5096" s="389"/>
      <c r="E5096" s="389"/>
    </row>
    <row r="5097" spans="2:5" x14ac:dyDescent="0.25">
      <c r="B5097" s="388"/>
      <c r="C5097" s="389"/>
      <c r="D5097" s="389"/>
      <c r="E5097" s="389"/>
    </row>
    <row r="5098" spans="2:5" x14ac:dyDescent="0.25">
      <c r="B5098" s="388"/>
      <c r="C5098" s="389"/>
      <c r="D5098" s="389"/>
      <c r="E5098" s="389"/>
    </row>
    <row r="5099" spans="2:5" x14ac:dyDescent="0.25">
      <c r="B5099" s="388"/>
      <c r="C5099" s="389"/>
      <c r="D5099" s="389"/>
      <c r="E5099" s="389"/>
    </row>
    <row r="5100" spans="2:5" x14ac:dyDescent="0.25">
      <c r="B5100" s="388"/>
      <c r="C5100" s="389"/>
      <c r="D5100" s="389"/>
      <c r="E5100" s="389"/>
    </row>
    <row r="5101" spans="2:5" x14ac:dyDescent="0.25">
      <c r="B5101" s="388"/>
      <c r="C5101" s="389"/>
      <c r="D5101" s="389"/>
      <c r="E5101" s="389"/>
    </row>
    <row r="5102" spans="2:5" x14ac:dyDescent="0.25">
      <c r="B5102" s="388"/>
      <c r="C5102" s="389"/>
      <c r="D5102" s="389"/>
      <c r="E5102" s="389"/>
    </row>
    <row r="5103" spans="2:5" x14ac:dyDescent="0.25">
      <c r="B5103" s="388"/>
      <c r="C5103" s="389"/>
      <c r="D5103" s="389"/>
      <c r="E5103" s="389"/>
    </row>
    <row r="5104" spans="2:5" x14ac:dyDescent="0.25">
      <c r="B5104" s="388"/>
      <c r="C5104" s="389"/>
      <c r="D5104" s="389"/>
      <c r="E5104" s="389"/>
    </row>
    <row r="5105" spans="2:5" x14ac:dyDescent="0.25">
      <c r="B5105" s="388"/>
      <c r="C5105" s="389"/>
      <c r="D5105" s="389"/>
      <c r="E5105" s="389"/>
    </row>
    <row r="5106" spans="2:5" x14ac:dyDescent="0.25">
      <c r="B5106" s="388"/>
      <c r="C5106" s="389"/>
      <c r="D5106" s="389"/>
      <c r="E5106" s="389"/>
    </row>
    <row r="5107" spans="2:5" x14ac:dyDescent="0.25">
      <c r="B5107" s="388"/>
      <c r="C5107" s="389"/>
      <c r="D5107" s="389"/>
      <c r="E5107" s="389"/>
    </row>
    <row r="5108" spans="2:5" x14ac:dyDescent="0.25">
      <c r="B5108" s="388"/>
      <c r="C5108" s="389"/>
      <c r="D5108" s="389"/>
      <c r="E5108" s="389"/>
    </row>
    <row r="5109" spans="2:5" x14ac:dyDescent="0.25">
      <c r="B5109" s="388"/>
      <c r="C5109" s="389"/>
      <c r="D5109" s="389"/>
      <c r="E5109" s="389"/>
    </row>
    <row r="5110" spans="2:5" x14ac:dyDescent="0.25">
      <c r="B5110" s="388"/>
      <c r="C5110" s="389"/>
      <c r="D5110" s="389"/>
      <c r="E5110" s="389"/>
    </row>
    <row r="5111" spans="2:5" x14ac:dyDescent="0.25">
      <c r="B5111" s="388"/>
      <c r="C5111" s="389"/>
      <c r="D5111" s="389"/>
      <c r="E5111" s="389"/>
    </row>
    <row r="5112" spans="2:5" x14ac:dyDescent="0.25">
      <c r="B5112" s="388"/>
      <c r="C5112" s="389"/>
      <c r="D5112" s="389"/>
      <c r="E5112" s="389"/>
    </row>
    <row r="5113" spans="2:5" x14ac:dyDescent="0.25">
      <c r="B5113" s="388"/>
      <c r="C5113" s="389"/>
      <c r="D5113" s="389"/>
      <c r="E5113" s="389"/>
    </row>
    <row r="5114" spans="2:5" x14ac:dyDescent="0.25">
      <c r="B5114" s="388"/>
      <c r="C5114" s="389"/>
      <c r="D5114" s="389"/>
      <c r="E5114" s="389"/>
    </row>
    <row r="5115" spans="2:5" x14ac:dyDescent="0.25">
      <c r="B5115" s="388"/>
      <c r="C5115" s="389"/>
      <c r="D5115" s="389"/>
      <c r="E5115" s="389"/>
    </row>
    <row r="5116" spans="2:5" x14ac:dyDescent="0.25">
      <c r="B5116" s="388"/>
      <c r="C5116" s="389"/>
      <c r="D5116" s="389"/>
      <c r="E5116" s="389"/>
    </row>
    <row r="5117" spans="2:5" x14ac:dyDescent="0.25">
      <c r="B5117" s="388"/>
      <c r="C5117" s="389"/>
      <c r="D5117" s="389"/>
      <c r="E5117" s="389"/>
    </row>
    <row r="5118" spans="2:5" x14ac:dyDescent="0.25">
      <c r="B5118" s="388"/>
      <c r="C5118" s="389"/>
      <c r="D5118" s="389"/>
      <c r="E5118" s="389"/>
    </row>
    <row r="5119" spans="2:5" x14ac:dyDescent="0.25">
      <c r="B5119" s="388"/>
      <c r="C5119" s="389"/>
      <c r="D5119" s="389"/>
      <c r="E5119" s="389"/>
    </row>
    <row r="5120" spans="2:5" x14ac:dyDescent="0.25">
      <c r="B5120" s="388"/>
      <c r="C5120" s="389"/>
      <c r="D5120" s="389"/>
      <c r="E5120" s="389"/>
    </row>
    <row r="5121" spans="2:5" x14ac:dyDescent="0.25">
      <c r="B5121" s="388"/>
      <c r="C5121" s="389"/>
      <c r="D5121" s="389"/>
      <c r="E5121" s="389"/>
    </row>
    <row r="5122" spans="2:5" x14ac:dyDescent="0.25">
      <c r="B5122" s="388"/>
      <c r="C5122" s="389"/>
      <c r="D5122" s="389"/>
      <c r="E5122" s="389"/>
    </row>
    <row r="5123" spans="2:5" x14ac:dyDescent="0.25">
      <c r="B5123" s="388"/>
      <c r="C5123" s="389"/>
      <c r="D5123" s="389"/>
      <c r="E5123" s="389"/>
    </row>
    <row r="5124" spans="2:5" x14ac:dyDescent="0.25">
      <c r="B5124" s="388"/>
      <c r="C5124" s="389"/>
      <c r="D5124" s="389"/>
      <c r="E5124" s="389"/>
    </row>
    <row r="5125" spans="2:5" x14ac:dyDescent="0.25">
      <c r="B5125" s="388"/>
      <c r="C5125" s="389"/>
      <c r="D5125" s="389"/>
      <c r="E5125" s="389"/>
    </row>
    <row r="5126" spans="2:5" x14ac:dyDescent="0.25">
      <c r="B5126" s="388"/>
      <c r="C5126" s="389"/>
      <c r="D5126" s="389"/>
      <c r="E5126" s="389"/>
    </row>
    <row r="5127" spans="2:5" x14ac:dyDescent="0.25">
      <c r="B5127" s="388"/>
      <c r="C5127" s="389"/>
      <c r="D5127" s="389"/>
      <c r="E5127" s="389"/>
    </row>
    <row r="5128" spans="2:5" x14ac:dyDescent="0.25">
      <c r="B5128" s="388"/>
      <c r="C5128" s="389"/>
      <c r="D5128" s="389"/>
      <c r="E5128" s="389"/>
    </row>
    <row r="5129" spans="2:5" x14ac:dyDescent="0.25">
      <c r="B5129" s="388"/>
      <c r="C5129" s="389"/>
      <c r="D5129" s="389"/>
      <c r="E5129" s="389"/>
    </row>
    <row r="5130" spans="2:5" x14ac:dyDescent="0.25">
      <c r="B5130" s="388"/>
      <c r="C5130" s="389"/>
      <c r="D5130" s="389"/>
      <c r="E5130" s="389"/>
    </row>
    <row r="5131" spans="2:5" x14ac:dyDescent="0.25">
      <c r="B5131" s="388"/>
      <c r="C5131" s="389"/>
      <c r="D5131" s="389"/>
      <c r="E5131" s="389"/>
    </row>
    <row r="5132" spans="2:5" x14ac:dyDescent="0.25">
      <c r="B5132" s="388"/>
      <c r="C5132" s="389"/>
      <c r="D5132" s="389"/>
      <c r="E5132" s="389"/>
    </row>
    <row r="5133" spans="2:5" x14ac:dyDescent="0.25">
      <c r="B5133" s="388"/>
      <c r="C5133" s="389"/>
      <c r="D5133" s="389"/>
      <c r="E5133" s="389"/>
    </row>
    <row r="5134" spans="2:5" x14ac:dyDescent="0.25">
      <c r="B5134" s="388"/>
      <c r="C5134" s="389"/>
      <c r="D5134" s="389"/>
      <c r="E5134" s="389"/>
    </row>
    <row r="5135" spans="2:5" x14ac:dyDescent="0.25">
      <c r="B5135" s="388"/>
      <c r="C5135" s="389"/>
      <c r="D5135" s="389"/>
      <c r="E5135" s="389"/>
    </row>
    <row r="5136" spans="2:5" x14ac:dyDescent="0.25">
      <c r="B5136" s="388"/>
      <c r="C5136" s="389"/>
      <c r="D5136" s="389"/>
      <c r="E5136" s="389"/>
    </row>
    <row r="5137" spans="2:5" x14ac:dyDescent="0.25">
      <c r="B5137" s="388"/>
      <c r="C5137" s="389"/>
      <c r="D5137" s="389"/>
      <c r="E5137" s="389"/>
    </row>
    <row r="5138" spans="2:5" x14ac:dyDescent="0.25">
      <c r="B5138" s="388"/>
      <c r="C5138" s="389"/>
      <c r="D5138" s="389"/>
      <c r="E5138" s="389"/>
    </row>
    <row r="5139" spans="2:5" x14ac:dyDescent="0.25">
      <c r="B5139" s="388"/>
      <c r="C5139" s="389"/>
      <c r="D5139" s="389"/>
      <c r="E5139" s="389"/>
    </row>
    <row r="5140" spans="2:5" x14ac:dyDescent="0.25">
      <c r="B5140" s="388"/>
      <c r="C5140" s="389"/>
      <c r="D5140" s="389"/>
      <c r="E5140" s="389"/>
    </row>
    <row r="5141" spans="2:5" x14ac:dyDescent="0.25">
      <c r="B5141" s="388"/>
      <c r="C5141" s="389"/>
      <c r="D5141" s="389"/>
      <c r="E5141" s="389"/>
    </row>
    <row r="5142" spans="2:5" x14ac:dyDescent="0.25">
      <c r="B5142" s="388"/>
      <c r="C5142" s="389"/>
      <c r="D5142" s="389"/>
      <c r="E5142" s="389"/>
    </row>
    <row r="5143" spans="2:5" x14ac:dyDescent="0.25">
      <c r="B5143" s="388"/>
      <c r="C5143" s="389"/>
      <c r="D5143" s="389"/>
      <c r="E5143" s="389"/>
    </row>
    <row r="5144" spans="2:5" x14ac:dyDescent="0.25">
      <c r="B5144" s="388"/>
      <c r="C5144" s="389"/>
      <c r="D5144" s="389"/>
      <c r="E5144" s="389"/>
    </row>
    <row r="5145" spans="2:5" x14ac:dyDescent="0.25">
      <c r="B5145" s="388"/>
      <c r="C5145" s="389"/>
      <c r="D5145" s="389"/>
      <c r="E5145" s="389"/>
    </row>
    <row r="5146" spans="2:5" x14ac:dyDescent="0.25">
      <c r="B5146" s="388"/>
      <c r="C5146" s="389"/>
      <c r="D5146" s="389"/>
      <c r="E5146" s="389"/>
    </row>
    <row r="5147" spans="2:5" x14ac:dyDescent="0.25">
      <c r="B5147" s="388"/>
      <c r="C5147" s="389"/>
      <c r="D5147" s="389"/>
      <c r="E5147" s="389"/>
    </row>
    <row r="5148" spans="2:5" x14ac:dyDescent="0.25">
      <c r="B5148" s="388"/>
      <c r="C5148" s="389"/>
      <c r="D5148" s="389"/>
      <c r="E5148" s="389"/>
    </row>
    <row r="5149" spans="2:5" x14ac:dyDescent="0.25">
      <c r="B5149" s="388"/>
      <c r="C5149" s="389"/>
      <c r="D5149" s="389"/>
      <c r="E5149" s="389"/>
    </row>
    <row r="5150" spans="2:5" x14ac:dyDescent="0.25">
      <c r="B5150" s="388"/>
      <c r="C5150" s="389"/>
      <c r="D5150" s="389"/>
      <c r="E5150" s="389"/>
    </row>
    <row r="5151" spans="2:5" x14ac:dyDescent="0.25">
      <c r="B5151" s="388"/>
      <c r="C5151" s="389"/>
      <c r="D5151" s="389"/>
      <c r="E5151" s="389"/>
    </row>
    <row r="5152" spans="2:5" x14ac:dyDescent="0.25">
      <c r="B5152" s="388"/>
      <c r="C5152" s="389"/>
      <c r="D5152" s="389"/>
      <c r="E5152" s="389"/>
    </row>
    <row r="5153" spans="2:5" x14ac:dyDescent="0.25">
      <c r="B5153" s="388"/>
      <c r="C5153" s="389"/>
      <c r="D5153" s="389"/>
      <c r="E5153" s="389"/>
    </row>
    <row r="5154" spans="2:5" x14ac:dyDescent="0.25">
      <c r="B5154" s="388"/>
      <c r="C5154" s="389"/>
      <c r="D5154" s="389"/>
      <c r="E5154" s="389"/>
    </row>
    <row r="5155" spans="2:5" x14ac:dyDescent="0.25">
      <c r="B5155" s="388"/>
      <c r="C5155" s="389"/>
      <c r="D5155" s="389"/>
      <c r="E5155" s="389"/>
    </row>
    <row r="5156" spans="2:5" x14ac:dyDescent="0.25">
      <c r="B5156" s="388"/>
      <c r="C5156" s="389"/>
      <c r="D5156" s="389"/>
      <c r="E5156" s="389"/>
    </row>
    <row r="5157" spans="2:5" x14ac:dyDescent="0.25">
      <c r="B5157" s="388"/>
      <c r="C5157" s="389"/>
      <c r="D5157" s="389"/>
      <c r="E5157" s="389"/>
    </row>
    <row r="5158" spans="2:5" x14ac:dyDescent="0.25">
      <c r="B5158" s="388"/>
      <c r="C5158" s="389"/>
      <c r="D5158" s="389"/>
      <c r="E5158" s="389"/>
    </row>
    <row r="5159" spans="2:5" x14ac:dyDescent="0.25">
      <c r="B5159" s="388"/>
      <c r="C5159" s="389"/>
      <c r="D5159" s="389"/>
      <c r="E5159" s="389"/>
    </row>
    <row r="5160" spans="2:5" x14ac:dyDescent="0.25">
      <c r="B5160" s="388"/>
      <c r="C5160" s="389"/>
      <c r="D5160" s="389"/>
      <c r="E5160" s="389"/>
    </row>
    <row r="5161" spans="2:5" x14ac:dyDescent="0.25">
      <c r="B5161" s="388"/>
      <c r="C5161" s="389"/>
      <c r="D5161" s="389"/>
      <c r="E5161" s="389"/>
    </row>
    <row r="5162" spans="2:5" x14ac:dyDescent="0.25">
      <c r="B5162" s="388"/>
      <c r="C5162" s="389"/>
      <c r="D5162" s="389"/>
      <c r="E5162" s="389"/>
    </row>
    <row r="5163" spans="2:5" x14ac:dyDescent="0.25">
      <c r="B5163" s="388"/>
      <c r="C5163" s="389"/>
      <c r="D5163" s="389"/>
      <c r="E5163" s="389"/>
    </row>
    <row r="5164" spans="2:5" x14ac:dyDescent="0.25">
      <c r="B5164" s="388"/>
      <c r="C5164" s="389"/>
      <c r="D5164" s="389"/>
      <c r="E5164" s="389"/>
    </row>
    <row r="5165" spans="2:5" x14ac:dyDescent="0.25">
      <c r="B5165" s="388"/>
      <c r="C5165" s="389"/>
      <c r="D5165" s="389"/>
      <c r="E5165" s="389"/>
    </row>
    <row r="5166" spans="2:5" x14ac:dyDescent="0.25">
      <c r="B5166" s="388"/>
      <c r="C5166" s="389"/>
      <c r="D5166" s="389"/>
      <c r="E5166" s="389"/>
    </row>
    <row r="5167" spans="2:5" x14ac:dyDescent="0.25">
      <c r="B5167" s="388"/>
      <c r="C5167" s="389"/>
      <c r="D5167" s="389"/>
      <c r="E5167" s="389"/>
    </row>
    <row r="5168" spans="2:5" x14ac:dyDescent="0.25">
      <c r="B5168" s="388"/>
      <c r="C5168" s="389"/>
      <c r="D5168" s="389"/>
      <c r="E5168" s="389"/>
    </row>
    <row r="5169" spans="2:5" x14ac:dyDescent="0.25">
      <c r="B5169" s="388"/>
      <c r="C5169" s="389"/>
      <c r="D5169" s="389"/>
      <c r="E5169" s="389"/>
    </row>
    <row r="5170" spans="2:5" x14ac:dyDescent="0.25">
      <c r="B5170" s="388"/>
      <c r="C5170" s="389"/>
      <c r="D5170" s="389"/>
      <c r="E5170" s="389"/>
    </row>
    <row r="5171" spans="2:5" x14ac:dyDescent="0.25">
      <c r="B5171" s="388"/>
      <c r="C5171" s="389"/>
      <c r="D5171" s="389"/>
      <c r="E5171" s="389"/>
    </row>
    <row r="5172" spans="2:5" x14ac:dyDescent="0.25">
      <c r="B5172" s="388"/>
      <c r="C5172" s="389"/>
      <c r="D5172" s="389"/>
      <c r="E5172" s="389"/>
    </row>
    <row r="5173" spans="2:5" x14ac:dyDescent="0.25">
      <c r="B5173" s="388"/>
      <c r="C5173" s="389"/>
      <c r="D5173" s="389"/>
      <c r="E5173" s="389"/>
    </row>
    <row r="5174" spans="2:5" x14ac:dyDescent="0.25">
      <c r="B5174" s="388"/>
      <c r="C5174" s="389"/>
      <c r="D5174" s="389"/>
      <c r="E5174" s="389"/>
    </row>
    <row r="5175" spans="2:5" x14ac:dyDescent="0.25">
      <c r="B5175" s="388"/>
      <c r="C5175" s="389"/>
      <c r="D5175" s="389"/>
      <c r="E5175" s="389"/>
    </row>
    <row r="5176" spans="2:5" x14ac:dyDescent="0.25">
      <c r="B5176" s="388"/>
      <c r="C5176" s="389"/>
      <c r="D5176" s="389"/>
      <c r="E5176" s="389"/>
    </row>
    <row r="5177" spans="2:5" x14ac:dyDescent="0.25">
      <c r="B5177" s="388"/>
      <c r="C5177" s="389"/>
      <c r="D5177" s="389"/>
      <c r="E5177" s="389"/>
    </row>
    <row r="5178" spans="2:5" x14ac:dyDescent="0.25">
      <c r="B5178" s="388"/>
      <c r="C5178" s="389"/>
      <c r="D5178" s="389"/>
      <c r="E5178" s="389"/>
    </row>
    <row r="5179" spans="2:5" x14ac:dyDescent="0.25">
      <c r="B5179" s="388"/>
      <c r="C5179" s="389"/>
      <c r="D5179" s="389"/>
      <c r="E5179" s="389"/>
    </row>
    <row r="5180" spans="2:5" x14ac:dyDescent="0.25">
      <c r="B5180" s="388"/>
      <c r="C5180" s="389"/>
      <c r="D5180" s="389"/>
      <c r="E5180" s="389"/>
    </row>
    <row r="5181" spans="2:5" x14ac:dyDescent="0.25">
      <c r="B5181" s="388"/>
      <c r="C5181" s="389"/>
      <c r="D5181" s="389"/>
      <c r="E5181" s="389"/>
    </row>
    <row r="5182" spans="2:5" x14ac:dyDescent="0.25">
      <c r="B5182" s="388"/>
      <c r="C5182" s="389"/>
      <c r="D5182" s="389"/>
      <c r="E5182" s="389"/>
    </row>
    <row r="5183" spans="2:5" x14ac:dyDescent="0.25">
      <c r="B5183" s="388"/>
      <c r="C5183" s="389"/>
      <c r="D5183" s="389"/>
      <c r="E5183" s="389"/>
    </row>
    <row r="5184" spans="2:5" x14ac:dyDescent="0.25">
      <c r="B5184" s="388"/>
      <c r="C5184" s="389"/>
      <c r="D5184" s="389"/>
      <c r="E5184" s="389"/>
    </row>
    <row r="5185" spans="2:5" x14ac:dyDescent="0.25">
      <c r="B5185" s="388"/>
      <c r="C5185" s="389"/>
      <c r="D5185" s="389"/>
      <c r="E5185" s="389"/>
    </row>
    <row r="5186" spans="2:5" x14ac:dyDescent="0.25">
      <c r="B5186" s="388"/>
      <c r="C5186" s="389"/>
      <c r="D5186" s="389"/>
      <c r="E5186" s="389"/>
    </row>
    <row r="5187" spans="2:5" x14ac:dyDescent="0.25">
      <c r="B5187" s="388"/>
      <c r="C5187" s="389"/>
      <c r="D5187" s="389"/>
      <c r="E5187" s="389"/>
    </row>
    <row r="5188" spans="2:5" x14ac:dyDescent="0.25">
      <c r="B5188" s="388"/>
      <c r="C5188" s="389"/>
      <c r="D5188" s="389"/>
      <c r="E5188" s="389"/>
    </row>
    <row r="5189" spans="2:5" x14ac:dyDescent="0.25">
      <c r="B5189" s="388"/>
      <c r="C5189" s="389"/>
      <c r="D5189" s="389"/>
      <c r="E5189" s="389"/>
    </row>
    <row r="5190" spans="2:5" x14ac:dyDescent="0.25">
      <c r="B5190" s="388"/>
      <c r="C5190" s="389"/>
      <c r="D5190" s="389"/>
      <c r="E5190" s="389"/>
    </row>
    <row r="5191" spans="2:5" x14ac:dyDescent="0.25">
      <c r="B5191" s="388"/>
      <c r="C5191" s="389"/>
      <c r="D5191" s="389"/>
      <c r="E5191" s="389"/>
    </row>
    <row r="5192" spans="2:5" x14ac:dyDescent="0.25">
      <c r="B5192" s="388"/>
      <c r="C5192" s="389"/>
      <c r="D5192" s="389"/>
      <c r="E5192" s="389"/>
    </row>
    <row r="5193" spans="2:5" x14ac:dyDescent="0.25">
      <c r="B5193" s="388"/>
      <c r="C5193" s="389"/>
      <c r="D5193" s="389"/>
      <c r="E5193" s="389"/>
    </row>
    <row r="5194" spans="2:5" x14ac:dyDescent="0.25">
      <c r="B5194" s="388"/>
      <c r="C5194" s="389"/>
      <c r="D5194" s="389"/>
      <c r="E5194" s="389"/>
    </row>
    <row r="5195" spans="2:5" x14ac:dyDescent="0.25">
      <c r="B5195" s="388"/>
      <c r="C5195" s="389"/>
      <c r="D5195" s="389"/>
      <c r="E5195" s="389"/>
    </row>
    <row r="5196" spans="2:5" x14ac:dyDescent="0.25">
      <c r="B5196" s="388"/>
      <c r="C5196" s="389"/>
      <c r="D5196" s="389"/>
      <c r="E5196" s="389"/>
    </row>
    <row r="5197" spans="2:5" x14ac:dyDescent="0.25">
      <c r="B5197" s="388"/>
      <c r="C5197" s="389"/>
      <c r="D5197" s="389"/>
      <c r="E5197" s="389"/>
    </row>
    <row r="5198" spans="2:5" x14ac:dyDescent="0.25">
      <c r="B5198" s="388"/>
      <c r="C5198" s="389"/>
      <c r="D5198" s="389"/>
      <c r="E5198" s="389"/>
    </row>
    <row r="5199" spans="2:5" x14ac:dyDescent="0.25">
      <c r="B5199" s="388"/>
      <c r="C5199" s="389"/>
      <c r="D5199" s="389"/>
      <c r="E5199" s="389"/>
    </row>
    <row r="5200" spans="2:5" x14ac:dyDescent="0.25">
      <c r="B5200" s="388"/>
      <c r="C5200" s="389"/>
      <c r="D5200" s="389"/>
      <c r="E5200" s="389"/>
    </row>
    <row r="5201" spans="2:5" x14ac:dyDescent="0.25">
      <c r="B5201" s="388"/>
      <c r="C5201" s="389"/>
      <c r="D5201" s="389"/>
      <c r="E5201" s="389"/>
    </row>
    <row r="5202" spans="2:5" x14ac:dyDescent="0.25">
      <c r="B5202" s="388"/>
      <c r="C5202" s="389"/>
      <c r="D5202" s="389"/>
      <c r="E5202" s="389"/>
    </row>
    <row r="5203" spans="2:5" x14ac:dyDescent="0.25">
      <c r="B5203" s="388"/>
      <c r="C5203" s="389"/>
      <c r="D5203" s="389"/>
      <c r="E5203" s="389"/>
    </row>
    <row r="5204" spans="2:5" x14ac:dyDescent="0.25">
      <c r="B5204" s="388"/>
      <c r="C5204" s="389"/>
      <c r="D5204" s="389"/>
      <c r="E5204" s="389"/>
    </row>
    <row r="5205" spans="2:5" x14ac:dyDescent="0.25">
      <c r="B5205" s="388"/>
      <c r="C5205" s="389"/>
      <c r="D5205" s="389"/>
      <c r="E5205" s="389"/>
    </row>
    <row r="5206" spans="2:5" x14ac:dyDescent="0.25">
      <c r="B5206" s="388"/>
      <c r="C5206" s="389"/>
      <c r="D5206" s="389"/>
      <c r="E5206" s="389"/>
    </row>
    <row r="5207" spans="2:5" x14ac:dyDescent="0.25">
      <c r="B5207" s="388"/>
      <c r="C5207" s="389"/>
      <c r="D5207" s="389"/>
      <c r="E5207" s="389"/>
    </row>
    <row r="5208" spans="2:5" x14ac:dyDescent="0.25">
      <c r="B5208" s="388"/>
      <c r="C5208" s="389"/>
      <c r="D5208" s="389"/>
      <c r="E5208" s="389"/>
    </row>
    <row r="5209" spans="2:5" x14ac:dyDescent="0.25">
      <c r="B5209" s="388"/>
      <c r="C5209" s="389"/>
      <c r="D5209" s="389"/>
      <c r="E5209" s="389"/>
    </row>
    <row r="5210" spans="2:5" x14ac:dyDescent="0.25">
      <c r="B5210" s="388"/>
      <c r="C5210" s="389"/>
      <c r="D5210" s="389"/>
      <c r="E5210" s="389"/>
    </row>
    <row r="5211" spans="2:5" x14ac:dyDescent="0.25">
      <c r="B5211" s="388"/>
      <c r="C5211" s="389"/>
      <c r="D5211" s="389"/>
      <c r="E5211" s="389"/>
    </row>
    <row r="5212" spans="2:5" x14ac:dyDescent="0.25">
      <c r="B5212" s="388"/>
      <c r="C5212" s="389"/>
      <c r="D5212" s="389"/>
      <c r="E5212" s="389"/>
    </row>
    <row r="5213" spans="2:5" x14ac:dyDescent="0.25">
      <c r="B5213" s="388"/>
      <c r="C5213" s="389"/>
      <c r="D5213" s="389"/>
      <c r="E5213" s="389"/>
    </row>
    <row r="5214" spans="2:5" x14ac:dyDescent="0.25">
      <c r="B5214" s="388"/>
      <c r="C5214" s="389"/>
      <c r="D5214" s="389"/>
      <c r="E5214" s="389"/>
    </row>
    <row r="5215" spans="2:5" x14ac:dyDescent="0.25">
      <c r="B5215" s="388"/>
      <c r="C5215" s="389"/>
      <c r="D5215" s="389"/>
      <c r="E5215" s="389"/>
    </row>
    <row r="5216" spans="2:5" x14ac:dyDescent="0.25">
      <c r="B5216" s="388"/>
      <c r="C5216" s="389"/>
      <c r="D5216" s="389"/>
      <c r="E5216" s="389"/>
    </row>
    <row r="5217" spans="2:5" x14ac:dyDescent="0.25">
      <c r="B5217" s="388"/>
      <c r="C5217" s="389"/>
      <c r="D5217" s="389"/>
      <c r="E5217" s="389"/>
    </row>
    <row r="5218" spans="2:5" x14ac:dyDescent="0.25">
      <c r="B5218" s="388"/>
      <c r="C5218" s="389"/>
      <c r="D5218" s="389"/>
      <c r="E5218" s="389"/>
    </row>
    <row r="5219" spans="2:5" x14ac:dyDescent="0.25">
      <c r="B5219" s="388"/>
      <c r="C5219" s="389"/>
      <c r="D5219" s="389"/>
      <c r="E5219" s="389"/>
    </row>
    <row r="5220" spans="2:5" x14ac:dyDescent="0.25">
      <c r="B5220" s="388"/>
      <c r="C5220" s="389"/>
      <c r="D5220" s="389"/>
      <c r="E5220" s="389"/>
    </row>
    <row r="5221" spans="2:5" x14ac:dyDescent="0.25">
      <c r="B5221" s="388"/>
      <c r="C5221" s="389"/>
      <c r="D5221" s="389"/>
      <c r="E5221" s="389"/>
    </row>
    <row r="5222" spans="2:5" x14ac:dyDescent="0.25">
      <c r="B5222" s="388"/>
      <c r="C5222" s="389"/>
      <c r="D5222" s="389"/>
      <c r="E5222" s="389"/>
    </row>
    <row r="5223" spans="2:5" x14ac:dyDescent="0.25">
      <c r="B5223" s="388"/>
      <c r="C5223" s="389"/>
      <c r="D5223" s="389"/>
      <c r="E5223" s="389"/>
    </row>
    <row r="5224" spans="2:5" x14ac:dyDescent="0.25">
      <c r="B5224" s="388"/>
      <c r="C5224" s="389"/>
      <c r="D5224" s="389"/>
      <c r="E5224" s="389"/>
    </row>
    <row r="5225" spans="2:5" x14ac:dyDescent="0.25">
      <c r="B5225" s="388"/>
      <c r="C5225" s="389"/>
      <c r="D5225" s="389"/>
      <c r="E5225" s="389"/>
    </row>
    <row r="5226" spans="2:5" x14ac:dyDescent="0.25">
      <c r="B5226" s="388"/>
      <c r="C5226" s="389"/>
      <c r="D5226" s="389"/>
      <c r="E5226" s="389"/>
    </row>
    <row r="5227" spans="2:5" x14ac:dyDescent="0.25">
      <c r="B5227" s="388"/>
      <c r="C5227" s="389"/>
      <c r="D5227" s="389"/>
      <c r="E5227" s="389"/>
    </row>
    <row r="5228" spans="2:5" x14ac:dyDescent="0.25">
      <c r="B5228" s="388"/>
      <c r="C5228" s="389"/>
      <c r="D5228" s="389"/>
      <c r="E5228" s="389"/>
    </row>
    <row r="5229" spans="2:5" x14ac:dyDescent="0.25">
      <c r="B5229" s="388"/>
      <c r="C5229" s="389"/>
      <c r="D5229" s="389"/>
      <c r="E5229" s="389"/>
    </row>
    <row r="5230" spans="2:5" x14ac:dyDescent="0.25">
      <c r="B5230" s="388"/>
      <c r="C5230" s="389"/>
      <c r="D5230" s="389"/>
      <c r="E5230" s="389"/>
    </row>
    <row r="5231" spans="2:5" x14ac:dyDescent="0.25">
      <c r="B5231" s="388"/>
      <c r="C5231" s="389"/>
      <c r="D5231" s="389"/>
      <c r="E5231" s="389"/>
    </row>
    <row r="5232" spans="2:5" x14ac:dyDescent="0.25">
      <c r="B5232" s="388"/>
      <c r="C5232" s="389"/>
      <c r="D5232" s="389"/>
      <c r="E5232" s="389"/>
    </row>
    <row r="5233" spans="2:5" x14ac:dyDescent="0.25">
      <c r="B5233" s="388"/>
      <c r="C5233" s="389"/>
      <c r="D5233" s="389"/>
      <c r="E5233" s="389"/>
    </row>
    <row r="5234" spans="2:5" x14ac:dyDescent="0.25">
      <c r="B5234" s="388"/>
      <c r="C5234" s="389"/>
      <c r="D5234" s="389"/>
      <c r="E5234" s="389"/>
    </row>
    <row r="5235" spans="2:5" x14ac:dyDescent="0.25">
      <c r="B5235" s="388"/>
      <c r="C5235" s="389"/>
      <c r="D5235" s="389"/>
      <c r="E5235" s="389"/>
    </row>
    <row r="5236" spans="2:5" x14ac:dyDescent="0.25">
      <c r="B5236" s="388"/>
      <c r="C5236" s="389"/>
      <c r="D5236" s="389"/>
      <c r="E5236" s="389"/>
    </row>
    <row r="5237" spans="2:5" x14ac:dyDescent="0.25">
      <c r="B5237" s="388"/>
      <c r="C5237" s="389"/>
      <c r="D5237" s="389"/>
      <c r="E5237" s="389"/>
    </row>
    <row r="5238" spans="2:5" x14ac:dyDescent="0.25">
      <c r="B5238" s="388"/>
      <c r="C5238" s="389"/>
      <c r="D5238" s="389"/>
      <c r="E5238" s="389"/>
    </row>
    <row r="5239" spans="2:5" x14ac:dyDescent="0.25">
      <c r="B5239" s="388"/>
      <c r="C5239" s="389"/>
      <c r="D5239" s="389"/>
      <c r="E5239" s="389"/>
    </row>
    <row r="5240" spans="2:5" x14ac:dyDescent="0.25">
      <c r="B5240" s="388"/>
      <c r="C5240" s="389"/>
      <c r="D5240" s="389"/>
      <c r="E5240" s="389"/>
    </row>
    <row r="5241" spans="2:5" x14ac:dyDescent="0.25">
      <c r="B5241" s="388"/>
      <c r="C5241" s="389"/>
      <c r="D5241" s="389"/>
      <c r="E5241" s="389"/>
    </row>
    <row r="5242" spans="2:5" x14ac:dyDescent="0.25">
      <c r="B5242" s="388"/>
      <c r="C5242" s="389"/>
      <c r="D5242" s="389"/>
      <c r="E5242" s="389"/>
    </row>
    <row r="5243" spans="2:5" x14ac:dyDescent="0.25">
      <c r="B5243" s="388"/>
      <c r="C5243" s="389"/>
      <c r="D5243" s="389"/>
      <c r="E5243" s="389"/>
    </row>
    <row r="5244" spans="2:5" x14ac:dyDescent="0.25">
      <c r="B5244" s="388"/>
      <c r="C5244" s="389"/>
      <c r="D5244" s="389"/>
      <c r="E5244" s="389"/>
    </row>
    <row r="5245" spans="2:5" x14ac:dyDescent="0.25">
      <c r="B5245" s="388"/>
      <c r="C5245" s="389"/>
      <c r="D5245" s="389"/>
      <c r="E5245" s="389"/>
    </row>
    <row r="5246" spans="2:5" x14ac:dyDescent="0.25">
      <c r="B5246" s="388"/>
      <c r="C5246" s="389"/>
      <c r="D5246" s="389"/>
      <c r="E5246" s="389"/>
    </row>
    <row r="5247" spans="2:5" x14ac:dyDescent="0.25">
      <c r="B5247" s="388"/>
      <c r="C5247" s="389"/>
      <c r="D5247" s="389"/>
      <c r="E5247" s="389"/>
    </row>
    <row r="5248" spans="2:5" x14ac:dyDescent="0.25">
      <c r="B5248" s="388"/>
      <c r="C5248" s="389"/>
      <c r="D5248" s="389"/>
      <c r="E5248" s="389"/>
    </row>
    <row r="5249" spans="2:5" x14ac:dyDescent="0.25">
      <c r="B5249" s="388"/>
      <c r="C5249" s="389"/>
      <c r="D5249" s="389"/>
      <c r="E5249" s="389"/>
    </row>
    <row r="5250" spans="2:5" x14ac:dyDescent="0.25">
      <c r="B5250" s="388"/>
      <c r="C5250" s="389"/>
      <c r="D5250" s="389"/>
      <c r="E5250" s="389"/>
    </row>
    <row r="5251" spans="2:5" x14ac:dyDescent="0.25">
      <c r="B5251" s="388"/>
      <c r="C5251" s="389"/>
      <c r="D5251" s="389"/>
      <c r="E5251" s="389"/>
    </row>
    <row r="5252" spans="2:5" x14ac:dyDescent="0.25">
      <c r="B5252" s="388"/>
      <c r="C5252" s="389"/>
      <c r="D5252" s="389"/>
      <c r="E5252" s="389"/>
    </row>
    <row r="5253" spans="2:5" x14ac:dyDescent="0.25">
      <c r="B5253" s="388"/>
      <c r="C5253" s="389"/>
      <c r="D5253" s="389"/>
      <c r="E5253" s="389"/>
    </row>
    <row r="5254" spans="2:5" x14ac:dyDescent="0.25">
      <c r="B5254" s="388"/>
      <c r="C5254" s="389"/>
      <c r="D5254" s="389"/>
      <c r="E5254" s="389"/>
    </row>
    <row r="5255" spans="2:5" x14ac:dyDescent="0.25">
      <c r="B5255" s="388"/>
      <c r="C5255" s="389"/>
      <c r="D5255" s="389"/>
      <c r="E5255" s="389"/>
    </row>
    <row r="5256" spans="2:5" x14ac:dyDescent="0.25">
      <c r="B5256" s="388"/>
      <c r="C5256" s="389"/>
      <c r="D5256" s="389"/>
      <c r="E5256" s="389"/>
    </row>
    <row r="5257" spans="2:5" x14ac:dyDescent="0.25">
      <c r="B5257" s="388"/>
      <c r="C5257" s="389"/>
      <c r="D5257" s="389"/>
      <c r="E5257" s="389"/>
    </row>
    <row r="5258" spans="2:5" x14ac:dyDescent="0.25">
      <c r="B5258" s="388"/>
      <c r="C5258" s="389"/>
      <c r="D5258" s="389"/>
      <c r="E5258" s="389"/>
    </row>
    <row r="5259" spans="2:5" x14ac:dyDescent="0.25">
      <c r="B5259" s="388"/>
      <c r="C5259" s="389"/>
      <c r="D5259" s="389"/>
      <c r="E5259" s="389"/>
    </row>
    <row r="5260" spans="2:5" x14ac:dyDescent="0.25">
      <c r="B5260" s="388"/>
      <c r="C5260" s="389"/>
      <c r="D5260" s="389"/>
      <c r="E5260" s="389"/>
    </row>
    <row r="5261" spans="2:5" x14ac:dyDescent="0.25">
      <c r="B5261" s="388"/>
      <c r="C5261" s="389"/>
      <c r="D5261" s="389"/>
      <c r="E5261" s="389"/>
    </row>
    <row r="5262" spans="2:5" x14ac:dyDescent="0.25">
      <c r="B5262" s="388"/>
      <c r="C5262" s="389"/>
      <c r="D5262" s="389"/>
      <c r="E5262" s="389"/>
    </row>
    <row r="5263" spans="2:5" x14ac:dyDescent="0.25">
      <c r="B5263" s="388"/>
      <c r="C5263" s="389"/>
      <c r="D5263" s="389"/>
      <c r="E5263" s="389"/>
    </row>
    <row r="5264" spans="2:5" x14ac:dyDescent="0.25">
      <c r="B5264" s="388"/>
      <c r="C5264" s="389"/>
      <c r="D5264" s="389"/>
      <c r="E5264" s="389"/>
    </row>
    <row r="5265" spans="2:5" x14ac:dyDescent="0.25">
      <c r="B5265" s="388"/>
      <c r="C5265" s="389"/>
      <c r="D5265" s="389"/>
      <c r="E5265" s="389"/>
    </row>
    <row r="5266" spans="2:5" x14ac:dyDescent="0.25">
      <c r="B5266" s="388"/>
      <c r="C5266" s="389"/>
      <c r="D5266" s="389"/>
      <c r="E5266" s="389"/>
    </row>
    <row r="5267" spans="2:5" x14ac:dyDescent="0.25">
      <c r="B5267" s="388"/>
      <c r="C5267" s="389"/>
      <c r="D5267" s="389"/>
      <c r="E5267" s="389"/>
    </row>
    <row r="5268" spans="2:5" x14ac:dyDescent="0.25">
      <c r="B5268" s="388"/>
      <c r="C5268" s="389"/>
      <c r="D5268" s="389"/>
      <c r="E5268" s="389"/>
    </row>
    <row r="5269" spans="2:5" x14ac:dyDescent="0.25">
      <c r="B5269" s="388"/>
      <c r="C5269" s="389"/>
      <c r="D5269" s="389"/>
      <c r="E5269" s="389"/>
    </row>
    <row r="5270" spans="2:5" x14ac:dyDescent="0.25">
      <c r="B5270" s="388"/>
      <c r="C5270" s="389"/>
      <c r="D5270" s="389"/>
      <c r="E5270" s="389"/>
    </row>
    <row r="5271" spans="2:5" x14ac:dyDescent="0.25">
      <c r="B5271" s="388"/>
      <c r="C5271" s="389"/>
      <c r="D5271" s="389"/>
      <c r="E5271" s="389"/>
    </row>
    <row r="5272" spans="2:5" x14ac:dyDescent="0.25">
      <c r="B5272" s="388"/>
      <c r="C5272" s="389"/>
      <c r="D5272" s="389"/>
      <c r="E5272" s="389"/>
    </row>
    <row r="5273" spans="2:5" x14ac:dyDescent="0.25">
      <c r="B5273" s="388"/>
      <c r="C5273" s="389"/>
      <c r="D5273" s="389"/>
      <c r="E5273" s="389"/>
    </row>
    <row r="5274" spans="2:5" x14ac:dyDescent="0.25">
      <c r="B5274" s="388"/>
      <c r="C5274" s="389"/>
      <c r="D5274" s="389"/>
      <c r="E5274" s="389"/>
    </row>
    <row r="5275" spans="2:5" x14ac:dyDescent="0.25">
      <c r="B5275" s="388"/>
      <c r="C5275" s="389"/>
      <c r="D5275" s="389"/>
      <c r="E5275" s="389"/>
    </row>
    <row r="5276" spans="2:5" x14ac:dyDescent="0.25">
      <c r="B5276" s="388"/>
      <c r="C5276" s="389"/>
      <c r="D5276" s="389"/>
      <c r="E5276" s="389"/>
    </row>
    <row r="5277" spans="2:5" x14ac:dyDescent="0.25">
      <c r="B5277" s="388"/>
      <c r="C5277" s="389"/>
      <c r="D5277" s="389"/>
      <c r="E5277" s="389"/>
    </row>
    <row r="5278" spans="2:5" x14ac:dyDescent="0.25">
      <c r="B5278" s="388"/>
      <c r="C5278" s="389"/>
      <c r="D5278" s="389"/>
      <c r="E5278" s="389"/>
    </row>
    <row r="5279" spans="2:5" x14ac:dyDescent="0.25">
      <c r="B5279" s="388"/>
      <c r="C5279" s="389"/>
      <c r="D5279" s="389"/>
      <c r="E5279" s="389"/>
    </row>
    <row r="5280" spans="2:5" x14ac:dyDescent="0.25">
      <c r="B5280" s="388"/>
      <c r="C5280" s="389"/>
      <c r="D5280" s="389"/>
      <c r="E5280" s="389"/>
    </row>
    <row r="5281" spans="2:5" x14ac:dyDescent="0.25">
      <c r="B5281" s="388"/>
      <c r="C5281" s="389"/>
      <c r="D5281" s="389"/>
      <c r="E5281" s="389"/>
    </row>
    <row r="5282" spans="2:5" x14ac:dyDescent="0.25">
      <c r="B5282" s="388"/>
      <c r="C5282" s="389"/>
      <c r="D5282" s="389"/>
      <c r="E5282" s="389"/>
    </row>
    <row r="5283" spans="2:5" x14ac:dyDescent="0.25">
      <c r="B5283" s="388"/>
      <c r="C5283" s="389"/>
      <c r="D5283" s="389"/>
      <c r="E5283" s="389"/>
    </row>
    <row r="5284" spans="2:5" x14ac:dyDescent="0.25">
      <c r="B5284" s="388"/>
      <c r="C5284" s="389"/>
      <c r="D5284" s="389"/>
      <c r="E5284" s="389"/>
    </row>
    <row r="5285" spans="2:5" x14ac:dyDescent="0.25">
      <c r="B5285" s="388"/>
      <c r="C5285" s="389"/>
      <c r="D5285" s="389"/>
      <c r="E5285" s="389"/>
    </row>
    <row r="5286" spans="2:5" x14ac:dyDescent="0.25">
      <c r="B5286" s="388"/>
      <c r="C5286" s="389"/>
      <c r="D5286" s="389"/>
      <c r="E5286" s="389"/>
    </row>
    <row r="5287" spans="2:5" x14ac:dyDescent="0.25">
      <c r="B5287" s="388"/>
      <c r="C5287" s="389"/>
      <c r="D5287" s="389"/>
      <c r="E5287" s="389"/>
    </row>
    <row r="5288" spans="2:5" x14ac:dyDescent="0.25">
      <c r="B5288" s="388"/>
      <c r="C5288" s="389"/>
      <c r="D5288" s="389"/>
      <c r="E5288" s="389"/>
    </row>
    <row r="5289" spans="2:5" x14ac:dyDescent="0.25">
      <c r="B5289" s="388"/>
      <c r="C5289" s="389"/>
      <c r="D5289" s="389"/>
      <c r="E5289" s="389"/>
    </row>
    <row r="5290" spans="2:5" x14ac:dyDescent="0.25">
      <c r="B5290" s="388"/>
      <c r="C5290" s="389"/>
      <c r="D5290" s="389"/>
      <c r="E5290" s="389"/>
    </row>
    <row r="5291" spans="2:5" x14ac:dyDescent="0.25">
      <c r="B5291" s="388"/>
      <c r="C5291" s="389"/>
      <c r="D5291" s="389"/>
      <c r="E5291" s="389"/>
    </row>
    <row r="5292" spans="2:5" x14ac:dyDescent="0.25">
      <c r="B5292" s="388"/>
      <c r="C5292" s="389"/>
      <c r="D5292" s="389"/>
      <c r="E5292" s="389"/>
    </row>
    <row r="5293" spans="2:5" x14ac:dyDescent="0.25">
      <c r="B5293" s="388"/>
      <c r="C5293" s="389"/>
      <c r="D5293" s="389"/>
      <c r="E5293" s="389"/>
    </row>
    <row r="5294" spans="2:5" x14ac:dyDescent="0.25">
      <c r="B5294" s="388"/>
      <c r="C5294" s="389"/>
      <c r="D5294" s="389"/>
      <c r="E5294" s="389"/>
    </row>
    <row r="5295" spans="2:5" x14ac:dyDescent="0.25">
      <c r="B5295" s="388"/>
      <c r="C5295" s="389"/>
      <c r="D5295" s="389"/>
      <c r="E5295" s="389"/>
    </row>
    <row r="5296" spans="2:5" x14ac:dyDescent="0.25">
      <c r="B5296" s="388"/>
      <c r="C5296" s="389"/>
      <c r="D5296" s="389"/>
      <c r="E5296" s="389"/>
    </row>
    <row r="5297" spans="2:5" x14ac:dyDescent="0.25">
      <c r="B5297" s="388"/>
      <c r="C5297" s="389"/>
      <c r="D5297" s="389"/>
      <c r="E5297" s="389"/>
    </row>
    <row r="5298" spans="2:5" x14ac:dyDescent="0.25">
      <c r="B5298" s="388"/>
      <c r="C5298" s="389"/>
      <c r="D5298" s="389"/>
      <c r="E5298" s="389"/>
    </row>
    <row r="5299" spans="2:5" x14ac:dyDescent="0.25">
      <c r="B5299" s="388"/>
      <c r="C5299" s="389"/>
      <c r="D5299" s="389"/>
      <c r="E5299" s="389"/>
    </row>
    <row r="5300" spans="2:5" x14ac:dyDescent="0.25">
      <c r="B5300" s="388"/>
      <c r="C5300" s="389"/>
      <c r="D5300" s="389"/>
      <c r="E5300" s="389"/>
    </row>
    <row r="5301" spans="2:5" x14ac:dyDescent="0.25">
      <c r="B5301" s="388"/>
      <c r="C5301" s="389"/>
      <c r="D5301" s="389"/>
      <c r="E5301" s="389"/>
    </row>
    <row r="5302" spans="2:5" x14ac:dyDescent="0.25">
      <c r="B5302" s="388"/>
      <c r="C5302" s="389"/>
      <c r="D5302" s="389"/>
      <c r="E5302" s="389"/>
    </row>
    <row r="5303" spans="2:5" x14ac:dyDescent="0.25">
      <c r="B5303" s="388"/>
      <c r="C5303" s="389"/>
      <c r="D5303" s="389"/>
      <c r="E5303" s="389"/>
    </row>
    <row r="5304" spans="2:5" x14ac:dyDescent="0.25">
      <c r="B5304" s="388"/>
      <c r="C5304" s="389"/>
      <c r="D5304" s="389"/>
      <c r="E5304" s="389"/>
    </row>
    <row r="5305" spans="2:5" x14ac:dyDescent="0.25">
      <c r="B5305" s="388"/>
      <c r="C5305" s="389"/>
      <c r="D5305" s="389"/>
      <c r="E5305" s="389"/>
    </row>
    <row r="5306" spans="2:5" x14ac:dyDescent="0.25">
      <c r="B5306" s="388"/>
      <c r="C5306" s="389"/>
      <c r="D5306" s="389"/>
      <c r="E5306" s="389"/>
    </row>
    <row r="5307" spans="2:5" x14ac:dyDescent="0.25">
      <c r="B5307" s="388"/>
      <c r="C5307" s="389"/>
      <c r="D5307" s="389"/>
      <c r="E5307" s="389"/>
    </row>
    <row r="5308" spans="2:5" x14ac:dyDescent="0.25">
      <c r="B5308" s="388"/>
      <c r="C5308" s="389"/>
      <c r="D5308" s="389"/>
      <c r="E5308" s="389"/>
    </row>
    <row r="5309" spans="2:5" x14ac:dyDescent="0.25">
      <c r="B5309" s="388"/>
      <c r="C5309" s="389"/>
      <c r="D5309" s="389"/>
      <c r="E5309" s="389"/>
    </row>
    <row r="5310" spans="2:5" x14ac:dyDescent="0.25">
      <c r="B5310" s="388"/>
      <c r="C5310" s="389"/>
      <c r="D5310" s="389"/>
      <c r="E5310" s="389"/>
    </row>
    <row r="5311" spans="2:5" x14ac:dyDescent="0.25">
      <c r="B5311" s="388"/>
      <c r="C5311" s="389"/>
      <c r="D5311" s="389"/>
      <c r="E5311" s="389"/>
    </row>
    <row r="5312" spans="2:5" x14ac:dyDescent="0.25">
      <c r="B5312" s="388"/>
      <c r="C5312" s="389"/>
      <c r="D5312" s="389"/>
      <c r="E5312" s="389"/>
    </row>
    <row r="5313" spans="2:5" x14ac:dyDescent="0.25">
      <c r="B5313" s="388"/>
      <c r="C5313" s="389"/>
      <c r="D5313" s="389"/>
      <c r="E5313" s="389"/>
    </row>
    <row r="5314" spans="2:5" x14ac:dyDescent="0.25">
      <c r="B5314" s="388"/>
      <c r="C5314" s="389"/>
      <c r="D5314" s="389"/>
      <c r="E5314" s="389"/>
    </row>
    <row r="5315" spans="2:5" x14ac:dyDescent="0.25">
      <c r="B5315" s="388"/>
      <c r="C5315" s="389"/>
      <c r="D5315" s="389"/>
      <c r="E5315" s="389"/>
    </row>
    <row r="5316" spans="2:5" x14ac:dyDescent="0.25">
      <c r="B5316" s="388"/>
      <c r="C5316" s="389"/>
      <c r="D5316" s="389"/>
      <c r="E5316" s="389"/>
    </row>
    <row r="5317" spans="2:5" x14ac:dyDescent="0.25">
      <c r="B5317" s="388"/>
      <c r="C5317" s="389"/>
      <c r="D5317" s="389"/>
      <c r="E5317" s="389"/>
    </row>
    <row r="5318" spans="2:5" x14ac:dyDescent="0.25">
      <c r="B5318" s="388"/>
      <c r="C5318" s="389"/>
      <c r="D5318" s="389"/>
      <c r="E5318" s="389"/>
    </row>
    <row r="5319" spans="2:5" x14ac:dyDescent="0.25">
      <c r="B5319" s="388"/>
      <c r="C5319" s="389"/>
      <c r="D5319" s="389"/>
      <c r="E5319" s="389"/>
    </row>
    <row r="5320" spans="2:5" x14ac:dyDescent="0.25">
      <c r="B5320" s="388"/>
      <c r="C5320" s="389"/>
      <c r="D5320" s="389"/>
      <c r="E5320" s="389"/>
    </row>
    <row r="5321" spans="2:5" x14ac:dyDescent="0.25">
      <c r="B5321" s="388"/>
      <c r="C5321" s="389"/>
      <c r="D5321" s="389"/>
      <c r="E5321" s="389"/>
    </row>
    <row r="5322" spans="2:5" x14ac:dyDescent="0.25">
      <c r="B5322" s="388"/>
      <c r="C5322" s="389"/>
      <c r="D5322" s="389"/>
      <c r="E5322" s="389"/>
    </row>
    <row r="5323" spans="2:5" x14ac:dyDescent="0.25">
      <c r="B5323" s="388"/>
      <c r="C5323" s="389"/>
      <c r="D5323" s="389"/>
      <c r="E5323" s="389"/>
    </row>
    <row r="5324" spans="2:5" x14ac:dyDescent="0.25">
      <c r="B5324" s="388"/>
      <c r="C5324" s="389"/>
      <c r="D5324" s="389"/>
      <c r="E5324" s="389"/>
    </row>
    <row r="5325" spans="2:5" x14ac:dyDescent="0.25">
      <c r="B5325" s="388"/>
      <c r="C5325" s="389"/>
      <c r="D5325" s="389"/>
      <c r="E5325" s="389"/>
    </row>
    <row r="5326" spans="2:5" x14ac:dyDescent="0.25">
      <c r="B5326" s="388"/>
      <c r="C5326" s="389"/>
      <c r="D5326" s="389"/>
      <c r="E5326" s="389"/>
    </row>
    <row r="5327" spans="2:5" x14ac:dyDescent="0.25">
      <c r="B5327" s="388"/>
      <c r="C5327" s="389"/>
      <c r="D5327" s="389"/>
      <c r="E5327" s="389"/>
    </row>
    <row r="5328" spans="2:5" x14ac:dyDescent="0.25">
      <c r="B5328" s="388"/>
      <c r="C5328" s="389"/>
      <c r="D5328" s="389"/>
      <c r="E5328" s="389"/>
    </row>
    <row r="5329" spans="2:5" x14ac:dyDescent="0.25">
      <c r="B5329" s="388"/>
      <c r="C5329" s="389"/>
      <c r="D5329" s="389"/>
      <c r="E5329" s="389"/>
    </row>
    <row r="5330" spans="2:5" x14ac:dyDescent="0.25">
      <c r="B5330" s="388"/>
      <c r="C5330" s="389"/>
      <c r="D5330" s="389"/>
      <c r="E5330" s="389"/>
    </row>
    <row r="5331" spans="2:5" x14ac:dyDescent="0.25">
      <c r="B5331" s="388"/>
      <c r="C5331" s="389"/>
      <c r="D5331" s="389"/>
      <c r="E5331" s="389"/>
    </row>
    <row r="5332" spans="2:5" x14ac:dyDescent="0.25">
      <c r="B5332" s="388"/>
      <c r="C5332" s="389"/>
      <c r="D5332" s="389"/>
      <c r="E5332" s="389"/>
    </row>
    <row r="5333" spans="2:5" x14ac:dyDescent="0.25">
      <c r="B5333" s="388"/>
      <c r="C5333" s="389"/>
      <c r="D5333" s="389"/>
      <c r="E5333" s="389"/>
    </row>
    <row r="5334" spans="2:5" x14ac:dyDescent="0.25">
      <c r="B5334" s="388"/>
      <c r="C5334" s="389"/>
      <c r="D5334" s="389"/>
      <c r="E5334" s="389"/>
    </row>
    <row r="5335" spans="2:5" x14ac:dyDescent="0.25">
      <c r="B5335" s="388"/>
      <c r="C5335" s="389"/>
      <c r="D5335" s="389"/>
      <c r="E5335" s="389"/>
    </row>
    <row r="5336" spans="2:5" x14ac:dyDescent="0.25">
      <c r="B5336" s="388"/>
      <c r="C5336" s="389"/>
      <c r="D5336" s="389"/>
      <c r="E5336" s="389"/>
    </row>
    <row r="5337" spans="2:5" x14ac:dyDescent="0.25">
      <c r="B5337" s="388"/>
      <c r="C5337" s="389"/>
      <c r="D5337" s="389"/>
      <c r="E5337" s="389"/>
    </row>
    <row r="5338" spans="2:5" x14ac:dyDescent="0.25">
      <c r="B5338" s="388"/>
      <c r="C5338" s="389"/>
      <c r="D5338" s="389"/>
      <c r="E5338" s="389"/>
    </row>
    <row r="5339" spans="2:5" x14ac:dyDescent="0.25">
      <c r="B5339" s="388"/>
      <c r="C5339" s="389"/>
      <c r="D5339" s="389"/>
      <c r="E5339" s="389"/>
    </row>
    <row r="5340" spans="2:5" x14ac:dyDescent="0.25">
      <c r="B5340" s="388"/>
      <c r="C5340" s="389"/>
      <c r="D5340" s="389"/>
      <c r="E5340" s="389"/>
    </row>
    <row r="5341" spans="2:5" x14ac:dyDescent="0.25">
      <c r="B5341" s="388"/>
      <c r="C5341" s="389"/>
      <c r="D5341" s="389"/>
      <c r="E5341" s="389"/>
    </row>
    <row r="5342" spans="2:5" x14ac:dyDescent="0.25">
      <c r="B5342" s="388"/>
      <c r="C5342" s="389"/>
      <c r="D5342" s="389"/>
      <c r="E5342" s="389"/>
    </row>
    <row r="5343" spans="2:5" x14ac:dyDescent="0.25">
      <c r="B5343" s="388"/>
      <c r="C5343" s="389"/>
      <c r="D5343" s="389"/>
      <c r="E5343" s="389"/>
    </row>
    <row r="5344" spans="2:5" x14ac:dyDescent="0.25">
      <c r="B5344" s="388"/>
      <c r="C5344" s="389"/>
      <c r="D5344" s="389"/>
      <c r="E5344" s="389"/>
    </row>
    <row r="5345" spans="2:5" x14ac:dyDescent="0.25">
      <c r="B5345" s="388"/>
      <c r="C5345" s="389"/>
      <c r="D5345" s="389"/>
      <c r="E5345" s="389"/>
    </row>
    <row r="5346" spans="2:5" x14ac:dyDescent="0.25">
      <c r="B5346" s="388"/>
      <c r="C5346" s="389"/>
      <c r="D5346" s="389"/>
      <c r="E5346" s="389"/>
    </row>
    <row r="5347" spans="2:5" x14ac:dyDescent="0.25">
      <c r="B5347" s="388"/>
      <c r="C5347" s="389"/>
      <c r="D5347" s="389"/>
      <c r="E5347" s="389"/>
    </row>
    <row r="5348" spans="2:5" x14ac:dyDescent="0.25">
      <c r="B5348" s="388"/>
      <c r="C5348" s="389"/>
      <c r="D5348" s="389"/>
      <c r="E5348" s="389"/>
    </row>
    <row r="5349" spans="2:5" x14ac:dyDescent="0.25">
      <c r="B5349" s="388"/>
      <c r="C5349" s="389"/>
      <c r="D5349" s="389"/>
      <c r="E5349" s="389"/>
    </row>
    <row r="5350" spans="2:5" x14ac:dyDescent="0.25">
      <c r="B5350" s="388"/>
      <c r="C5350" s="389"/>
      <c r="D5350" s="389"/>
      <c r="E5350" s="389"/>
    </row>
    <row r="5351" spans="2:5" x14ac:dyDescent="0.25">
      <c r="B5351" s="388"/>
      <c r="C5351" s="389"/>
      <c r="D5351" s="389"/>
      <c r="E5351" s="389"/>
    </row>
    <row r="5352" spans="2:5" x14ac:dyDescent="0.25">
      <c r="B5352" s="388"/>
      <c r="C5352" s="389"/>
      <c r="D5352" s="389"/>
      <c r="E5352" s="389"/>
    </row>
    <row r="5353" spans="2:5" x14ac:dyDescent="0.25">
      <c r="B5353" s="388"/>
      <c r="C5353" s="389"/>
      <c r="D5353" s="389"/>
      <c r="E5353" s="389"/>
    </row>
    <row r="5354" spans="2:5" x14ac:dyDescent="0.25">
      <c r="B5354" s="388"/>
      <c r="C5354" s="389"/>
      <c r="D5354" s="389"/>
      <c r="E5354" s="389"/>
    </row>
    <row r="5355" spans="2:5" x14ac:dyDescent="0.25">
      <c r="B5355" s="388"/>
      <c r="C5355" s="389"/>
      <c r="D5355" s="389"/>
      <c r="E5355" s="389"/>
    </row>
    <row r="5356" spans="2:5" x14ac:dyDescent="0.25">
      <c r="B5356" s="388"/>
      <c r="C5356" s="389"/>
      <c r="D5356" s="389"/>
      <c r="E5356" s="389"/>
    </row>
    <row r="5357" spans="2:5" x14ac:dyDescent="0.25">
      <c r="B5357" s="388"/>
      <c r="C5357" s="389"/>
      <c r="D5357" s="389"/>
      <c r="E5357" s="389"/>
    </row>
    <row r="5358" spans="2:5" x14ac:dyDescent="0.25">
      <c r="B5358" s="388"/>
      <c r="C5358" s="389"/>
      <c r="D5358" s="389"/>
      <c r="E5358" s="389"/>
    </row>
    <row r="5359" spans="2:5" x14ac:dyDescent="0.25">
      <c r="B5359" s="388"/>
      <c r="C5359" s="389"/>
      <c r="D5359" s="389"/>
      <c r="E5359" s="389"/>
    </row>
    <row r="5360" spans="2:5" x14ac:dyDescent="0.25">
      <c r="B5360" s="388"/>
      <c r="C5360" s="389"/>
      <c r="D5360" s="389"/>
      <c r="E5360" s="389"/>
    </row>
    <row r="5361" spans="2:5" x14ac:dyDescent="0.25">
      <c r="B5361" s="388"/>
      <c r="C5361" s="389"/>
      <c r="D5361" s="389"/>
      <c r="E5361" s="389"/>
    </row>
    <row r="5362" spans="2:5" x14ac:dyDescent="0.25">
      <c r="B5362" s="388"/>
      <c r="C5362" s="389"/>
      <c r="D5362" s="389"/>
      <c r="E5362" s="389"/>
    </row>
    <row r="5363" spans="2:5" x14ac:dyDescent="0.25">
      <c r="B5363" s="388"/>
      <c r="C5363" s="389"/>
      <c r="D5363" s="389"/>
      <c r="E5363" s="389"/>
    </row>
    <row r="5364" spans="2:5" x14ac:dyDescent="0.25">
      <c r="B5364" s="388"/>
      <c r="C5364" s="389"/>
      <c r="D5364" s="389"/>
      <c r="E5364" s="389"/>
    </row>
    <row r="5365" spans="2:5" x14ac:dyDescent="0.25">
      <c r="B5365" s="388"/>
      <c r="C5365" s="389"/>
      <c r="D5365" s="389"/>
      <c r="E5365" s="389"/>
    </row>
    <row r="5366" spans="2:5" x14ac:dyDescent="0.25">
      <c r="B5366" s="388"/>
      <c r="C5366" s="389"/>
      <c r="D5366" s="389"/>
      <c r="E5366" s="389"/>
    </row>
    <row r="5367" spans="2:5" x14ac:dyDescent="0.25">
      <c r="B5367" s="388"/>
      <c r="C5367" s="389"/>
      <c r="D5367" s="389"/>
      <c r="E5367" s="389"/>
    </row>
    <row r="5368" spans="2:5" x14ac:dyDescent="0.25">
      <c r="B5368" s="388"/>
      <c r="C5368" s="389"/>
      <c r="D5368" s="389"/>
      <c r="E5368" s="389"/>
    </row>
    <row r="5369" spans="2:5" x14ac:dyDescent="0.25">
      <c r="B5369" s="388"/>
      <c r="C5369" s="389"/>
      <c r="D5369" s="389"/>
      <c r="E5369" s="389"/>
    </row>
    <row r="5370" spans="2:5" x14ac:dyDescent="0.25">
      <c r="B5370" s="388"/>
      <c r="C5370" s="389"/>
      <c r="D5370" s="389"/>
      <c r="E5370" s="389"/>
    </row>
    <row r="5371" spans="2:5" x14ac:dyDescent="0.25">
      <c r="B5371" s="388"/>
      <c r="C5371" s="389"/>
      <c r="D5371" s="389"/>
      <c r="E5371" s="389"/>
    </row>
    <row r="5372" spans="2:5" x14ac:dyDescent="0.25">
      <c r="B5372" s="388"/>
      <c r="C5372" s="389"/>
      <c r="D5372" s="389"/>
      <c r="E5372" s="389"/>
    </row>
    <row r="5373" spans="2:5" x14ac:dyDescent="0.25">
      <c r="B5373" s="388"/>
      <c r="C5373" s="389"/>
      <c r="D5373" s="389"/>
      <c r="E5373" s="389"/>
    </row>
    <row r="5374" spans="2:5" x14ac:dyDescent="0.25">
      <c r="B5374" s="388"/>
      <c r="C5374" s="389"/>
      <c r="D5374" s="389"/>
      <c r="E5374" s="389"/>
    </row>
    <row r="5375" spans="2:5" x14ac:dyDescent="0.25">
      <c r="B5375" s="388"/>
      <c r="C5375" s="389"/>
      <c r="D5375" s="389"/>
      <c r="E5375" s="389"/>
    </row>
    <row r="5376" spans="2:5" x14ac:dyDescent="0.25">
      <c r="B5376" s="388"/>
      <c r="C5376" s="389"/>
      <c r="D5376" s="389"/>
      <c r="E5376" s="389"/>
    </row>
    <row r="5377" spans="2:5" x14ac:dyDescent="0.25">
      <c r="B5377" s="388"/>
      <c r="C5377" s="389"/>
      <c r="D5377" s="389"/>
      <c r="E5377" s="389"/>
    </row>
    <row r="5378" spans="2:5" x14ac:dyDescent="0.25">
      <c r="B5378" s="388"/>
      <c r="C5378" s="389"/>
      <c r="D5378" s="389"/>
      <c r="E5378" s="389"/>
    </row>
    <row r="5379" spans="2:5" x14ac:dyDescent="0.25">
      <c r="B5379" s="388"/>
      <c r="C5379" s="389"/>
      <c r="D5379" s="389"/>
      <c r="E5379" s="389"/>
    </row>
    <row r="5380" spans="2:5" x14ac:dyDescent="0.25">
      <c r="B5380" s="388"/>
      <c r="C5380" s="389"/>
      <c r="D5380" s="389"/>
      <c r="E5380" s="389"/>
    </row>
    <row r="5381" spans="2:5" x14ac:dyDescent="0.25">
      <c r="B5381" s="388"/>
      <c r="C5381" s="389"/>
      <c r="D5381" s="389"/>
      <c r="E5381" s="389"/>
    </row>
    <row r="5382" spans="2:5" x14ac:dyDescent="0.25">
      <c r="B5382" s="388"/>
      <c r="C5382" s="389"/>
      <c r="D5382" s="389"/>
      <c r="E5382" s="389"/>
    </row>
    <row r="5383" spans="2:5" x14ac:dyDescent="0.25">
      <c r="B5383" s="388"/>
      <c r="C5383" s="389"/>
      <c r="D5383" s="389"/>
      <c r="E5383" s="389"/>
    </row>
    <row r="5384" spans="2:5" x14ac:dyDescent="0.25">
      <c r="B5384" s="388"/>
      <c r="C5384" s="389"/>
      <c r="D5384" s="389"/>
      <c r="E5384" s="389"/>
    </row>
    <row r="5385" spans="2:5" x14ac:dyDescent="0.25">
      <c r="B5385" s="388"/>
      <c r="C5385" s="389"/>
      <c r="D5385" s="389"/>
      <c r="E5385" s="389"/>
    </row>
    <row r="5386" spans="2:5" x14ac:dyDescent="0.25">
      <c r="B5386" s="388"/>
      <c r="C5386" s="389"/>
      <c r="D5386" s="389"/>
      <c r="E5386" s="389"/>
    </row>
    <row r="5387" spans="2:5" x14ac:dyDescent="0.25">
      <c r="B5387" s="388"/>
      <c r="C5387" s="389"/>
      <c r="D5387" s="389"/>
      <c r="E5387" s="389"/>
    </row>
    <row r="5388" spans="2:5" x14ac:dyDescent="0.25">
      <c r="B5388" s="388"/>
      <c r="C5388" s="389"/>
      <c r="D5388" s="389"/>
      <c r="E5388" s="389"/>
    </row>
    <row r="5389" spans="2:5" x14ac:dyDescent="0.25">
      <c r="B5389" s="388"/>
      <c r="C5389" s="389"/>
      <c r="D5389" s="389"/>
      <c r="E5389" s="389"/>
    </row>
    <row r="5390" spans="2:5" x14ac:dyDescent="0.25">
      <c r="B5390" s="388"/>
      <c r="C5390" s="389"/>
      <c r="D5390" s="389"/>
      <c r="E5390" s="389"/>
    </row>
    <row r="5391" spans="2:5" x14ac:dyDescent="0.25">
      <c r="B5391" s="388"/>
      <c r="C5391" s="389"/>
      <c r="D5391" s="389"/>
      <c r="E5391" s="389"/>
    </row>
    <row r="5392" spans="2:5" x14ac:dyDescent="0.25">
      <c r="B5392" s="388"/>
      <c r="C5392" s="389"/>
      <c r="D5392" s="389"/>
      <c r="E5392" s="389"/>
    </row>
    <row r="5393" spans="2:5" x14ac:dyDescent="0.25">
      <c r="B5393" s="388"/>
      <c r="C5393" s="389"/>
      <c r="D5393" s="389"/>
      <c r="E5393" s="389"/>
    </row>
    <row r="5394" spans="2:5" x14ac:dyDescent="0.25">
      <c r="B5394" s="388"/>
      <c r="C5394" s="389"/>
      <c r="D5394" s="389"/>
      <c r="E5394" s="389"/>
    </row>
    <row r="5395" spans="2:5" x14ac:dyDescent="0.25">
      <c r="B5395" s="388"/>
      <c r="C5395" s="389"/>
      <c r="D5395" s="389"/>
      <c r="E5395" s="389"/>
    </row>
    <row r="5396" spans="2:5" x14ac:dyDescent="0.25">
      <c r="B5396" s="388"/>
      <c r="C5396" s="389"/>
      <c r="D5396" s="389"/>
      <c r="E5396" s="389"/>
    </row>
    <row r="5397" spans="2:5" x14ac:dyDescent="0.25">
      <c r="B5397" s="388"/>
      <c r="C5397" s="389"/>
      <c r="D5397" s="389"/>
      <c r="E5397" s="389"/>
    </row>
    <row r="5398" spans="2:5" x14ac:dyDescent="0.25">
      <c r="B5398" s="388"/>
      <c r="C5398" s="389"/>
      <c r="D5398" s="389"/>
      <c r="E5398" s="389"/>
    </row>
    <row r="5399" spans="2:5" x14ac:dyDescent="0.25">
      <c r="B5399" s="388"/>
      <c r="C5399" s="389"/>
      <c r="D5399" s="389"/>
      <c r="E5399" s="389"/>
    </row>
    <row r="5400" spans="2:5" x14ac:dyDescent="0.25">
      <c r="B5400" s="388"/>
      <c r="C5400" s="389"/>
      <c r="D5400" s="389"/>
      <c r="E5400" s="389"/>
    </row>
    <row r="5401" spans="2:5" x14ac:dyDescent="0.25">
      <c r="B5401" s="388"/>
      <c r="C5401" s="389"/>
      <c r="D5401" s="389"/>
      <c r="E5401" s="389"/>
    </row>
    <row r="5402" spans="2:5" x14ac:dyDescent="0.25">
      <c r="B5402" s="388"/>
      <c r="C5402" s="389"/>
      <c r="D5402" s="389"/>
      <c r="E5402" s="389"/>
    </row>
    <row r="5403" spans="2:5" x14ac:dyDescent="0.25">
      <c r="B5403" s="388"/>
      <c r="C5403" s="389"/>
      <c r="D5403" s="389"/>
      <c r="E5403" s="389"/>
    </row>
    <row r="5404" spans="2:5" x14ac:dyDescent="0.25">
      <c r="B5404" s="388"/>
      <c r="C5404" s="389"/>
      <c r="D5404" s="389"/>
      <c r="E5404" s="389"/>
    </row>
    <row r="5405" spans="2:5" x14ac:dyDescent="0.25">
      <c r="B5405" s="388"/>
      <c r="C5405" s="389"/>
      <c r="D5405" s="389"/>
      <c r="E5405" s="389"/>
    </row>
    <row r="5406" spans="2:5" x14ac:dyDescent="0.25">
      <c r="B5406" s="388"/>
      <c r="C5406" s="389"/>
      <c r="D5406" s="389"/>
      <c r="E5406" s="389"/>
    </row>
    <row r="5407" spans="2:5" x14ac:dyDescent="0.25">
      <c r="B5407" s="388"/>
      <c r="C5407" s="389"/>
      <c r="D5407" s="389"/>
      <c r="E5407" s="389"/>
    </row>
    <row r="5408" spans="2:5" x14ac:dyDescent="0.25">
      <c r="B5408" s="388"/>
      <c r="C5408" s="389"/>
      <c r="D5408" s="389"/>
      <c r="E5408" s="389"/>
    </row>
    <row r="5409" spans="2:5" x14ac:dyDescent="0.25">
      <c r="B5409" s="388"/>
      <c r="C5409" s="389"/>
      <c r="D5409" s="389"/>
      <c r="E5409" s="389"/>
    </row>
    <row r="5410" spans="2:5" x14ac:dyDescent="0.25">
      <c r="B5410" s="388"/>
      <c r="C5410" s="389"/>
      <c r="D5410" s="389"/>
      <c r="E5410" s="389"/>
    </row>
    <row r="5411" spans="2:5" x14ac:dyDescent="0.25">
      <c r="B5411" s="388"/>
      <c r="C5411" s="389"/>
      <c r="D5411" s="389"/>
      <c r="E5411" s="389"/>
    </row>
    <row r="5412" spans="2:5" x14ac:dyDescent="0.25">
      <c r="B5412" s="388"/>
      <c r="C5412" s="389"/>
      <c r="D5412" s="389"/>
      <c r="E5412" s="389"/>
    </row>
    <row r="5413" spans="2:5" x14ac:dyDescent="0.25">
      <c r="B5413" s="388"/>
      <c r="C5413" s="389"/>
      <c r="D5413" s="389"/>
      <c r="E5413" s="389"/>
    </row>
    <row r="5414" spans="2:5" x14ac:dyDescent="0.25">
      <c r="B5414" s="388"/>
      <c r="C5414" s="389"/>
      <c r="D5414" s="389"/>
      <c r="E5414" s="389"/>
    </row>
    <row r="5415" spans="2:5" x14ac:dyDescent="0.25">
      <c r="B5415" s="388"/>
      <c r="C5415" s="389"/>
      <c r="D5415" s="389"/>
      <c r="E5415" s="389"/>
    </row>
    <row r="5416" spans="2:5" x14ac:dyDescent="0.25">
      <c r="B5416" s="388"/>
      <c r="C5416" s="389"/>
      <c r="D5416" s="389"/>
      <c r="E5416" s="389"/>
    </row>
    <row r="5417" spans="2:5" x14ac:dyDescent="0.25">
      <c r="B5417" s="388"/>
      <c r="C5417" s="389"/>
      <c r="D5417" s="389"/>
      <c r="E5417" s="389"/>
    </row>
    <row r="5418" spans="2:5" x14ac:dyDescent="0.25">
      <c r="B5418" s="388"/>
      <c r="C5418" s="389"/>
      <c r="D5418" s="389"/>
      <c r="E5418" s="389"/>
    </row>
    <row r="5419" spans="2:5" x14ac:dyDescent="0.25">
      <c r="B5419" s="388"/>
      <c r="C5419" s="389"/>
      <c r="D5419" s="389"/>
      <c r="E5419" s="389"/>
    </row>
    <row r="5420" spans="2:5" x14ac:dyDescent="0.25">
      <c r="B5420" s="388"/>
      <c r="C5420" s="389"/>
      <c r="D5420" s="389"/>
      <c r="E5420" s="389"/>
    </row>
    <row r="5421" spans="2:5" x14ac:dyDescent="0.25">
      <c r="B5421" s="388"/>
      <c r="C5421" s="389"/>
      <c r="D5421" s="389"/>
      <c r="E5421" s="389"/>
    </row>
    <row r="5422" spans="2:5" x14ac:dyDescent="0.25">
      <c r="B5422" s="388"/>
      <c r="C5422" s="389"/>
      <c r="D5422" s="389"/>
      <c r="E5422" s="389"/>
    </row>
    <row r="5423" spans="2:5" x14ac:dyDescent="0.25">
      <c r="B5423" s="388"/>
      <c r="C5423" s="389"/>
      <c r="D5423" s="389"/>
      <c r="E5423" s="389"/>
    </row>
    <row r="5424" spans="2:5" x14ac:dyDescent="0.25">
      <c r="B5424" s="388"/>
      <c r="C5424" s="389"/>
      <c r="D5424" s="389"/>
      <c r="E5424" s="389"/>
    </row>
    <row r="5425" spans="2:5" x14ac:dyDescent="0.25">
      <c r="B5425" s="388"/>
      <c r="C5425" s="389"/>
      <c r="D5425" s="389"/>
      <c r="E5425" s="389"/>
    </row>
    <row r="5426" spans="2:5" x14ac:dyDescent="0.25">
      <c r="B5426" s="388"/>
      <c r="C5426" s="389"/>
      <c r="D5426" s="389"/>
      <c r="E5426" s="389"/>
    </row>
    <row r="5427" spans="2:5" x14ac:dyDescent="0.25">
      <c r="B5427" s="388"/>
      <c r="C5427" s="389"/>
      <c r="D5427" s="389"/>
      <c r="E5427" s="389"/>
    </row>
    <row r="5428" spans="2:5" x14ac:dyDescent="0.25">
      <c r="B5428" s="388"/>
      <c r="C5428" s="389"/>
      <c r="D5428" s="389"/>
      <c r="E5428" s="389"/>
    </row>
    <row r="5429" spans="2:5" x14ac:dyDescent="0.25">
      <c r="B5429" s="388"/>
      <c r="C5429" s="389"/>
      <c r="D5429" s="389"/>
      <c r="E5429" s="389"/>
    </row>
    <row r="5430" spans="2:5" x14ac:dyDescent="0.25">
      <c r="B5430" s="388"/>
      <c r="C5430" s="389"/>
      <c r="D5430" s="389"/>
      <c r="E5430" s="389"/>
    </row>
    <row r="5431" spans="2:5" x14ac:dyDescent="0.25">
      <c r="B5431" s="388"/>
      <c r="C5431" s="389"/>
      <c r="D5431" s="389"/>
      <c r="E5431" s="389"/>
    </row>
    <row r="5432" spans="2:5" x14ac:dyDescent="0.25">
      <c r="B5432" s="388"/>
      <c r="C5432" s="389"/>
      <c r="D5432" s="389"/>
      <c r="E5432" s="389"/>
    </row>
    <row r="5433" spans="2:5" x14ac:dyDescent="0.25">
      <c r="B5433" s="388"/>
      <c r="C5433" s="389"/>
      <c r="D5433" s="389"/>
      <c r="E5433" s="389"/>
    </row>
    <row r="5434" spans="2:5" x14ac:dyDescent="0.25">
      <c r="B5434" s="388"/>
      <c r="C5434" s="389"/>
      <c r="D5434" s="389"/>
      <c r="E5434" s="389"/>
    </row>
    <row r="5435" spans="2:5" x14ac:dyDescent="0.25">
      <c r="B5435" s="388"/>
      <c r="C5435" s="389"/>
      <c r="D5435" s="389"/>
      <c r="E5435" s="389"/>
    </row>
    <row r="5436" spans="2:5" x14ac:dyDescent="0.25">
      <c r="B5436" s="388"/>
      <c r="C5436" s="389"/>
      <c r="D5436" s="389"/>
      <c r="E5436" s="389"/>
    </row>
    <row r="5437" spans="2:5" x14ac:dyDescent="0.25">
      <c r="B5437" s="388"/>
      <c r="C5437" s="389"/>
      <c r="D5437" s="389"/>
      <c r="E5437" s="389"/>
    </row>
    <row r="5438" spans="2:5" x14ac:dyDescent="0.25">
      <c r="B5438" s="388"/>
      <c r="C5438" s="389"/>
      <c r="D5438" s="389"/>
      <c r="E5438" s="389"/>
    </row>
    <row r="5439" spans="2:5" x14ac:dyDescent="0.25">
      <c r="B5439" s="388"/>
      <c r="C5439" s="389"/>
      <c r="D5439" s="389"/>
      <c r="E5439" s="389"/>
    </row>
    <row r="5440" spans="2:5" x14ac:dyDescent="0.25">
      <c r="B5440" s="388"/>
      <c r="C5440" s="389"/>
      <c r="D5440" s="389"/>
      <c r="E5440" s="389"/>
    </row>
    <row r="5441" spans="2:5" x14ac:dyDescent="0.25">
      <c r="B5441" s="388"/>
      <c r="C5441" s="389"/>
      <c r="D5441" s="389"/>
      <c r="E5441" s="389"/>
    </row>
    <row r="5442" spans="2:5" x14ac:dyDescent="0.25">
      <c r="B5442" s="388"/>
      <c r="C5442" s="389"/>
      <c r="D5442" s="389"/>
      <c r="E5442" s="389"/>
    </row>
    <row r="5443" spans="2:5" x14ac:dyDescent="0.25">
      <c r="B5443" s="388"/>
      <c r="C5443" s="389"/>
      <c r="D5443" s="389"/>
      <c r="E5443" s="389"/>
    </row>
    <row r="5444" spans="2:5" x14ac:dyDescent="0.25">
      <c r="B5444" s="388"/>
      <c r="C5444" s="389"/>
      <c r="D5444" s="389"/>
      <c r="E5444" s="389"/>
    </row>
    <row r="5445" spans="2:5" x14ac:dyDescent="0.25">
      <c r="B5445" s="388"/>
      <c r="C5445" s="389"/>
      <c r="D5445" s="389"/>
      <c r="E5445" s="389"/>
    </row>
    <row r="5446" spans="2:5" x14ac:dyDescent="0.25">
      <c r="B5446" s="388"/>
      <c r="C5446" s="389"/>
      <c r="D5446" s="389"/>
      <c r="E5446" s="389"/>
    </row>
    <row r="5447" spans="2:5" x14ac:dyDescent="0.25">
      <c r="B5447" s="388"/>
      <c r="C5447" s="389"/>
      <c r="D5447" s="389"/>
      <c r="E5447" s="389"/>
    </row>
    <row r="5448" spans="2:5" x14ac:dyDescent="0.25">
      <c r="B5448" s="388"/>
      <c r="C5448" s="389"/>
      <c r="D5448" s="389"/>
      <c r="E5448" s="389"/>
    </row>
    <row r="5449" spans="2:5" x14ac:dyDescent="0.25">
      <c r="B5449" s="388"/>
      <c r="C5449" s="389"/>
      <c r="D5449" s="389"/>
      <c r="E5449" s="389"/>
    </row>
    <row r="5450" spans="2:5" x14ac:dyDescent="0.25">
      <c r="B5450" s="388"/>
      <c r="C5450" s="389"/>
      <c r="D5450" s="389"/>
      <c r="E5450" s="389"/>
    </row>
    <row r="5451" spans="2:5" x14ac:dyDescent="0.25">
      <c r="B5451" s="388"/>
      <c r="C5451" s="389"/>
      <c r="D5451" s="389"/>
      <c r="E5451" s="389"/>
    </row>
    <row r="5452" spans="2:5" x14ac:dyDescent="0.25">
      <c r="B5452" s="388"/>
      <c r="C5452" s="389"/>
      <c r="D5452" s="389"/>
      <c r="E5452" s="389"/>
    </row>
    <row r="5453" spans="2:5" x14ac:dyDescent="0.25">
      <c r="B5453" s="388"/>
      <c r="C5453" s="389"/>
      <c r="D5453" s="389"/>
      <c r="E5453" s="389"/>
    </row>
    <row r="5454" spans="2:5" x14ac:dyDescent="0.25">
      <c r="B5454" s="388"/>
      <c r="C5454" s="389"/>
      <c r="D5454" s="389"/>
      <c r="E5454" s="389"/>
    </row>
    <row r="5455" spans="2:5" x14ac:dyDescent="0.25">
      <c r="B5455" s="388"/>
      <c r="C5455" s="389"/>
      <c r="D5455" s="389"/>
      <c r="E5455" s="389"/>
    </row>
    <row r="5456" spans="2:5" x14ac:dyDescent="0.25">
      <c r="B5456" s="388"/>
      <c r="C5456" s="389"/>
      <c r="D5456" s="389"/>
      <c r="E5456" s="389"/>
    </row>
    <row r="5457" spans="2:5" x14ac:dyDescent="0.25">
      <c r="B5457" s="388"/>
      <c r="C5457" s="389"/>
      <c r="D5457" s="389"/>
      <c r="E5457" s="389"/>
    </row>
    <row r="5458" spans="2:5" x14ac:dyDescent="0.25">
      <c r="B5458" s="388"/>
      <c r="C5458" s="389"/>
      <c r="D5458" s="389"/>
      <c r="E5458" s="389"/>
    </row>
    <row r="5459" spans="2:5" x14ac:dyDescent="0.25">
      <c r="B5459" s="388"/>
      <c r="C5459" s="389"/>
      <c r="D5459" s="389"/>
      <c r="E5459" s="389"/>
    </row>
    <row r="5460" spans="2:5" x14ac:dyDescent="0.25">
      <c r="B5460" s="388"/>
      <c r="C5460" s="389"/>
      <c r="D5460" s="389"/>
      <c r="E5460" s="389"/>
    </row>
    <row r="5461" spans="2:5" x14ac:dyDescent="0.25">
      <c r="B5461" s="388"/>
      <c r="C5461" s="389"/>
      <c r="D5461" s="389"/>
      <c r="E5461" s="389"/>
    </row>
    <row r="5462" spans="2:5" x14ac:dyDescent="0.25">
      <c r="B5462" s="388"/>
      <c r="C5462" s="389"/>
      <c r="D5462" s="389"/>
      <c r="E5462" s="389"/>
    </row>
    <row r="5463" spans="2:5" x14ac:dyDescent="0.25">
      <c r="B5463" s="388"/>
      <c r="C5463" s="389"/>
      <c r="D5463" s="389"/>
      <c r="E5463" s="389"/>
    </row>
    <row r="5464" spans="2:5" x14ac:dyDescent="0.25">
      <c r="B5464" s="388"/>
      <c r="C5464" s="389"/>
      <c r="D5464" s="389"/>
      <c r="E5464" s="389"/>
    </row>
    <row r="5465" spans="2:5" x14ac:dyDescent="0.25">
      <c r="B5465" s="388"/>
      <c r="C5465" s="389"/>
      <c r="D5465" s="389"/>
      <c r="E5465" s="389"/>
    </row>
    <row r="5466" spans="2:5" x14ac:dyDescent="0.25">
      <c r="B5466" s="388"/>
      <c r="C5466" s="389"/>
      <c r="D5466" s="389"/>
      <c r="E5466" s="389"/>
    </row>
    <row r="5467" spans="2:5" x14ac:dyDescent="0.25">
      <c r="B5467" s="388"/>
      <c r="C5467" s="389"/>
      <c r="D5467" s="389"/>
      <c r="E5467" s="389"/>
    </row>
    <row r="5468" spans="2:5" x14ac:dyDescent="0.25">
      <c r="B5468" s="388"/>
      <c r="C5468" s="389"/>
      <c r="D5468" s="389"/>
      <c r="E5468" s="389"/>
    </row>
    <row r="5469" spans="2:5" x14ac:dyDescent="0.25">
      <c r="B5469" s="388"/>
      <c r="C5469" s="389"/>
      <c r="D5469" s="389"/>
      <c r="E5469" s="389"/>
    </row>
    <row r="5470" spans="2:5" x14ac:dyDescent="0.25">
      <c r="B5470" s="388"/>
      <c r="C5470" s="389"/>
      <c r="D5470" s="389"/>
      <c r="E5470" s="389"/>
    </row>
    <row r="5471" spans="2:5" x14ac:dyDescent="0.25">
      <c r="B5471" s="388"/>
      <c r="C5471" s="389"/>
      <c r="D5471" s="389"/>
      <c r="E5471" s="389"/>
    </row>
    <row r="5472" spans="2:5" x14ac:dyDescent="0.25">
      <c r="B5472" s="388"/>
      <c r="C5472" s="389"/>
      <c r="D5472" s="389"/>
      <c r="E5472" s="389"/>
    </row>
    <row r="5473" spans="2:5" x14ac:dyDescent="0.25">
      <c r="B5473" s="388"/>
      <c r="C5473" s="389"/>
      <c r="D5473" s="389"/>
      <c r="E5473" s="389"/>
    </row>
    <row r="5474" spans="2:5" x14ac:dyDescent="0.25">
      <c r="B5474" s="388"/>
      <c r="C5474" s="389"/>
      <c r="D5474" s="389"/>
      <c r="E5474" s="389"/>
    </row>
    <row r="5475" spans="2:5" x14ac:dyDescent="0.25">
      <c r="B5475" s="388"/>
      <c r="C5475" s="389"/>
      <c r="D5475" s="389"/>
      <c r="E5475" s="389"/>
    </row>
    <row r="5476" spans="2:5" x14ac:dyDescent="0.25">
      <c r="B5476" s="388"/>
      <c r="C5476" s="389"/>
      <c r="D5476" s="389"/>
      <c r="E5476" s="389"/>
    </row>
    <row r="5477" spans="2:5" x14ac:dyDescent="0.25">
      <c r="B5477" s="388"/>
      <c r="C5477" s="389"/>
      <c r="D5477" s="389"/>
      <c r="E5477" s="389"/>
    </row>
    <row r="5478" spans="2:5" x14ac:dyDescent="0.25">
      <c r="B5478" s="388"/>
      <c r="C5478" s="389"/>
      <c r="D5478" s="389"/>
      <c r="E5478" s="389"/>
    </row>
    <row r="5479" spans="2:5" x14ac:dyDescent="0.25">
      <c r="B5479" s="388"/>
      <c r="C5479" s="389"/>
      <c r="D5479" s="389"/>
      <c r="E5479" s="389"/>
    </row>
    <row r="5480" spans="2:5" x14ac:dyDescent="0.25">
      <c r="B5480" s="388"/>
      <c r="C5480" s="389"/>
      <c r="D5480" s="389"/>
      <c r="E5480" s="389"/>
    </row>
    <row r="5481" spans="2:5" x14ac:dyDescent="0.25">
      <c r="B5481" s="388"/>
      <c r="C5481" s="389"/>
      <c r="D5481" s="389"/>
      <c r="E5481" s="389"/>
    </row>
    <row r="5482" spans="2:5" x14ac:dyDescent="0.25">
      <c r="B5482" s="388"/>
      <c r="C5482" s="389"/>
      <c r="D5482" s="389"/>
      <c r="E5482" s="389"/>
    </row>
    <row r="5483" spans="2:5" x14ac:dyDescent="0.25">
      <c r="B5483" s="388"/>
      <c r="C5483" s="389"/>
      <c r="D5483" s="389"/>
      <c r="E5483" s="389"/>
    </row>
    <row r="5484" spans="2:5" x14ac:dyDescent="0.25">
      <c r="B5484" s="388"/>
      <c r="C5484" s="389"/>
      <c r="D5484" s="389"/>
      <c r="E5484" s="389"/>
    </row>
    <row r="5485" spans="2:5" x14ac:dyDescent="0.25">
      <c r="B5485" s="388"/>
      <c r="C5485" s="389"/>
      <c r="D5485" s="389"/>
      <c r="E5485" s="389"/>
    </row>
    <row r="5486" spans="2:5" x14ac:dyDescent="0.25">
      <c r="B5486" s="388"/>
      <c r="C5486" s="389"/>
      <c r="D5486" s="389"/>
      <c r="E5486" s="389"/>
    </row>
    <row r="5487" spans="2:5" x14ac:dyDescent="0.25">
      <c r="B5487" s="388"/>
      <c r="C5487" s="389"/>
      <c r="D5487" s="389"/>
      <c r="E5487" s="389"/>
    </row>
    <row r="5488" spans="2:5" x14ac:dyDescent="0.25">
      <c r="B5488" s="388"/>
      <c r="C5488" s="389"/>
      <c r="D5488" s="389"/>
      <c r="E5488" s="389"/>
    </row>
    <row r="5489" spans="2:5" x14ac:dyDescent="0.25">
      <c r="B5489" s="388"/>
      <c r="C5489" s="389"/>
      <c r="D5489" s="389"/>
      <c r="E5489" s="389"/>
    </row>
    <row r="5490" spans="2:5" x14ac:dyDescent="0.25">
      <c r="B5490" s="388"/>
      <c r="C5490" s="389"/>
      <c r="D5490" s="389"/>
      <c r="E5490" s="389"/>
    </row>
    <row r="5491" spans="2:5" x14ac:dyDescent="0.25">
      <c r="B5491" s="388"/>
      <c r="C5491" s="389"/>
      <c r="D5491" s="389"/>
      <c r="E5491" s="389"/>
    </row>
    <row r="5492" spans="2:5" x14ac:dyDescent="0.25">
      <c r="B5492" s="388"/>
      <c r="C5492" s="389"/>
      <c r="D5492" s="389"/>
      <c r="E5492" s="389"/>
    </row>
    <row r="5493" spans="2:5" x14ac:dyDescent="0.25">
      <c r="B5493" s="388"/>
      <c r="C5493" s="389"/>
      <c r="D5493" s="389"/>
      <c r="E5493" s="389"/>
    </row>
    <row r="5494" spans="2:5" x14ac:dyDescent="0.25">
      <c r="B5494" s="388"/>
      <c r="C5494" s="389"/>
      <c r="D5494" s="389"/>
      <c r="E5494" s="389"/>
    </row>
    <row r="5495" spans="2:5" x14ac:dyDescent="0.25">
      <c r="B5495" s="388"/>
      <c r="C5495" s="389"/>
      <c r="D5495" s="389"/>
      <c r="E5495" s="389"/>
    </row>
    <row r="5496" spans="2:5" x14ac:dyDescent="0.25">
      <c r="B5496" s="388"/>
      <c r="C5496" s="389"/>
      <c r="D5496" s="389"/>
      <c r="E5496" s="389"/>
    </row>
    <row r="5497" spans="2:5" x14ac:dyDescent="0.25">
      <c r="B5497" s="388"/>
      <c r="C5497" s="389"/>
      <c r="D5497" s="389"/>
      <c r="E5497" s="389"/>
    </row>
    <row r="5498" spans="2:5" x14ac:dyDescent="0.25">
      <c r="B5498" s="388"/>
      <c r="C5498" s="389"/>
      <c r="D5498" s="389"/>
      <c r="E5498" s="389"/>
    </row>
    <row r="5499" spans="2:5" x14ac:dyDescent="0.25">
      <c r="B5499" s="388"/>
      <c r="C5499" s="389"/>
      <c r="D5499" s="389"/>
      <c r="E5499" s="389"/>
    </row>
    <row r="5500" spans="2:5" x14ac:dyDescent="0.25">
      <c r="B5500" s="388"/>
      <c r="C5500" s="389"/>
      <c r="D5500" s="389"/>
      <c r="E5500" s="389"/>
    </row>
    <row r="5501" spans="2:5" x14ac:dyDescent="0.25">
      <c r="B5501" s="388"/>
      <c r="C5501" s="389"/>
      <c r="D5501" s="389"/>
      <c r="E5501" s="389"/>
    </row>
    <row r="5502" spans="2:5" x14ac:dyDescent="0.25">
      <c r="B5502" s="388"/>
      <c r="C5502" s="389"/>
      <c r="D5502" s="389"/>
      <c r="E5502" s="389"/>
    </row>
    <row r="5503" spans="2:5" x14ac:dyDescent="0.25">
      <c r="B5503" s="388"/>
      <c r="C5503" s="389"/>
      <c r="D5503" s="389"/>
      <c r="E5503" s="389"/>
    </row>
    <row r="5504" spans="2:5" x14ac:dyDescent="0.25">
      <c r="B5504" s="388"/>
      <c r="C5504" s="389"/>
      <c r="D5504" s="389"/>
      <c r="E5504" s="389"/>
    </row>
    <row r="5505" spans="2:5" x14ac:dyDescent="0.25">
      <c r="B5505" s="388"/>
      <c r="C5505" s="389"/>
      <c r="D5505" s="389"/>
      <c r="E5505" s="389"/>
    </row>
    <row r="5506" spans="2:5" x14ac:dyDescent="0.25">
      <c r="B5506" s="388"/>
      <c r="C5506" s="389"/>
      <c r="D5506" s="389"/>
      <c r="E5506" s="389"/>
    </row>
    <row r="5507" spans="2:5" x14ac:dyDescent="0.25">
      <c r="B5507" s="388"/>
      <c r="C5507" s="389"/>
      <c r="D5507" s="389"/>
      <c r="E5507" s="389"/>
    </row>
    <row r="5508" spans="2:5" x14ac:dyDescent="0.25">
      <c r="B5508" s="388"/>
      <c r="C5508" s="389"/>
      <c r="D5508" s="389"/>
      <c r="E5508" s="389"/>
    </row>
    <row r="5509" spans="2:5" x14ac:dyDescent="0.25">
      <c r="B5509" s="388"/>
      <c r="C5509" s="389"/>
      <c r="D5509" s="389"/>
      <c r="E5509" s="389"/>
    </row>
    <row r="5510" spans="2:5" x14ac:dyDescent="0.25">
      <c r="B5510" s="388"/>
      <c r="C5510" s="389"/>
      <c r="D5510" s="389"/>
      <c r="E5510" s="389"/>
    </row>
    <row r="5511" spans="2:5" x14ac:dyDescent="0.25">
      <c r="B5511" s="388"/>
      <c r="C5511" s="389"/>
      <c r="D5511" s="389"/>
      <c r="E5511" s="389"/>
    </row>
    <row r="5512" spans="2:5" x14ac:dyDescent="0.25">
      <c r="B5512" s="388"/>
      <c r="C5512" s="389"/>
      <c r="D5512" s="389"/>
      <c r="E5512" s="389"/>
    </row>
    <row r="5513" spans="2:5" x14ac:dyDescent="0.25">
      <c r="B5513" s="388"/>
      <c r="C5513" s="389"/>
      <c r="D5513" s="389"/>
      <c r="E5513" s="389"/>
    </row>
    <row r="5514" spans="2:5" x14ac:dyDescent="0.25">
      <c r="B5514" s="388"/>
      <c r="C5514" s="389"/>
      <c r="D5514" s="389"/>
      <c r="E5514" s="389"/>
    </row>
    <row r="5515" spans="2:5" x14ac:dyDescent="0.25">
      <c r="B5515" s="388"/>
      <c r="C5515" s="389"/>
      <c r="D5515" s="389"/>
      <c r="E5515" s="389"/>
    </row>
    <row r="5516" spans="2:5" x14ac:dyDescent="0.25">
      <c r="B5516" s="388"/>
      <c r="C5516" s="389"/>
      <c r="D5516" s="389"/>
      <c r="E5516" s="389"/>
    </row>
    <row r="5517" spans="2:5" x14ac:dyDescent="0.25">
      <c r="B5517" s="388"/>
      <c r="C5517" s="389"/>
      <c r="D5517" s="389"/>
      <c r="E5517" s="389"/>
    </row>
    <row r="5518" spans="2:5" x14ac:dyDescent="0.25">
      <c r="B5518" s="388"/>
      <c r="C5518" s="389"/>
      <c r="D5518" s="389"/>
      <c r="E5518" s="389"/>
    </row>
    <row r="5519" spans="2:5" x14ac:dyDescent="0.25">
      <c r="B5519" s="388"/>
      <c r="C5519" s="389"/>
      <c r="D5519" s="389"/>
      <c r="E5519" s="389"/>
    </row>
    <row r="5520" spans="2:5" x14ac:dyDescent="0.25">
      <c r="B5520" s="388"/>
      <c r="C5520" s="389"/>
      <c r="D5520" s="389"/>
      <c r="E5520" s="389"/>
    </row>
    <row r="5521" spans="2:5" x14ac:dyDescent="0.25">
      <c r="B5521" s="388"/>
      <c r="C5521" s="389"/>
      <c r="D5521" s="389"/>
      <c r="E5521" s="389"/>
    </row>
    <row r="5522" spans="2:5" x14ac:dyDescent="0.25">
      <c r="B5522" s="388"/>
      <c r="C5522" s="389"/>
      <c r="D5522" s="389"/>
      <c r="E5522" s="389"/>
    </row>
    <row r="5523" spans="2:5" x14ac:dyDescent="0.25">
      <c r="B5523" s="388"/>
      <c r="C5523" s="389"/>
      <c r="D5523" s="389"/>
      <c r="E5523" s="389"/>
    </row>
    <row r="5524" spans="2:5" x14ac:dyDescent="0.25">
      <c r="B5524" s="388"/>
      <c r="C5524" s="389"/>
      <c r="D5524" s="389"/>
      <c r="E5524" s="389"/>
    </row>
    <row r="5525" spans="2:5" x14ac:dyDescent="0.25">
      <c r="B5525" s="388"/>
      <c r="C5525" s="389"/>
      <c r="D5525" s="389"/>
      <c r="E5525" s="389"/>
    </row>
    <row r="5526" spans="2:5" x14ac:dyDescent="0.25">
      <c r="B5526" s="388"/>
      <c r="C5526" s="389"/>
      <c r="D5526" s="389"/>
      <c r="E5526" s="389"/>
    </row>
    <row r="5527" spans="2:5" x14ac:dyDescent="0.25">
      <c r="B5527" s="388"/>
      <c r="C5527" s="389"/>
      <c r="D5527" s="389"/>
      <c r="E5527" s="389"/>
    </row>
    <row r="5528" spans="2:5" x14ac:dyDescent="0.25">
      <c r="B5528" s="388"/>
      <c r="C5528" s="389"/>
      <c r="D5528" s="389"/>
      <c r="E5528" s="389"/>
    </row>
    <row r="5529" spans="2:5" x14ac:dyDescent="0.25">
      <c r="B5529" s="388"/>
      <c r="C5529" s="389"/>
      <c r="D5529" s="389"/>
      <c r="E5529" s="389"/>
    </row>
    <row r="5530" spans="2:5" x14ac:dyDescent="0.25">
      <c r="B5530" s="388"/>
      <c r="C5530" s="389"/>
      <c r="D5530" s="389"/>
      <c r="E5530" s="389"/>
    </row>
    <row r="5531" spans="2:5" x14ac:dyDescent="0.25">
      <c r="B5531" s="388"/>
      <c r="C5531" s="389"/>
      <c r="D5531" s="389"/>
      <c r="E5531" s="389"/>
    </row>
    <row r="5532" spans="2:5" x14ac:dyDescent="0.25">
      <c r="B5532" s="388"/>
      <c r="C5532" s="389"/>
      <c r="D5532" s="389"/>
      <c r="E5532" s="389"/>
    </row>
    <row r="5533" spans="2:5" x14ac:dyDescent="0.25">
      <c r="B5533" s="388"/>
      <c r="C5533" s="389"/>
      <c r="D5533" s="389"/>
      <c r="E5533" s="389"/>
    </row>
    <row r="5534" spans="2:5" x14ac:dyDescent="0.25">
      <c r="B5534" s="388"/>
      <c r="C5534" s="389"/>
      <c r="D5534" s="389"/>
      <c r="E5534" s="389"/>
    </row>
    <row r="5535" spans="2:5" x14ac:dyDescent="0.25">
      <c r="B5535" s="388"/>
      <c r="C5535" s="389"/>
      <c r="D5535" s="389"/>
      <c r="E5535" s="389"/>
    </row>
    <row r="5536" spans="2:5" x14ac:dyDescent="0.25">
      <c r="B5536" s="388"/>
      <c r="C5536" s="389"/>
      <c r="D5536" s="389"/>
      <c r="E5536" s="389"/>
    </row>
    <row r="5537" spans="2:5" x14ac:dyDescent="0.25">
      <c r="B5537" s="388"/>
      <c r="C5537" s="389"/>
      <c r="D5537" s="389"/>
      <c r="E5537" s="389"/>
    </row>
    <row r="5538" spans="2:5" x14ac:dyDescent="0.25">
      <c r="B5538" s="388"/>
      <c r="C5538" s="389"/>
      <c r="D5538" s="389"/>
      <c r="E5538" s="389"/>
    </row>
    <row r="5539" spans="2:5" x14ac:dyDescent="0.25">
      <c r="B5539" s="388"/>
      <c r="C5539" s="389"/>
      <c r="D5539" s="389"/>
      <c r="E5539" s="389"/>
    </row>
    <row r="5540" spans="2:5" x14ac:dyDescent="0.25">
      <c r="B5540" s="388"/>
      <c r="C5540" s="389"/>
      <c r="D5540" s="389"/>
      <c r="E5540" s="389"/>
    </row>
    <row r="5541" spans="2:5" x14ac:dyDescent="0.25">
      <c r="B5541" s="388"/>
      <c r="C5541" s="389"/>
      <c r="D5541" s="389"/>
      <c r="E5541" s="389"/>
    </row>
    <row r="5542" spans="2:5" x14ac:dyDescent="0.25">
      <c r="B5542" s="388"/>
      <c r="C5542" s="389"/>
      <c r="D5542" s="389"/>
      <c r="E5542" s="389"/>
    </row>
    <row r="5543" spans="2:5" x14ac:dyDescent="0.25">
      <c r="B5543" s="388"/>
      <c r="C5543" s="389"/>
      <c r="D5543" s="389"/>
      <c r="E5543" s="389"/>
    </row>
    <row r="5544" spans="2:5" x14ac:dyDescent="0.25">
      <c r="B5544" s="388"/>
      <c r="C5544" s="389"/>
      <c r="D5544" s="389"/>
      <c r="E5544" s="389"/>
    </row>
    <row r="5545" spans="2:5" x14ac:dyDescent="0.25">
      <c r="B5545" s="388"/>
      <c r="C5545" s="389"/>
      <c r="D5545" s="389"/>
      <c r="E5545" s="389"/>
    </row>
    <row r="5546" spans="2:5" x14ac:dyDescent="0.25">
      <c r="B5546" s="388"/>
      <c r="C5546" s="389"/>
      <c r="D5546" s="389"/>
      <c r="E5546" s="389"/>
    </row>
    <row r="5547" spans="2:5" x14ac:dyDescent="0.25">
      <c r="B5547" s="388"/>
      <c r="C5547" s="389"/>
      <c r="D5547" s="389"/>
      <c r="E5547" s="389"/>
    </row>
    <row r="5548" spans="2:5" x14ac:dyDescent="0.25">
      <c r="B5548" s="388"/>
      <c r="C5548" s="389"/>
      <c r="D5548" s="389"/>
      <c r="E5548" s="389"/>
    </row>
    <row r="5549" spans="2:5" x14ac:dyDescent="0.25">
      <c r="B5549" s="388"/>
      <c r="C5549" s="389"/>
      <c r="D5549" s="389"/>
      <c r="E5549" s="389"/>
    </row>
    <row r="5550" spans="2:5" x14ac:dyDescent="0.25">
      <c r="B5550" s="388"/>
      <c r="C5550" s="389"/>
      <c r="D5550" s="389"/>
      <c r="E5550" s="389"/>
    </row>
    <row r="5551" spans="2:5" x14ac:dyDescent="0.25">
      <c r="B5551" s="388"/>
      <c r="C5551" s="389"/>
      <c r="D5551" s="389"/>
      <c r="E5551" s="389"/>
    </row>
    <row r="5552" spans="2:5" x14ac:dyDescent="0.25">
      <c r="B5552" s="388"/>
      <c r="C5552" s="389"/>
      <c r="D5552" s="389"/>
      <c r="E5552" s="389"/>
    </row>
    <row r="5553" spans="2:5" x14ac:dyDescent="0.25">
      <c r="B5553" s="388"/>
      <c r="C5553" s="389"/>
      <c r="D5553" s="389"/>
      <c r="E5553" s="389"/>
    </row>
    <row r="5554" spans="2:5" x14ac:dyDescent="0.25">
      <c r="B5554" s="388"/>
      <c r="C5554" s="389"/>
      <c r="D5554" s="389"/>
      <c r="E5554" s="389"/>
    </row>
    <row r="5555" spans="2:5" x14ac:dyDescent="0.25">
      <c r="B5555" s="388"/>
      <c r="C5555" s="389"/>
      <c r="D5555" s="389"/>
      <c r="E5555" s="389"/>
    </row>
    <row r="5556" spans="2:5" x14ac:dyDescent="0.25">
      <c r="B5556" s="388"/>
      <c r="C5556" s="389"/>
      <c r="D5556" s="389"/>
      <c r="E5556" s="389"/>
    </row>
    <row r="5557" spans="2:5" x14ac:dyDescent="0.25">
      <c r="B5557" s="388"/>
      <c r="C5557" s="389"/>
      <c r="D5557" s="389"/>
      <c r="E5557" s="389"/>
    </row>
    <row r="5558" spans="2:5" x14ac:dyDescent="0.25">
      <c r="B5558" s="388"/>
      <c r="C5558" s="389"/>
      <c r="D5558" s="389"/>
      <c r="E5558" s="389"/>
    </row>
    <row r="5559" spans="2:5" x14ac:dyDescent="0.25">
      <c r="B5559" s="388"/>
      <c r="C5559" s="389"/>
      <c r="D5559" s="389"/>
      <c r="E5559" s="389"/>
    </row>
    <row r="5560" spans="2:5" x14ac:dyDescent="0.25">
      <c r="B5560" s="388"/>
      <c r="C5560" s="389"/>
      <c r="D5560" s="389"/>
      <c r="E5560" s="389"/>
    </row>
    <row r="5561" spans="2:5" x14ac:dyDescent="0.25">
      <c r="B5561" s="388"/>
      <c r="C5561" s="389"/>
      <c r="D5561" s="389"/>
      <c r="E5561" s="389"/>
    </row>
    <row r="5562" spans="2:5" x14ac:dyDescent="0.25">
      <c r="B5562" s="388"/>
      <c r="C5562" s="389"/>
      <c r="D5562" s="389"/>
      <c r="E5562" s="389"/>
    </row>
    <row r="5563" spans="2:5" x14ac:dyDescent="0.25">
      <c r="B5563" s="388"/>
      <c r="C5563" s="389"/>
      <c r="D5563" s="389"/>
      <c r="E5563" s="389"/>
    </row>
    <row r="5564" spans="2:5" x14ac:dyDescent="0.25">
      <c r="B5564" s="388"/>
      <c r="C5564" s="389"/>
      <c r="D5564" s="389"/>
      <c r="E5564" s="389"/>
    </row>
    <row r="5565" spans="2:5" x14ac:dyDescent="0.25">
      <c r="B5565" s="388"/>
      <c r="C5565" s="389"/>
      <c r="D5565" s="389"/>
      <c r="E5565" s="389"/>
    </row>
    <row r="5566" spans="2:5" x14ac:dyDescent="0.25">
      <c r="B5566" s="388"/>
      <c r="C5566" s="389"/>
      <c r="D5566" s="389"/>
      <c r="E5566" s="389"/>
    </row>
    <row r="5567" spans="2:5" x14ac:dyDescent="0.25">
      <c r="B5567" s="388"/>
      <c r="C5567" s="389"/>
      <c r="D5567" s="389"/>
      <c r="E5567" s="389"/>
    </row>
    <row r="5568" spans="2:5" x14ac:dyDescent="0.25">
      <c r="B5568" s="388"/>
      <c r="C5568" s="389"/>
      <c r="D5568" s="389"/>
      <c r="E5568" s="389"/>
    </row>
    <row r="5569" spans="2:5" x14ac:dyDescent="0.25">
      <c r="B5569" s="388"/>
      <c r="C5569" s="389"/>
      <c r="D5569" s="389"/>
      <c r="E5569" s="389"/>
    </row>
    <row r="5570" spans="2:5" x14ac:dyDescent="0.25">
      <c r="B5570" s="388"/>
      <c r="C5570" s="389"/>
      <c r="D5570" s="389"/>
      <c r="E5570" s="389"/>
    </row>
    <row r="5571" spans="2:5" x14ac:dyDescent="0.25">
      <c r="B5571" s="388"/>
      <c r="C5571" s="389"/>
      <c r="D5571" s="389"/>
      <c r="E5571" s="389"/>
    </row>
    <row r="5572" spans="2:5" x14ac:dyDescent="0.25">
      <c r="B5572" s="388"/>
      <c r="C5572" s="389"/>
      <c r="D5572" s="389"/>
      <c r="E5572" s="389"/>
    </row>
    <row r="5573" spans="2:5" x14ac:dyDescent="0.25">
      <c r="B5573" s="388"/>
      <c r="C5573" s="389"/>
      <c r="D5573" s="389"/>
      <c r="E5573" s="389"/>
    </row>
    <row r="5574" spans="2:5" x14ac:dyDescent="0.25">
      <c r="B5574" s="388"/>
      <c r="C5574" s="389"/>
      <c r="D5574" s="389"/>
      <c r="E5574" s="389"/>
    </row>
    <row r="5575" spans="2:5" x14ac:dyDescent="0.25">
      <c r="B5575" s="388"/>
      <c r="C5575" s="389"/>
      <c r="D5575" s="389"/>
      <c r="E5575" s="389"/>
    </row>
    <row r="5576" spans="2:5" x14ac:dyDescent="0.25">
      <c r="B5576" s="388"/>
      <c r="C5576" s="389"/>
      <c r="D5576" s="389"/>
      <c r="E5576" s="389"/>
    </row>
    <row r="5577" spans="2:5" x14ac:dyDescent="0.25">
      <c r="B5577" s="388"/>
      <c r="C5577" s="389"/>
      <c r="D5577" s="389"/>
      <c r="E5577" s="389"/>
    </row>
    <row r="5578" spans="2:5" x14ac:dyDescent="0.25">
      <c r="B5578" s="388"/>
      <c r="C5578" s="389"/>
      <c r="D5578" s="389"/>
      <c r="E5578" s="389"/>
    </row>
    <row r="5579" spans="2:5" x14ac:dyDescent="0.25">
      <c r="B5579" s="388"/>
      <c r="C5579" s="389"/>
      <c r="D5579" s="389"/>
      <c r="E5579" s="389"/>
    </row>
    <row r="5580" spans="2:5" x14ac:dyDescent="0.25">
      <c r="B5580" s="388"/>
      <c r="C5580" s="389"/>
      <c r="D5580" s="389"/>
      <c r="E5580" s="389"/>
    </row>
    <row r="5581" spans="2:5" x14ac:dyDescent="0.25">
      <c r="B5581" s="388"/>
      <c r="C5581" s="389"/>
      <c r="D5581" s="389"/>
      <c r="E5581" s="389"/>
    </row>
    <row r="5582" spans="2:5" x14ac:dyDescent="0.25">
      <c r="B5582" s="388"/>
      <c r="C5582" s="389"/>
      <c r="D5582" s="389"/>
      <c r="E5582" s="389"/>
    </row>
    <row r="5583" spans="2:5" x14ac:dyDescent="0.25">
      <c r="B5583" s="388"/>
      <c r="C5583" s="389"/>
      <c r="D5583" s="389"/>
      <c r="E5583" s="389"/>
    </row>
    <row r="5584" spans="2:5" x14ac:dyDescent="0.25">
      <c r="B5584" s="388"/>
      <c r="C5584" s="389"/>
      <c r="D5584" s="389"/>
      <c r="E5584" s="389"/>
    </row>
    <row r="5585" spans="2:5" x14ac:dyDescent="0.25">
      <c r="B5585" s="388"/>
      <c r="C5585" s="389"/>
      <c r="D5585" s="389"/>
      <c r="E5585" s="389"/>
    </row>
    <row r="5586" spans="2:5" x14ac:dyDescent="0.25">
      <c r="B5586" s="388"/>
      <c r="C5586" s="389"/>
      <c r="D5586" s="389"/>
      <c r="E5586" s="389"/>
    </row>
    <row r="5587" spans="2:5" x14ac:dyDescent="0.25">
      <c r="B5587" s="388"/>
      <c r="C5587" s="389"/>
      <c r="D5587" s="389"/>
      <c r="E5587" s="389"/>
    </row>
    <row r="5588" spans="2:5" x14ac:dyDescent="0.25">
      <c r="B5588" s="388"/>
      <c r="C5588" s="389"/>
      <c r="D5588" s="389"/>
      <c r="E5588" s="389"/>
    </row>
    <row r="5589" spans="2:5" x14ac:dyDescent="0.25">
      <c r="B5589" s="388"/>
      <c r="C5589" s="389"/>
      <c r="D5589" s="389"/>
      <c r="E5589" s="389"/>
    </row>
    <row r="5590" spans="2:5" x14ac:dyDescent="0.25">
      <c r="B5590" s="388"/>
      <c r="C5590" s="389"/>
      <c r="D5590" s="389"/>
      <c r="E5590" s="389"/>
    </row>
    <row r="5591" spans="2:5" x14ac:dyDescent="0.25">
      <c r="B5591" s="388"/>
      <c r="C5591" s="389"/>
      <c r="D5591" s="389"/>
      <c r="E5591" s="389"/>
    </row>
    <row r="5592" spans="2:5" x14ac:dyDescent="0.25">
      <c r="B5592" s="388"/>
      <c r="C5592" s="389"/>
      <c r="D5592" s="389"/>
      <c r="E5592" s="389"/>
    </row>
    <row r="5593" spans="2:5" x14ac:dyDescent="0.25">
      <c r="B5593" s="388"/>
      <c r="C5593" s="389"/>
      <c r="D5593" s="389"/>
      <c r="E5593" s="389"/>
    </row>
    <row r="5594" spans="2:5" x14ac:dyDescent="0.25">
      <c r="B5594" s="388"/>
      <c r="C5594" s="389"/>
      <c r="D5594" s="389"/>
      <c r="E5594" s="389"/>
    </row>
    <row r="5595" spans="2:5" x14ac:dyDescent="0.25">
      <c r="B5595" s="388"/>
      <c r="C5595" s="389"/>
      <c r="D5595" s="389"/>
      <c r="E5595" s="389"/>
    </row>
    <row r="5596" spans="2:5" x14ac:dyDescent="0.25">
      <c r="B5596" s="388"/>
      <c r="C5596" s="389"/>
      <c r="D5596" s="389"/>
      <c r="E5596" s="389"/>
    </row>
    <row r="5597" spans="2:5" x14ac:dyDescent="0.25">
      <c r="B5597" s="388"/>
      <c r="C5597" s="389"/>
      <c r="D5597" s="389"/>
      <c r="E5597" s="389"/>
    </row>
    <row r="5598" spans="2:5" x14ac:dyDescent="0.25">
      <c r="B5598" s="388"/>
      <c r="C5598" s="389"/>
      <c r="D5598" s="389"/>
      <c r="E5598" s="389"/>
    </row>
    <row r="5599" spans="2:5" x14ac:dyDescent="0.25">
      <c r="B5599" s="388"/>
      <c r="C5599" s="389"/>
      <c r="D5599" s="389"/>
      <c r="E5599" s="389"/>
    </row>
    <row r="5600" spans="2:5" x14ac:dyDescent="0.25">
      <c r="B5600" s="388"/>
      <c r="C5600" s="389"/>
      <c r="D5600" s="389"/>
      <c r="E5600" s="389"/>
    </row>
    <row r="5601" spans="2:5" x14ac:dyDescent="0.25">
      <c r="B5601" s="388"/>
      <c r="C5601" s="389"/>
      <c r="D5601" s="389"/>
      <c r="E5601" s="389"/>
    </row>
    <row r="5602" spans="2:5" x14ac:dyDescent="0.25">
      <c r="B5602" s="388"/>
      <c r="C5602" s="389"/>
      <c r="D5602" s="389"/>
      <c r="E5602" s="389"/>
    </row>
    <row r="5603" spans="2:5" x14ac:dyDescent="0.25">
      <c r="B5603" s="388"/>
      <c r="C5603" s="389"/>
      <c r="D5603" s="389"/>
      <c r="E5603" s="389"/>
    </row>
    <row r="5604" spans="2:5" x14ac:dyDescent="0.25">
      <c r="B5604" s="388"/>
      <c r="C5604" s="389"/>
      <c r="D5604" s="389"/>
      <c r="E5604" s="389"/>
    </row>
    <row r="5605" spans="2:5" x14ac:dyDescent="0.25">
      <c r="B5605" s="388"/>
      <c r="C5605" s="389"/>
      <c r="D5605" s="389"/>
      <c r="E5605" s="389"/>
    </row>
    <row r="5606" spans="2:5" x14ac:dyDescent="0.25">
      <c r="B5606" s="388"/>
      <c r="C5606" s="389"/>
      <c r="D5606" s="389"/>
      <c r="E5606" s="389"/>
    </row>
    <row r="5607" spans="2:5" x14ac:dyDescent="0.25">
      <c r="B5607" s="388"/>
      <c r="C5607" s="389"/>
      <c r="D5607" s="389"/>
      <c r="E5607" s="389"/>
    </row>
    <row r="5608" spans="2:5" x14ac:dyDescent="0.25">
      <c r="B5608" s="388"/>
      <c r="C5608" s="389"/>
      <c r="D5608" s="389"/>
      <c r="E5608" s="389"/>
    </row>
    <row r="5609" spans="2:5" x14ac:dyDescent="0.25">
      <c r="B5609" s="388"/>
      <c r="C5609" s="389"/>
      <c r="D5609" s="389"/>
      <c r="E5609" s="389"/>
    </row>
    <row r="5610" spans="2:5" x14ac:dyDescent="0.25">
      <c r="B5610" s="388"/>
      <c r="C5610" s="389"/>
      <c r="D5610" s="389"/>
      <c r="E5610" s="389"/>
    </row>
    <row r="5611" spans="2:5" x14ac:dyDescent="0.25">
      <c r="B5611" s="388"/>
      <c r="C5611" s="389"/>
      <c r="D5611" s="389"/>
      <c r="E5611" s="389"/>
    </row>
    <row r="5612" spans="2:5" x14ac:dyDescent="0.25">
      <c r="B5612" s="388"/>
      <c r="C5612" s="389"/>
      <c r="D5612" s="389"/>
      <c r="E5612" s="389"/>
    </row>
    <row r="5613" spans="2:5" x14ac:dyDescent="0.25">
      <c r="B5613" s="388"/>
      <c r="C5613" s="389"/>
      <c r="D5613" s="389"/>
      <c r="E5613" s="389"/>
    </row>
    <row r="5614" spans="2:5" x14ac:dyDescent="0.25">
      <c r="B5614" s="388"/>
      <c r="C5614" s="389"/>
      <c r="D5614" s="389"/>
      <c r="E5614" s="389"/>
    </row>
    <row r="5615" spans="2:5" x14ac:dyDescent="0.25">
      <c r="B5615" s="388"/>
      <c r="C5615" s="389"/>
      <c r="D5615" s="389"/>
      <c r="E5615" s="389"/>
    </row>
    <row r="5616" spans="2:5" x14ac:dyDescent="0.25">
      <c r="B5616" s="388"/>
      <c r="C5616" s="389"/>
      <c r="D5616" s="389"/>
      <c r="E5616" s="389"/>
    </row>
    <row r="5617" spans="2:5" x14ac:dyDescent="0.25">
      <c r="B5617" s="388"/>
      <c r="C5617" s="389"/>
      <c r="D5617" s="389"/>
      <c r="E5617" s="389"/>
    </row>
    <row r="5618" spans="2:5" x14ac:dyDescent="0.25">
      <c r="B5618" s="388"/>
      <c r="C5618" s="389"/>
      <c r="D5618" s="389"/>
      <c r="E5618" s="389"/>
    </row>
    <row r="5619" spans="2:5" x14ac:dyDescent="0.25">
      <c r="B5619" s="388"/>
      <c r="C5619" s="389"/>
      <c r="D5619" s="389"/>
      <c r="E5619" s="389"/>
    </row>
    <row r="5620" spans="2:5" x14ac:dyDescent="0.25">
      <c r="B5620" s="388"/>
      <c r="C5620" s="389"/>
      <c r="D5620" s="389"/>
      <c r="E5620" s="389"/>
    </row>
    <row r="5621" spans="2:5" x14ac:dyDescent="0.25">
      <c r="B5621" s="388"/>
      <c r="C5621" s="389"/>
      <c r="D5621" s="389"/>
      <c r="E5621" s="389"/>
    </row>
    <row r="5622" spans="2:5" x14ac:dyDescent="0.25">
      <c r="B5622" s="388"/>
      <c r="C5622" s="389"/>
      <c r="D5622" s="389"/>
      <c r="E5622" s="389"/>
    </row>
    <row r="5623" spans="2:5" x14ac:dyDescent="0.25">
      <c r="B5623" s="388"/>
      <c r="C5623" s="389"/>
      <c r="D5623" s="389"/>
      <c r="E5623" s="389"/>
    </row>
    <row r="5624" spans="2:5" x14ac:dyDescent="0.25">
      <c r="B5624" s="388"/>
      <c r="C5624" s="389"/>
      <c r="D5624" s="389"/>
      <c r="E5624" s="389"/>
    </row>
    <row r="5625" spans="2:5" x14ac:dyDescent="0.25">
      <c r="B5625" s="388"/>
      <c r="C5625" s="389"/>
      <c r="D5625" s="389"/>
      <c r="E5625" s="389"/>
    </row>
    <row r="5626" spans="2:5" x14ac:dyDescent="0.25">
      <c r="B5626" s="388"/>
      <c r="C5626" s="389"/>
      <c r="D5626" s="389"/>
      <c r="E5626" s="389"/>
    </row>
    <row r="5627" spans="2:5" x14ac:dyDescent="0.25">
      <c r="B5627" s="388"/>
      <c r="C5627" s="389"/>
      <c r="D5627" s="389"/>
      <c r="E5627" s="389"/>
    </row>
    <row r="5628" spans="2:5" x14ac:dyDescent="0.25">
      <c r="B5628" s="388"/>
      <c r="C5628" s="389"/>
      <c r="D5628" s="389"/>
      <c r="E5628" s="389"/>
    </row>
    <row r="5629" spans="2:5" x14ac:dyDescent="0.25">
      <c r="B5629" s="388"/>
      <c r="C5629" s="389"/>
      <c r="D5629" s="389"/>
      <c r="E5629" s="389"/>
    </row>
    <row r="5630" spans="2:5" x14ac:dyDescent="0.25">
      <c r="B5630" s="388"/>
      <c r="C5630" s="389"/>
      <c r="D5630" s="389"/>
      <c r="E5630" s="389"/>
    </row>
    <row r="5631" spans="2:5" x14ac:dyDescent="0.25">
      <c r="B5631" s="388"/>
      <c r="C5631" s="389"/>
      <c r="D5631" s="389"/>
      <c r="E5631" s="389"/>
    </row>
    <row r="5632" spans="2:5" x14ac:dyDescent="0.25">
      <c r="B5632" s="388"/>
      <c r="C5632" s="389"/>
      <c r="D5632" s="389"/>
      <c r="E5632" s="389"/>
    </row>
    <row r="5633" spans="2:5" x14ac:dyDescent="0.25">
      <c r="B5633" s="388"/>
      <c r="C5633" s="389"/>
      <c r="D5633" s="389"/>
      <c r="E5633" s="389"/>
    </row>
    <row r="5634" spans="2:5" x14ac:dyDescent="0.25">
      <c r="B5634" s="388"/>
      <c r="C5634" s="389"/>
      <c r="D5634" s="389"/>
      <c r="E5634" s="389"/>
    </row>
    <row r="5635" spans="2:5" x14ac:dyDescent="0.25">
      <c r="B5635" s="388"/>
      <c r="C5635" s="389"/>
      <c r="D5635" s="389"/>
      <c r="E5635" s="389"/>
    </row>
    <row r="5636" spans="2:5" x14ac:dyDescent="0.25">
      <c r="B5636" s="388"/>
      <c r="C5636" s="389"/>
      <c r="D5636" s="389"/>
      <c r="E5636" s="389"/>
    </row>
    <row r="5637" spans="2:5" x14ac:dyDescent="0.25">
      <c r="B5637" s="388"/>
      <c r="C5637" s="389"/>
      <c r="D5637" s="389"/>
      <c r="E5637" s="389"/>
    </row>
    <row r="5638" spans="2:5" x14ac:dyDescent="0.25">
      <c r="B5638" s="388"/>
      <c r="C5638" s="389"/>
      <c r="D5638" s="389"/>
      <c r="E5638" s="389"/>
    </row>
    <row r="5639" spans="2:5" x14ac:dyDescent="0.25">
      <c r="B5639" s="388"/>
      <c r="C5639" s="389"/>
      <c r="D5639" s="389"/>
      <c r="E5639" s="389"/>
    </row>
    <row r="5640" spans="2:5" x14ac:dyDescent="0.25">
      <c r="B5640" s="388"/>
      <c r="C5640" s="389"/>
      <c r="D5640" s="389"/>
      <c r="E5640" s="389"/>
    </row>
    <row r="5641" spans="2:5" x14ac:dyDescent="0.25">
      <c r="B5641" s="388"/>
      <c r="C5641" s="389"/>
      <c r="D5641" s="389"/>
      <c r="E5641" s="389"/>
    </row>
    <row r="5642" spans="2:5" x14ac:dyDescent="0.25">
      <c r="B5642" s="388"/>
      <c r="C5642" s="389"/>
      <c r="D5642" s="389"/>
      <c r="E5642" s="389"/>
    </row>
    <row r="5643" spans="2:5" x14ac:dyDescent="0.25">
      <c r="B5643" s="388"/>
      <c r="C5643" s="389"/>
      <c r="D5643" s="389"/>
      <c r="E5643" s="389"/>
    </row>
    <row r="5644" spans="2:5" x14ac:dyDescent="0.25">
      <c r="B5644" s="388"/>
      <c r="C5644" s="389"/>
      <c r="D5644" s="389"/>
      <c r="E5644" s="389"/>
    </row>
    <row r="5645" spans="2:5" x14ac:dyDescent="0.25">
      <c r="B5645" s="388"/>
      <c r="C5645" s="389"/>
      <c r="D5645" s="389"/>
      <c r="E5645" s="389"/>
    </row>
    <row r="5646" spans="2:5" x14ac:dyDescent="0.25">
      <c r="B5646" s="388"/>
      <c r="C5646" s="389"/>
      <c r="D5646" s="389"/>
      <c r="E5646" s="389"/>
    </row>
    <row r="5647" spans="2:5" x14ac:dyDescent="0.25">
      <c r="B5647" s="388"/>
      <c r="C5647" s="389"/>
      <c r="D5647" s="389"/>
      <c r="E5647" s="389"/>
    </row>
    <row r="5648" spans="2:5" x14ac:dyDescent="0.25">
      <c r="B5648" s="388"/>
      <c r="C5648" s="389"/>
      <c r="D5648" s="389"/>
      <c r="E5648" s="389"/>
    </row>
    <row r="5649" spans="2:5" x14ac:dyDescent="0.25">
      <c r="B5649" s="388"/>
      <c r="C5649" s="389"/>
      <c r="D5649" s="389"/>
      <c r="E5649" s="389"/>
    </row>
    <row r="5650" spans="2:5" x14ac:dyDescent="0.25">
      <c r="B5650" s="388"/>
      <c r="C5650" s="389"/>
      <c r="D5650" s="389"/>
      <c r="E5650" s="389"/>
    </row>
    <row r="5651" spans="2:5" x14ac:dyDescent="0.25">
      <c r="B5651" s="388"/>
      <c r="C5651" s="389"/>
      <c r="D5651" s="389"/>
      <c r="E5651" s="389"/>
    </row>
    <row r="5652" spans="2:5" x14ac:dyDescent="0.25">
      <c r="B5652" s="388"/>
      <c r="C5652" s="389"/>
      <c r="D5652" s="389"/>
      <c r="E5652" s="389"/>
    </row>
    <row r="5653" spans="2:5" x14ac:dyDescent="0.25">
      <c r="B5653" s="388"/>
      <c r="C5653" s="389"/>
      <c r="D5653" s="389"/>
      <c r="E5653" s="389"/>
    </row>
    <row r="5654" spans="2:5" x14ac:dyDescent="0.25">
      <c r="B5654" s="388"/>
      <c r="C5654" s="389"/>
      <c r="D5654" s="389"/>
      <c r="E5654" s="389"/>
    </row>
    <row r="5655" spans="2:5" x14ac:dyDescent="0.25">
      <c r="B5655" s="388"/>
      <c r="C5655" s="389"/>
      <c r="D5655" s="389"/>
      <c r="E5655" s="389"/>
    </row>
    <row r="5656" spans="2:5" x14ac:dyDescent="0.25">
      <c r="B5656" s="388"/>
      <c r="C5656" s="389"/>
      <c r="D5656" s="389"/>
      <c r="E5656" s="389"/>
    </row>
    <row r="5657" spans="2:5" x14ac:dyDescent="0.25">
      <c r="B5657" s="388"/>
      <c r="C5657" s="389"/>
      <c r="D5657" s="389"/>
      <c r="E5657" s="389"/>
    </row>
    <row r="5658" spans="2:5" x14ac:dyDescent="0.25">
      <c r="B5658" s="388"/>
      <c r="C5658" s="389"/>
      <c r="D5658" s="389"/>
      <c r="E5658" s="389"/>
    </row>
    <row r="5659" spans="2:5" x14ac:dyDescent="0.25">
      <c r="B5659" s="388"/>
      <c r="C5659" s="389"/>
      <c r="D5659" s="389"/>
      <c r="E5659" s="389"/>
    </row>
    <row r="5660" spans="2:5" x14ac:dyDescent="0.25">
      <c r="B5660" s="388"/>
      <c r="C5660" s="389"/>
      <c r="D5660" s="389"/>
      <c r="E5660" s="389"/>
    </row>
    <row r="5661" spans="2:5" x14ac:dyDescent="0.25">
      <c r="B5661" s="388"/>
      <c r="C5661" s="389"/>
      <c r="D5661" s="389"/>
      <c r="E5661" s="389"/>
    </row>
    <row r="5662" spans="2:5" x14ac:dyDescent="0.25">
      <c r="B5662" s="388"/>
      <c r="C5662" s="389"/>
      <c r="D5662" s="389"/>
      <c r="E5662" s="389"/>
    </row>
    <row r="5663" spans="2:5" x14ac:dyDescent="0.25">
      <c r="B5663" s="388"/>
      <c r="C5663" s="389"/>
      <c r="D5663" s="389"/>
      <c r="E5663" s="389"/>
    </row>
    <row r="5664" spans="2:5" x14ac:dyDescent="0.25">
      <c r="B5664" s="388"/>
      <c r="C5664" s="389"/>
      <c r="D5664" s="389"/>
      <c r="E5664" s="389"/>
    </row>
    <row r="5665" spans="2:5" x14ac:dyDescent="0.25">
      <c r="B5665" s="388"/>
      <c r="C5665" s="389"/>
      <c r="D5665" s="389"/>
      <c r="E5665" s="389"/>
    </row>
    <row r="5666" spans="2:5" x14ac:dyDescent="0.25">
      <c r="B5666" s="388"/>
      <c r="C5666" s="389"/>
      <c r="D5666" s="389"/>
      <c r="E5666" s="389"/>
    </row>
    <row r="5667" spans="2:5" x14ac:dyDescent="0.25">
      <c r="B5667" s="388"/>
      <c r="C5667" s="389"/>
      <c r="D5667" s="389"/>
      <c r="E5667" s="389"/>
    </row>
    <row r="5668" spans="2:5" x14ac:dyDescent="0.25">
      <c r="B5668" s="388"/>
      <c r="C5668" s="389"/>
      <c r="D5668" s="389"/>
      <c r="E5668" s="389"/>
    </row>
    <row r="5669" spans="2:5" x14ac:dyDescent="0.25">
      <c r="B5669" s="388"/>
      <c r="C5669" s="389"/>
      <c r="D5669" s="389"/>
      <c r="E5669" s="389"/>
    </row>
    <row r="5670" spans="2:5" x14ac:dyDescent="0.25">
      <c r="B5670" s="388"/>
      <c r="C5670" s="389"/>
      <c r="D5670" s="389"/>
      <c r="E5670" s="389"/>
    </row>
    <row r="5671" spans="2:5" x14ac:dyDescent="0.25">
      <c r="B5671" s="388"/>
      <c r="C5671" s="389"/>
      <c r="D5671" s="389"/>
      <c r="E5671" s="389"/>
    </row>
    <row r="5672" spans="2:5" x14ac:dyDescent="0.25">
      <c r="B5672" s="388"/>
      <c r="C5672" s="389"/>
      <c r="D5672" s="389"/>
      <c r="E5672" s="389"/>
    </row>
    <row r="5673" spans="2:5" x14ac:dyDescent="0.25">
      <c r="B5673" s="388"/>
      <c r="C5673" s="389"/>
      <c r="D5673" s="389"/>
      <c r="E5673" s="389"/>
    </row>
    <row r="5674" spans="2:5" x14ac:dyDescent="0.25">
      <c r="B5674" s="388"/>
      <c r="C5674" s="389"/>
      <c r="D5674" s="389"/>
      <c r="E5674" s="389"/>
    </row>
    <row r="5675" spans="2:5" x14ac:dyDescent="0.25">
      <c r="B5675" s="388"/>
      <c r="C5675" s="389"/>
      <c r="D5675" s="389"/>
      <c r="E5675" s="389"/>
    </row>
    <row r="5676" spans="2:5" x14ac:dyDescent="0.25">
      <c r="B5676" s="388"/>
      <c r="C5676" s="389"/>
      <c r="D5676" s="389"/>
      <c r="E5676" s="389"/>
    </row>
    <row r="5677" spans="2:5" x14ac:dyDescent="0.25">
      <c r="B5677" s="388"/>
      <c r="C5677" s="389"/>
      <c r="D5677" s="389"/>
      <c r="E5677" s="389"/>
    </row>
    <row r="5678" spans="2:5" x14ac:dyDescent="0.25">
      <c r="B5678" s="388"/>
      <c r="C5678" s="389"/>
      <c r="D5678" s="389"/>
      <c r="E5678" s="389"/>
    </row>
    <row r="5679" spans="2:5" x14ac:dyDescent="0.25">
      <c r="B5679" s="388"/>
      <c r="C5679" s="389"/>
      <c r="D5679" s="389"/>
      <c r="E5679" s="389"/>
    </row>
    <row r="5680" spans="2:5" x14ac:dyDescent="0.25">
      <c r="B5680" s="388"/>
      <c r="C5680" s="389"/>
      <c r="D5680" s="389"/>
      <c r="E5680" s="389"/>
    </row>
    <row r="5681" spans="2:5" x14ac:dyDescent="0.25">
      <c r="B5681" s="388"/>
      <c r="C5681" s="389"/>
      <c r="D5681" s="389"/>
      <c r="E5681" s="389"/>
    </row>
    <row r="5682" spans="2:5" x14ac:dyDescent="0.25">
      <c r="B5682" s="388"/>
      <c r="C5682" s="389"/>
      <c r="D5682" s="389"/>
      <c r="E5682" s="389"/>
    </row>
    <row r="5683" spans="2:5" x14ac:dyDescent="0.25">
      <c r="B5683" s="388"/>
      <c r="C5683" s="389"/>
      <c r="D5683" s="389"/>
      <c r="E5683" s="389"/>
    </row>
    <row r="5684" spans="2:5" x14ac:dyDescent="0.25">
      <c r="B5684" s="388"/>
      <c r="C5684" s="389"/>
      <c r="D5684" s="389"/>
      <c r="E5684" s="389"/>
    </row>
    <row r="5685" spans="2:5" x14ac:dyDescent="0.25">
      <c r="B5685" s="388"/>
      <c r="C5685" s="389"/>
      <c r="D5685" s="389"/>
      <c r="E5685" s="389"/>
    </row>
    <row r="5686" spans="2:5" x14ac:dyDescent="0.25">
      <c r="B5686" s="388"/>
      <c r="C5686" s="389"/>
      <c r="D5686" s="389"/>
      <c r="E5686" s="389"/>
    </row>
    <row r="5687" spans="2:5" x14ac:dyDescent="0.25">
      <c r="B5687" s="388"/>
      <c r="C5687" s="389"/>
      <c r="D5687" s="389"/>
      <c r="E5687" s="389"/>
    </row>
    <row r="5688" spans="2:5" x14ac:dyDescent="0.25">
      <c r="B5688" s="388"/>
      <c r="C5688" s="389"/>
      <c r="D5688" s="389"/>
      <c r="E5688" s="389"/>
    </row>
    <row r="5689" spans="2:5" x14ac:dyDescent="0.25">
      <c r="B5689" s="388"/>
      <c r="C5689" s="389"/>
      <c r="D5689" s="389"/>
      <c r="E5689" s="389"/>
    </row>
    <row r="5690" spans="2:5" x14ac:dyDescent="0.25">
      <c r="B5690" s="388"/>
      <c r="C5690" s="389"/>
      <c r="D5690" s="389"/>
      <c r="E5690" s="389"/>
    </row>
    <row r="5691" spans="2:5" x14ac:dyDescent="0.25">
      <c r="B5691" s="388"/>
      <c r="C5691" s="389"/>
      <c r="D5691" s="389"/>
      <c r="E5691" s="389"/>
    </row>
    <row r="5692" spans="2:5" x14ac:dyDescent="0.25">
      <c r="B5692" s="388"/>
      <c r="C5692" s="389"/>
      <c r="D5692" s="389"/>
      <c r="E5692" s="389"/>
    </row>
    <row r="5693" spans="2:5" x14ac:dyDescent="0.25">
      <c r="B5693" s="388"/>
      <c r="C5693" s="389"/>
      <c r="D5693" s="389"/>
      <c r="E5693" s="389"/>
    </row>
    <row r="5694" spans="2:5" x14ac:dyDescent="0.25">
      <c r="B5694" s="388"/>
      <c r="C5694" s="389"/>
      <c r="D5694" s="389"/>
      <c r="E5694" s="389"/>
    </row>
    <row r="5695" spans="2:5" x14ac:dyDescent="0.25">
      <c r="B5695" s="388"/>
      <c r="C5695" s="389"/>
      <c r="D5695" s="389"/>
      <c r="E5695" s="389"/>
    </row>
    <row r="5696" spans="2:5" x14ac:dyDescent="0.25">
      <c r="B5696" s="388"/>
      <c r="C5696" s="389"/>
      <c r="D5696" s="389"/>
      <c r="E5696" s="389"/>
    </row>
    <row r="5697" spans="2:5" x14ac:dyDescent="0.25">
      <c r="B5697" s="388"/>
      <c r="C5697" s="389"/>
      <c r="D5697" s="389"/>
      <c r="E5697" s="389"/>
    </row>
    <row r="5698" spans="2:5" x14ac:dyDescent="0.25">
      <c r="B5698" s="388"/>
      <c r="C5698" s="389"/>
      <c r="D5698" s="389"/>
      <c r="E5698" s="389"/>
    </row>
    <row r="5699" spans="2:5" x14ac:dyDescent="0.25">
      <c r="B5699" s="388"/>
      <c r="C5699" s="389"/>
      <c r="D5699" s="389"/>
      <c r="E5699" s="389"/>
    </row>
    <row r="5700" spans="2:5" x14ac:dyDescent="0.25">
      <c r="B5700" s="388"/>
      <c r="C5700" s="389"/>
      <c r="D5700" s="389"/>
      <c r="E5700" s="389"/>
    </row>
    <row r="5701" spans="2:5" x14ac:dyDescent="0.25">
      <c r="B5701" s="388"/>
      <c r="C5701" s="389"/>
      <c r="D5701" s="389"/>
      <c r="E5701" s="389"/>
    </row>
    <row r="5702" spans="2:5" x14ac:dyDescent="0.25">
      <c r="B5702" s="388"/>
      <c r="C5702" s="389"/>
      <c r="D5702" s="389"/>
      <c r="E5702" s="389"/>
    </row>
    <row r="5703" spans="2:5" x14ac:dyDescent="0.25">
      <c r="B5703" s="388"/>
      <c r="C5703" s="389"/>
      <c r="D5703" s="389"/>
      <c r="E5703" s="389"/>
    </row>
    <row r="5704" spans="2:5" x14ac:dyDescent="0.25">
      <c r="B5704" s="388"/>
      <c r="C5704" s="389"/>
      <c r="D5704" s="389"/>
      <c r="E5704" s="389"/>
    </row>
    <row r="5705" spans="2:5" x14ac:dyDescent="0.25">
      <c r="B5705" s="388"/>
      <c r="C5705" s="389"/>
      <c r="D5705" s="389"/>
      <c r="E5705" s="389"/>
    </row>
    <row r="5706" spans="2:5" x14ac:dyDescent="0.25">
      <c r="B5706" s="388"/>
      <c r="C5706" s="389"/>
      <c r="D5706" s="389"/>
      <c r="E5706" s="389"/>
    </row>
    <row r="5707" spans="2:5" x14ac:dyDescent="0.25">
      <c r="B5707" s="388"/>
      <c r="C5707" s="389"/>
      <c r="D5707" s="389"/>
      <c r="E5707" s="389"/>
    </row>
    <row r="5708" spans="2:5" x14ac:dyDescent="0.25">
      <c r="B5708" s="388"/>
      <c r="C5708" s="389"/>
      <c r="D5708" s="389"/>
      <c r="E5708" s="389"/>
    </row>
    <row r="5709" spans="2:5" x14ac:dyDescent="0.25">
      <c r="B5709" s="388"/>
      <c r="C5709" s="389"/>
      <c r="D5709" s="389"/>
      <c r="E5709" s="389"/>
    </row>
    <row r="5710" spans="2:5" x14ac:dyDescent="0.25">
      <c r="B5710" s="388"/>
      <c r="C5710" s="389"/>
      <c r="D5710" s="389"/>
      <c r="E5710" s="389"/>
    </row>
    <row r="5711" spans="2:5" x14ac:dyDescent="0.25">
      <c r="B5711" s="388"/>
      <c r="C5711" s="389"/>
      <c r="D5711" s="389"/>
      <c r="E5711" s="389"/>
    </row>
    <row r="5712" spans="2:5" x14ac:dyDescent="0.25">
      <c r="B5712" s="388"/>
      <c r="C5712" s="389"/>
      <c r="D5712" s="389"/>
      <c r="E5712" s="389"/>
    </row>
    <row r="5713" spans="2:5" x14ac:dyDescent="0.25">
      <c r="B5713" s="388"/>
      <c r="C5713" s="389"/>
      <c r="D5713" s="389"/>
      <c r="E5713" s="389"/>
    </row>
    <row r="5714" spans="2:5" x14ac:dyDescent="0.25">
      <c r="B5714" s="388"/>
      <c r="C5714" s="389"/>
      <c r="D5714" s="389"/>
      <c r="E5714" s="389"/>
    </row>
    <row r="5715" spans="2:5" x14ac:dyDescent="0.25">
      <c r="B5715" s="388"/>
      <c r="C5715" s="389"/>
      <c r="D5715" s="389"/>
      <c r="E5715" s="389"/>
    </row>
    <row r="5716" spans="2:5" x14ac:dyDescent="0.25">
      <c r="B5716" s="388"/>
      <c r="C5716" s="389"/>
      <c r="D5716" s="389"/>
      <c r="E5716" s="389"/>
    </row>
    <row r="5717" spans="2:5" x14ac:dyDescent="0.25">
      <c r="B5717" s="388"/>
      <c r="C5717" s="389"/>
      <c r="D5717" s="389"/>
      <c r="E5717" s="389"/>
    </row>
    <row r="5718" spans="2:5" x14ac:dyDescent="0.25">
      <c r="B5718" s="388"/>
      <c r="C5718" s="389"/>
      <c r="D5718" s="389"/>
      <c r="E5718" s="389"/>
    </row>
    <row r="5719" spans="2:5" x14ac:dyDescent="0.25">
      <c r="B5719" s="388"/>
      <c r="C5719" s="389"/>
      <c r="D5719" s="389"/>
      <c r="E5719" s="389"/>
    </row>
    <row r="5720" spans="2:5" x14ac:dyDescent="0.25">
      <c r="B5720" s="388"/>
      <c r="C5720" s="389"/>
      <c r="D5720" s="389"/>
      <c r="E5720" s="389"/>
    </row>
    <row r="5721" spans="2:5" x14ac:dyDescent="0.25">
      <c r="B5721" s="388"/>
      <c r="C5721" s="389"/>
      <c r="D5721" s="389"/>
      <c r="E5721" s="389"/>
    </row>
    <row r="5722" spans="2:5" x14ac:dyDescent="0.25">
      <c r="B5722" s="388"/>
      <c r="C5722" s="389"/>
      <c r="D5722" s="389"/>
      <c r="E5722" s="389"/>
    </row>
    <row r="5723" spans="2:5" x14ac:dyDescent="0.25">
      <c r="B5723" s="388"/>
      <c r="C5723" s="389"/>
      <c r="D5723" s="389"/>
      <c r="E5723" s="389"/>
    </row>
    <row r="5724" spans="2:5" x14ac:dyDescent="0.25">
      <c r="B5724" s="388"/>
      <c r="C5724" s="389"/>
      <c r="D5724" s="389"/>
      <c r="E5724" s="389"/>
    </row>
    <row r="5725" spans="2:5" x14ac:dyDescent="0.25">
      <c r="B5725" s="388"/>
      <c r="C5725" s="389"/>
      <c r="D5725" s="389"/>
      <c r="E5725" s="389"/>
    </row>
    <row r="5726" spans="2:5" x14ac:dyDescent="0.25">
      <c r="B5726" s="388"/>
      <c r="C5726" s="389"/>
      <c r="D5726" s="389"/>
      <c r="E5726" s="389"/>
    </row>
    <row r="5727" spans="2:5" x14ac:dyDescent="0.25">
      <c r="B5727" s="388"/>
      <c r="C5727" s="389"/>
      <c r="D5727" s="389"/>
      <c r="E5727" s="389"/>
    </row>
    <row r="5728" spans="2:5" x14ac:dyDescent="0.25">
      <c r="B5728" s="388"/>
      <c r="C5728" s="389"/>
      <c r="D5728" s="389"/>
      <c r="E5728" s="389"/>
    </row>
    <row r="5729" spans="2:5" x14ac:dyDescent="0.25">
      <c r="B5729" s="388"/>
      <c r="C5729" s="389"/>
      <c r="D5729" s="389"/>
      <c r="E5729" s="389"/>
    </row>
    <row r="5730" spans="2:5" x14ac:dyDescent="0.25">
      <c r="B5730" s="388"/>
      <c r="C5730" s="389"/>
      <c r="D5730" s="389"/>
      <c r="E5730" s="389"/>
    </row>
    <row r="5731" spans="2:5" x14ac:dyDescent="0.25">
      <c r="B5731" s="388"/>
      <c r="C5731" s="389"/>
      <c r="D5731" s="389"/>
      <c r="E5731" s="389"/>
    </row>
    <row r="5732" spans="2:5" x14ac:dyDescent="0.25">
      <c r="B5732" s="388"/>
      <c r="C5732" s="389"/>
      <c r="D5732" s="389"/>
      <c r="E5732" s="389"/>
    </row>
    <row r="5733" spans="2:5" x14ac:dyDescent="0.25">
      <c r="B5733" s="388"/>
      <c r="C5733" s="389"/>
      <c r="D5733" s="389"/>
      <c r="E5733" s="389"/>
    </row>
    <row r="5734" spans="2:5" x14ac:dyDescent="0.25">
      <c r="B5734" s="388"/>
      <c r="C5734" s="389"/>
      <c r="D5734" s="389"/>
      <c r="E5734" s="389"/>
    </row>
    <row r="5735" spans="2:5" x14ac:dyDescent="0.25">
      <c r="B5735" s="388"/>
      <c r="C5735" s="389"/>
      <c r="D5735" s="389"/>
      <c r="E5735" s="389"/>
    </row>
    <row r="5736" spans="2:5" x14ac:dyDescent="0.25">
      <c r="B5736" s="388"/>
      <c r="C5736" s="389"/>
      <c r="D5736" s="389"/>
      <c r="E5736" s="389"/>
    </row>
    <row r="5737" spans="2:5" x14ac:dyDescent="0.25">
      <c r="B5737" s="388"/>
      <c r="C5737" s="389"/>
      <c r="D5737" s="389"/>
      <c r="E5737" s="389"/>
    </row>
    <row r="5738" spans="2:5" x14ac:dyDescent="0.25">
      <c r="B5738" s="388"/>
      <c r="C5738" s="389"/>
      <c r="D5738" s="389"/>
      <c r="E5738" s="389"/>
    </row>
    <row r="5739" spans="2:5" x14ac:dyDescent="0.25">
      <c r="B5739" s="388"/>
      <c r="C5739" s="389"/>
      <c r="D5739" s="389"/>
      <c r="E5739" s="389"/>
    </row>
    <row r="5740" spans="2:5" x14ac:dyDescent="0.25">
      <c r="B5740" s="388"/>
      <c r="C5740" s="389"/>
      <c r="D5740" s="389"/>
      <c r="E5740" s="389"/>
    </row>
    <row r="5741" spans="2:5" x14ac:dyDescent="0.25">
      <c r="B5741" s="388"/>
      <c r="C5741" s="389"/>
      <c r="D5741" s="389"/>
      <c r="E5741" s="389"/>
    </row>
    <row r="5742" spans="2:5" x14ac:dyDescent="0.25">
      <c r="B5742" s="388"/>
      <c r="C5742" s="389"/>
      <c r="D5742" s="389"/>
      <c r="E5742" s="389"/>
    </row>
    <row r="5743" spans="2:5" x14ac:dyDescent="0.25">
      <c r="B5743" s="388"/>
      <c r="C5743" s="389"/>
      <c r="D5743" s="389"/>
      <c r="E5743" s="389"/>
    </row>
    <row r="5744" spans="2:5" x14ac:dyDescent="0.25">
      <c r="B5744" s="388"/>
      <c r="C5744" s="389"/>
      <c r="D5744" s="389"/>
      <c r="E5744" s="389"/>
    </row>
    <row r="5745" spans="2:5" x14ac:dyDescent="0.25">
      <c r="B5745" s="388"/>
      <c r="C5745" s="389"/>
      <c r="D5745" s="389"/>
      <c r="E5745" s="389"/>
    </row>
    <row r="5746" spans="2:5" x14ac:dyDescent="0.25">
      <c r="B5746" s="388"/>
      <c r="C5746" s="389"/>
      <c r="D5746" s="389"/>
      <c r="E5746" s="389"/>
    </row>
    <row r="5747" spans="2:5" x14ac:dyDescent="0.25">
      <c r="B5747" s="388"/>
      <c r="C5747" s="389"/>
      <c r="D5747" s="389"/>
      <c r="E5747" s="389"/>
    </row>
    <row r="5748" spans="2:5" x14ac:dyDescent="0.25">
      <c r="B5748" s="388"/>
      <c r="C5748" s="389"/>
      <c r="D5748" s="389"/>
      <c r="E5748" s="389"/>
    </row>
    <row r="5749" spans="2:5" x14ac:dyDescent="0.25">
      <c r="B5749" s="388"/>
      <c r="C5749" s="389"/>
      <c r="D5749" s="389"/>
      <c r="E5749" s="389"/>
    </row>
    <row r="5750" spans="2:5" x14ac:dyDescent="0.25">
      <c r="B5750" s="388"/>
      <c r="C5750" s="389"/>
      <c r="D5750" s="389"/>
      <c r="E5750" s="389"/>
    </row>
    <row r="5751" spans="2:5" x14ac:dyDescent="0.25">
      <c r="B5751" s="388"/>
      <c r="C5751" s="389"/>
      <c r="D5751" s="389"/>
      <c r="E5751" s="389"/>
    </row>
    <row r="5752" spans="2:5" x14ac:dyDescent="0.25">
      <c r="B5752" s="388"/>
      <c r="C5752" s="389"/>
      <c r="D5752" s="389"/>
      <c r="E5752" s="389"/>
    </row>
    <row r="5753" spans="2:5" x14ac:dyDescent="0.25">
      <c r="B5753" s="388"/>
      <c r="C5753" s="389"/>
      <c r="D5753" s="389"/>
      <c r="E5753" s="389"/>
    </row>
    <row r="5754" spans="2:5" x14ac:dyDescent="0.25">
      <c r="B5754" s="388"/>
      <c r="C5754" s="389"/>
      <c r="D5754" s="389"/>
      <c r="E5754" s="389"/>
    </row>
    <row r="5755" spans="2:5" x14ac:dyDescent="0.25">
      <c r="B5755" s="388"/>
      <c r="C5755" s="389"/>
      <c r="D5755" s="389"/>
      <c r="E5755" s="389"/>
    </row>
    <row r="5756" spans="2:5" x14ac:dyDescent="0.25">
      <c r="B5756" s="388"/>
      <c r="C5756" s="389"/>
      <c r="D5756" s="389"/>
      <c r="E5756" s="389"/>
    </row>
    <row r="5757" spans="2:5" x14ac:dyDescent="0.25">
      <c r="B5757" s="388"/>
      <c r="C5757" s="389"/>
      <c r="D5757" s="389"/>
      <c r="E5757" s="389"/>
    </row>
    <row r="5758" spans="2:5" x14ac:dyDescent="0.25">
      <c r="B5758" s="388"/>
      <c r="C5758" s="389"/>
      <c r="D5758" s="389"/>
      <c r="E5758" s="389"/>
    </row>
    <row r="5759" spans="2:5" x14ac:dyDescent="0.25">
      <c r="B5759" s="388"/>
      <c r="C5759" s="389"/>
      <c r="D5759" s="389"/>
      <c r="E5759" s="389"/>
    </row>
    <row r="5760" spans="2:5" x14ac:dyDescent="0.25">
      <c r="B5760" s="388"/>
      <c r="C5760" s="389"/>
      <c r="D5760" s="389"/>
      <c r="E5760" s="389"/>
    </row>
    <row r="5761" spans="2:5" x14ac:dyDescent="0.25">
      <c r="B5761" s="388"/>
      <c r="C5761" s="389"/>
      <c r="D5761" s="389"/>
      <c r="E5761" s="389"/>
    </row>
    <row r="5762" spans="2:5" x14ac:dyDescent="0.25">
      <c r="B5762" s="388"/>
      <c r="C5762" s="389"/>
      <c r="D5762" s="389"/>
      <c r="E5762" s="389"/>
    </row>
    <row r="5763" spans="2:5" x14ac:dyDescent="0.25">
      <c r="B5763" s="388"/>
      <c r="C5763" s="389"/>
      <c r="D5763" s="389"/>
      <c r="E5763" s="389"/>
    </row>
    <row r="5764" spans="2:5" x14ac:dyDescent="0.25">
      <c r="B5764" s="388"/>
      <c r="C5764" s="389"/>
      <c r="D5764" s="389"/>
      <c r="E5764" s="389"/>
    </row>
    <row r="5765" spans="2:5" x14ac:dyDescent="0.25">
      <c r="B5765" s="388"/>
      <c r="C5765" s="389"/>
      <c r="D5765" s="389"/>
      <c r="E5765" s="389"/>
    </row>
    <row r="5766" spans="2:5" x14ac:dyDescent="0.25">
      <c r="B5766" s="388"/>
      <c r="C5766" s="389"/>
      <c r="D5766" s="389"/>
      <c r="E5766" s="389"/>
    </row>
    <row r="5767" spans="2:5" x14ac:dyDescent="0.25">
      <c r="B5767" s="388"/>
      <c r="C5767" s="389"/>
      <c r="D5767" s="389"/>
      <c r="E5767" s="389"/>
    </row>
    <row r="5768" spans="2:5" x14ac:dyDescent="0.25">
      <c r="B5768" s="388"/>
      <c r="C5768" s="389"/>
      <c r="D5768" s="389"/>
      <c r="E5768" s="389"/>
    </row>
    <row r="5769" spans="2:5" x14ac:dyDescent="0.25">
      <c r="B5769" s="388"/>
      <c r="C5769" s="389"/>
      <c r="D5769" s="389"/>
      <c r="E5769" s="389"/>
    </row>
    <row r="5770" spans="2:5" x14ac:dyDescent="0.25">
      <c r="B5770" s="388"/>
      <c r="C5770" s="389"/>
      <c r="D5770" s="389"/>
      <c r="E5770" s="389"/>
    </row>
    <row r="5771" spans="2:5" x14ac:dyDescent="0.25">
      <c r="B5771" s="388"/>
      <c r="C5771" s="389"/>
      <c r="D5771" s="389"/>
      <c r="E5771" s="389"/>
    </row>
    <row r="5772" spans="2:5" x14ac:dyDescent="0.25">
      <c r="B5772" s="388"/>
      <c r="C5772" s="389"/>
      <c r="D5772" s="389"/>
      <c r="E5772" s="389"/>
    </row>
    <row r="5773" spans="2:5" x14ac:dyDescent="0.25">
      <c r="B5773" s="388"/>
      <c r="C5773" s="389"/>
      <c r="D5773" s="389"/>
      <c r="E5773" s="389"/>
    </row>
    <row r="5774" spans="2:5" x14ac:dyDescent="0.25">
      <c r="B5774" s="388"/>
      <c r="C5774" s="389"/>
      <c r="D5774" s="389"/>
      <c r="E5774" s="389"/>
    </row>
    <row r="5775" spans="2:5" x14ac:dyDescent="0.25">
      <c r="B5775" s="388"/>
      <c r="C5775" s="389"/>
      <c r="D5775" s="389"/>
      <c r="E5775" s="389"/>
    </row>
    <row r="5776" spans="2:5" x14ac:dyDescent="0.25">
      <c r="B5776" s="388"/>
      <c r="C5776" s="389"/>
      <c r="D5776" s="389"/>
      <c r="E5776" s="389"/>
    </row>
    <row r="5777" spans="2:5" x14ac:dyDescent="0.25">
      <c r="B5777" s="388"/>
      <c r="C5777" s="389"/>
      <c r="D5777" s="389"/>
      <c r="E5777" s="389"/>
    </row>
    <row r="5778" spans="2:5" x14ac:dyDescent="0.25">
      <c r="B5778" s="388"/>
      <c r="C5778" s="389"/>
      <c r="D5778" s="389"/>
      <c r="E5778" s="389"/>
    </row>
    <row r="5779" spans="2:5" x14ac:dyDescent="0.25">
      <c r="B5779" s="388"/>
      <c r="C5779" s="389"/>
      <c r="D5779" s="389"/>
      <c r="E5779" s="389"/>
    </row>
    <row r="5780" spans="2:5" x14ac:dyDescent="0.25">
      <c r="B5780" s="388"/>
      <c r="C5780" s="389"/>
      <c r="D5780" s="389"/>
      <c r="E5780" s="389"/>
    </row>
    <row r="5781" spans="2:5" x14ac:dyDescent="0.25">
      <c r="B5781" s="388"/>
      <c r="C5781" s="389"/>
      <c r="D5781" s="389"/>
      <c r="E5781" s="389"/>
    </row>
    <row r="5782" spans="2:5" x14ac:dyDescent="0.25">
      <c r="B5782" s="388"/>
      <c r="C5782" s="389"/>
      <c r="D5782" s="389"/>
      <c r="E5782" s="389"/>
    </row>
    <row r="5783" spans="2:5" x14ac:dyDescent="0.25">
      <c r="B5783" s="388"/>
      <c r="C5783" s="389"/>
      <c r="D5783" s="389"/>
      <c r="E5783" s="389"/>
    </row>
    <row r="5784" spans="2:5" x14ac:dyDescent="0.25">
      <c r="B5784" s="388"/>
      <c r="C5784" s="389"/>
      <c r="D5784" s="389"/>
      <c r="E5784" s="389"/>
    </row>
    <row r="5785" spans="2:5" x14ac:dyDescent="0.25">
      <c r="B5785" s="388"/>
      <c r="C5785" s="389"/>
      <c r="D5785" s="389"/>
      <c r="E5785" s="389"/>
    </row>
    <row r="5786" spans="2:5" x14ac:dyDescent="0.25">
      <c r="B5786" s="388"/>
      <c r="C5786" s="389"/>
      <c r="D5786" s="389"/>
      <c r="E5786" s="389"/>
    </row>
    <row r="5787" spans="2:5" x14ac:dyDescent="0.25">
      <c r="B5787" s="388"/>
      <c r="C5787" s="389"/>
      <c r="D5787" s="389"/>
      <c r="E5787" s="389"/>
    </row>
    <row r="5788" spans="2:5" x14ac:dyDescent="0.25">
      <c r="B5788" s="388"/>
      <c r="C5788" s="389"/>
      <c r="D5788" s="389"/>
      <c r="E5788" s="389"/>
    </row>
    <row r="5789" spans="2:5" x14ac:dyDescent="0.25">
      <c r="B5789" s="388"/>
      <c r="C5789" s="389"/>
      <c r="D5789" s="389"/>
      <c r="E5789" s="389"/>
    </row>
    <row r="5790" spans="2:5" x14ac:dyDescent="0.25">
      <c r="B5790" s="388"/>
      <c r="C5790" s="389"/>
      <c r="D5790" s="389"/>
      <c r="E5790" s="389"/>
    </row>
    <row r="5791" spans="2:5" x14ac:dyDescent="0.25">
      <c r="B5791" s="388"/>
      <c r="C5791" s="389"/>
      <c r="D5791" s="389"/>
      <c r="E5791" s="389"/>
    </row>
    <row r="5792" spans="2:5" x14ac:dyDescent="0.25">
      <c r="B5792" s="388"/>
      <c r="C5792" s="389"/>
      <c r="D5792" s="389"/>
      <c r="E5792" s="389"/>
    </row>
    <row r="5793" spans="2:5" x14ac:dyDescent="0.25">
      <c r="B5793" s="388"/>
      <c r="C5793" s="389"/>
      <c r="D5793" s="389"/>
      <c r="E5793" s="389"/>
    </row>
    <row r="5794" spans="2:5" x14ac:dyDescent="0.25">
      <c r="B5794" s="388"/>
      <c r="C5794" s="389"/>
      <c r="D5794" s="389"/>
      <c r="E5794" s="389"/>
    </row>
    <row r="5795" spans="2:5" x14ac:dyDescent="0.25">
      <c r="B5795" s="388"/>
      <c r="C5795" s="389"/>
      <c r="D5795" s="389"/>
      <c r="E5795" s="389"/>
    </row>
    <row r="5796" spans="2:5" x14ac:dyDescent="0.25">
      <c r="B5796" s="388"/>
      <c r="C5796" s="389"/>
      <c r="D5796" s="389"/>
      <c r="E5796" s="389"/>
    </row>
    <row r="5797" spans="2:5" x14ac:dyDescent="0.25">
      <c r="B5797" s="388"/>
      <c r="C5797" s="389"/>
      <c r="D5797" s="389"/>
      <c r="E5797" s="389"/>
    </row>
    <row r="5798" spans="2:5" x14ac:dyDescent="0.25">
      <c r="B5798" s="388"/>
      <c r="C5798" s="389"/>
      <c r="D5798" s="389"/>
      <c r="E5798" s="389"/>
    </row>
    <row r="5799" spans="2:5" x14ac:dyDescent="0.25">
      <c r="B5799" s="388"/>
      <c r="C5799" s="389"/>
      <c r="D5799" s="389"/>
      <c r="E5799" s="389"/>
    </row>
    <row r="5800" spans="2:5" x14ac:dyDescent="0.25">
      <c r="B5800" s="388"/>
      <c r="C5800" s="389"/>
      <c r="D5800" s="389"/>
      <c r="E5800" s="389"/>
    </row>
    <row r="5801" spans="2:5" x14ac:dyDescent="0.25">
      <c r="B5801" s="388"/>
      <c r="C5801" s="389"/>
      <c r="D5801" s="389"/>
      <c r="E5801" s="389"/>
    </row>
    <row r="5802" spans="2:5" x14ac:dyDescent="0.25">
      <c r="B5802" s="388"/>
      <c r="C5802" s="389"/>
      <c r="D5802" s="389"/>
      <c r="E5802" s="389"/>
    </row>
    <row r="5803" spans="2:5" x14ac:dyDescent="0.25">
      <c r="B5803" s="388"/>
      <c r="C5803" s="389"/>
      <c r="D5803" s="389"/>
      <c r="E5803" s="389"/>
    </row>
    <row r="5804" spans="2:5" x14ac:dyDescent="0.25">
      <c r="B5804" s="388"/>
      <c r="C5804" s="389"/>
      <c r="D5804" s="389"/>
      <c r="E5804" s="389"/>
    </row>
    <row r="5805" spans="2:5" x14ac:dyDescent="0.25">
      <c r="B5805" s="388"/>
      <c r="C5805" s="389"/>
      <c r="D5805" s="389"/>
      <c r="E5805" s="389"/>
    </row>
    <row r="5806" spans="2:5" x14ac:dyDescent="0.25">
      <c r="B5806" s="388"/>
      <c r="C5806" s="389"/>
      <c r="D5806" s="389"/>
      <c r="E5806" s="389"/>
    </row>
    <row r="5807" spans="2:5" x14ac:dyDescent="0.25">
      <c r="B5807" s="388"/>
      <c r="C5807" s="389"/>
      <c r="D5807" s="389"/>
      <c r="E5807" s="389"/>
    </row>
    <row r="5808" spans="2:5" x14ac:dyDescent="0.25">
      <c r="B5808" s="388"/>
      <c r="C5808" s="389"/>
      <c r="D5808" s="389"/>
      <c r="E5808" s="389"/>
    </row>
    <row r="5809" spans="2:5" x14ac:dyDescent="0.25">
      <c r="B5809" s="388"/>
      <c r="C5809" s="389"/>
      <c r="D5809" s="389"/>
      <c r="E5809" s="389"/>
    </row>
    <row r="5810" spans="2:5" x14ac:dyDescent="0.25">
      <c r="B5810" s="388"/>
      <c r="C5810" s="389"/>
      <c r="D5810" s="389"/>
      <c r="E5810" s="389"/>
    </row>
    <row r="5811" spans="2:5" x14ac:dyDescent="0.25">
      <c r="B5811" s="388"/>
      <c r="C5811" s="389"/>
      <c r="D5811" s="389"/>
      <c r="E5811" s="389"/>
    </row>
    <row r="5812" spans="2:5" x14ac:dyDescent="0.25">
      <c r="B5812" s="388"/>
      <c r="C5812" s="389"/>
      <c r="D5812" s="389"/>
      <c r="E5812" s="389"/>
    </row>
    <row r="5813" spans="2:5" x14ac:dyDescent="0.25">
      <c r="B5813" s="388"/>
      <c r="C5813" s="389"/>
      <c r="D5813" s="389"/>
      <c r="E5813" s="389"/>
    </row>
    <row r="5814" spans="2:5" x14ac:dyDescent="0.25">
      <c r="B5814" s="388"/>
      <c r="C5814" s="389"/>
      <c r="D5814" s="389"/>
      <c r="E5814" s="389"/>
    </row>
    <row r="5815" spans="2:5" x14ac:dyDescent="0.25">
      <c r="B5815" s="388"/>
      <c r="C5815" s="389"/>
      <c r="D5815" s="389"/>
      <c r="E5815" s="389"/>
    </row>
    <row r="5816" spans="2:5" x14ac:dyDescent="0.25">
      <c r="B5816" s="388"/>
      <c r="C5816" s="389"/>
      <c r="D5816" s="389"/>
      <c r="E5816" s="389"/>
    </row>
    <row r="5817" spans="2:5" x14ac:dyDescent="0.25">
      <c r="B5817" s="388"/>
      <c r="C5817" s="389"/>
      <c r="D5817" s="389"/>
      <c r="E5817" s="389"/>
    </row>
    <row r="5818" spans="2:5" x14ac:dyDescent="0.25">
      <c r="B5818" s="388"/>
      <c r="C5818" s="389"/>
      <c r="D5818" s="389"/>
      <c r="E5818" s="389"/>
    </row>
    <row r="5819" spans="2:5" x14ac:dyDescent="0.25">
      <c r="B5819" s="388"/>
      <c r="C5819" s="389"/>
      <c r="D5819" s="389"/>
      <c r="E5819" s="389"/>
    </row>
    <row r="5820" spans="2:5" x14ac:dyDescent="0.25">
      <c r="B5820" s="388"/>
      <c r="C5820" s="389"/>
      <c r="D5820" s="389"/>
      <c r="E5820" s="389"/>
    </row>
    <row r="5821" spans="2:5" x14ac:dyDescent="0.25">
      <c r="B5821" s="388"/>
      <c r="C5821" s="389"/>
      <c r="D5821" s="389"/>
      <c r="E5821" s="389"/>
    </row>
    <row r="5822" spans="2:5" x14ac:dyDescent="0.25">
      <c r="B5822" s="388"/>
      <c r="C5822" s="389"/>
      <c r="D5822" s="389"/>
      <c r="E5822" s="389"/>
    </row>
    <row r="5823" spans="2:5" x14ac:dyDescent="0.25">
      <c r="B5823" s="388"/>
      <c r="C5823" s="389"/>
      <c r="D5823" s="389"/>
      <c r="E5823" s="389"/>
    </row>
    <row r="5824" spans="2:5" x14ac:dyDescent="0.25">
      <c r="B5824" s="388"/>
      <c r="C5824" s="389"/>
      <c r="D5824" s="389"/>
      <c r="E5824" s="389"/>
    </row>
    <row r="5825" spans="2:5" x14ac:dyDescent="0.25">
      <c r="B5825" s="388"/>
      <c r="C5825" s="389"/>
      <c r="D5825" s="389"/>
      <c r="E5825" s="389"/>
    </row>
    <row r="5826" spans="2:5" x14ac:dyDescent="0.25">
      <c r="B5826" s="388"/>
      <c r="C5826" s="389"/>
      <c r="D5826" s="389"/>
      <c r="E5826" s="389"/>
    </row>
    <row r="5827" spans="2:5" x14ac:dyDescent="0.25">
      <c r="B5827" s="388"/>
      <c r="C5827" s="389"/>
      <c r="D5827" s="389"/>
      <c r="E5827" s="389"/>
    </row>
    <row r="5828" spans="2:5" x14ac:dyDescent="0.25">
      <c r="B5828" s="388"/>
      <c r="C5828" s="389"/>
      <c r="D5828" s="389"/>
      <c r="E5828" s="389"/>
    </row>
    <row r="5829" spans="2:5" x14ac:dyDescent="0.25">
      <c r="B5829" s="388"/>
      <c r="C5829" s="389"/>
      <c r="D5829" s="389"/>
      <c r="E5829" s="389"/>
    </row>
    <row r="5830" spans="2:5" x14ac:dyDescent="0.25">
      <c r="B5830" s="388"/>
      <c r="C5830" s="389"/>
      <c r="D5830" s="389"/>
      <c r="E5830" s="389"/>
    </row>
    <row r="5831" spans="2:5" x14ac:dyDescent="0.25">
      <c r="B5831" s="388"/>
      <c r="C5831" s="389"/>
      <c r="D5831" s="389"/>
      <c r="E5831" s="389"/>
    </row>
    <row r="5832" spans="2:5" x14ac:dyDescent="0.25">
      <c r="B5832" s="388"/>
      <c r="C5832" s="389"/>
      <c r="D5832" s="389"/>
      <c r="E5832" s="389"/>
    </row>
    <row r="5833" spans="2:5" x14ac:dyDescent="0.25">
      <c r="B5833" s="388"/>
      <c r="C5833" s="389"/>
      <c r="D5833" s="389"/>
      <c r="E5833" s="389"/>
    </row>
    <row r="5834" spans="2:5" x14ac:dyDescent="0.25">
      <c r="B5834" s="388"/>
      <c r="C5834" s="389"/>
      <c r="D5834" s="389"/>
      <c r="E5834" s="389"/>
    </row>
    <row r="5835" spans="2:5" x14ac:dyDescent="0.25">
      <c r="B5835" s="388"/>
      <c r="C5835" s="389"/>
      <c r="D5835" s="389"/>
      <c r="E5835" s="389"/>
    </row>
    <row r="5836" spans="2:5" x14ac:dyDescent="0.25">
      <c r="B5836" s="388"/>
      <c r="C5836" s="389"/>
      <c r="D5836" s="389"/>
      <c r="E5836" s="389"/>
    </row>
    <row r="5837" spans="2:5" x14ac:dyDescent="0.25">
      <c r="B5837" s="388"/>
      <c r="C5837" s="389"/>
      <c r="D5837" s="389"/>
      <c r="E5837" s="389"/>
    </row>
    <row r="5838" spans="2:5" x14ac:dyDescent="0.25">
      <c r="B5838" s="388"/>
      <c r="C5838" s="389"/>
      <c r="D5838" s="389"/>
      <c r="E5838" s="389"/>
    </row>
    <row r="5839" spans="2:5" x14ac:dyDescent="0.25">
      <c r="B5839" s="388"/>
      <c r="C5839" s="389"/>
      <c r="D5839" s="389"/>
      <c r="E5839" s="389"/>
    </row>
    <row r="5840" spans="2:5" x14ac:dyDescent="0.25">
      <c r="B5840" s="388"/>
      <c r="C5840" s="389"/>
      <c r="D5840" s="389"/>
      <c r="E5840" s="389"/>
    </row>
    <row r="5841" spans="2:5" x14ac:dyDescent="0.25">
      <c r="B5841" s="388"/>
      <c r="C5841" s="389"/>
      <c r="D5841" s="389"/>
      <c r="E5841" s="389"/>
    </row>
    <row r="5842" spans="2:5" x14ac:dyDescent="0.25">
      <c r="B5842" s="388"/>
      <c r="C5842" s="389"/>
      <c r="D5842" s="389"/>
      <c r="E5842" s="389"/>
    </row>
    <row r="5843" spans="2:5" x14ac:dyDescent="0.25">
      <c r="B5843" s="388"/>
      <c r="C5843" s="389"/>
      <c r="D5843" s="389"/>
      <c r="E5843" s="389"/>
    </row>
    <row r="5844" spans="2:5" x14ac:dyDescent="0.25">
      <c r="B5844" s="388"/>
      <c r="C5844" s="389"/>
      <c r="D5844" s="389"/>
      <c r="E5844" s="389"/>
    </row>
    <row r="5845" spans="2:5" x14ac:dyDescent="0.25">
      <c r="B5845" s="388"/>
      <c r="C5845" s="389"/>
      <c r="D5845" s="389"/>
      <c r="E5845" s="389"/>
    </row>
    <row r="5846" spans="2:5" x14ac:dyDescent="0.25">
      <c r="B5846" s="388"/>
      <c r="C5846" s="389"/>
      <c r="D5846" s="389"/>
      <c r="E5846" s="389"/>
    </row>
    <row r="5847" spans="2:5" x14ac:dyDescent="0.25">
      <c r="B5847" s="388"/>
      <c r="C5847" s="389"/>
      <c r="D5847" s="389"/>
      <c r="E5847" s="389"/>
    </row>
    <row r="5848" spans="2:5" x14ac:dyDescent="0.25">
      <c r="B5848" s="388"/>
      <c r="C5848" s="389"/>
      <c r="D5848" s="389"/>
      <c r="E5848" s="389"/>
    </row>
    <row r="5849" spans="2:5" x14ac:dyDescent="0.25">
      <c r="B5849" s="388"/>
      <c r="C5849" s="389"/>
      <c r="D5849" s="389"/>
      <c r="E5849" s="389"/>
    </row>
    <row r="5850" spans="2:5" x14ac:dyDescent="0.25">
      <c r="B5850" s="388"/>
      <c r="C5850" s="389"/>
      <c r="D5850" s="389"/>
      <c r="E5850" s="389"/>
    </row>
    <row r="5851" spans="2:5" x14ac:dyDescent="0.25">
      <c r="B5851" s="388"/>
      <c r="C5851" s="389"/>
      <c r="D5851" s="389"/>
      <c r="E5851" s="389"/>
    </row>
    <row r="5852" spans="2:5" x14ac:dyDescent="0.25">
      <c r="B5852" s="388"/>
      <c r="C5852" s="389"/>
      <c r="D5852" s="389"/>
      <c r="E5852" s="389"/>
    </row>
    <row r="5853" spans="2:5" x14ac:dyDescent="0.25">
      <c r="B5853" s="388"/>
      <c r="C5853" s="389"/>
      <c r="D5853" s="389"/>
      <c r="E5853" s="389"/>
    </row>
    <row r="5854" spans="2:5" x14ac:dyDescent="0.25">
      <c r="B5854" s="388"/>
      <c r="C5854" s="389"/>
      <c r="D5854" s="389"/>
      <c r="E5854" s="389"/>
    </row>
    <row r="5855" spans="2:5" x14ac:dyDescent="0.25">
      <c r="B5855" s="388"/>
      <c r="C5855" s="389"/>
      <c r="D5855" s="389"/>
      <c r="E5855" s="389"/>
    </row>
    <row r="5856" spans="2:5" x14ac:dyDescent="0.25">
      <c r="B5856" s="388"/>
      <c r="C5856" s="389"/>
      <c r="D5856" s="389"/>
      <c r="E5856" s="389"/>
    </row>
    <row r="5857" spans="2:5" x14ac:dyDescent="0.25">
      <c r="B5857" s="388"/>
      <c r="C5857" s="389"/>
      <c r="D5857" s="389"/>
      <c r="E5857" s="389"/>
    </row>
    <row r="5858" spans="2:5" x14ac:dyDescent="0.25">
      <c r="B5858" s="388"/>
      <c r="C5858" s="389"/>
      <c r="D5858" s="389"/>
      <c r="E5858" s="389"/>
    </row>
    <row r="5859" spans="2:5" x14ac:dyDescent="0.25">
      <c r="B5859" s="388"/>
      <c r="C5859" s="389"/>
      <c r="D5859" s="389"/>
      <c r="E5859" s="389"/>
    </row>
    <row r="5860" spans="2:5" x14ac:dyDescent="0.25">
      <c r="B5860" s="388"/>
      <c r="C5860" s="389"/>
      <c r="D5860" s="389"/>
      <c r="E5860" s="389"/>
    </row>
    <row r="5861" spans="2:5" x14ac:dyDescent="0.25">
      <c r="B5861" s="388"/>
      <c r="C5861" s="389"/>
      <c r="D5861" s="389"/>
      <c r="E5861" s="389"/>
    </row>
    <row r="5862" spans="2:5" x14ac:dyDescent="0.25">
      <c r="B5862" s="388"/>
      <c r="C5862" s="389"/>
      <c r="D5862" s="389"/>
      <c r="E5862" s="389"/>
    </row>
    <row r="5863" spans="2:5" x14ac:dyDescent="0.25">
      <c r="B5863" s="388"/>
      <c r="C5863" s="389"/>
      <c r="D5863" s="389"/>
      <c r="E5863" s="389"/>
    </row>
    <row r="5864" spans="2:5" x14ac:dyDescent="0.25">
      <c r="B5864" s="388"/>
      <c r="C5864" s="389"/>
      <c r="D5864" s="389"/>
      <c r="E5864" s="389"/>
    </row>
    <row r="5865" spans="2:5" x14ac:dyDescent="0.25">
      <c r="B5865" s="388"/>
      <c r="C5865" s="389"/>
      <c r="D5865" s="389"/>
      <c r="E5865" s="389"/>
    </row>
    <row r="5866" spans="2:5" x14ac:dyDescent="0.25">
      <c r="B5866" s="388"/>
      <c r="C5866" s="389"/>
      <c r="D5866" s="389"/>
      <c r="E5866" s="389"/>
    </row>
    <row r="5867" spans="2:5" x14ac:dyDescent="0.25">
      <c r="B5867" s="388"/>
      <c r="C5867" s="389"/>
      <c r="D5867" s="389"/>
      <c r="E5867" s="389"/>
    </row>
    <row r="5868" spans="2:5" x14ac:dyDescent="0.25">
      <c r="B5868" s="388"/>
      <c r="C5868" s="389"/>
      <c r="D5868" s="389"/>
      <c r="E5868" s="389"/>
    </row>
    <row r="5869" spans="2:5" x14ac:dyDescent="0.25">
      <c r="B5869" s="388"/>
      <c r="C5869" s="389"/>
      <c r="D5869" s="389"/>
      <c r="E5869" s="389"/>
    </row>
    <row r="5870" spans="2:5" x14ac:dyDescent="0.25">
      <c r="B5870" s="388"/>
      <c r="C5870" s="389"/>
      <c r="D5870" s="389"/>
      <c r="E5870" s="389"/>
    </row>
    <row r="5871" spans="2:5" x14ac:dyDescent="0.25">
      <c r="B5871" s="388"/>
      <c r="C5871" s="389"/>
      <c r="D5871" s="389"/>
      <c r="E5871" s="389"/>
    </row>
    <row r="5872" spans="2:5" x14ac:dyDescent="0.25">
      <c r="B5872" s="388"/>
      <c r="C5872" s="389"/>
      <c r="D5872" s="389"/>
      <c r="E5872" s="389"/>
    </row>
    <row r="5873" spans="2:5" x14ac:dyDescent="0.25">
      <c r="B5873" s="388"/>
      <c r="C5873" s="389"/>
      <c r="D5873" s="389"/>
      <c r="E5873" s="389"/>
    </row>
    <row r="5874" spans="2:5" x14ac:dyDescent="0.25">
      <c r="B5874" s="388"/>
      <c r="C5874" s="389"/>
      <c r="D5874" s="389"/>
      <c r="E5874" s="389"/>
    </row>
    <row r="5875" spans="2:5" x14ac:dyDescent="0.25">
      <c r="B5875" s="388"/>
      <c r="C5875" s="389"/>
      <c r="D5875" s="389"/>
      <c r="E5875" s="389"/>
    </row>
    <row r="5876" spans="2:5" x14ac:dyDescent="0.25">
      <c r="B5876" s="388"/>
      <c r="C5876" s="389"/>
      <c r="D5876" s="389"/>
      <c r="E5876" s="389"/>
    </row>
    <row r="5877" spans="2:5" x14ac:dyDescent="0.25">
      <c r="B5877" s="388"/>
      <c r="C5877" s="389"/>
      <c r="D5877" s="389"/>
      <c r="E5877" s="389"/>
    </row>
    <row r="5878" spans="2:5" x14ac:dyDescent="0.25">
      <c r="B5878" s="388"/>
      <c r="C5878" s="389"/>
      <c r="D5878" s="389"/>
      <c r="E5878" s="389"/>
    </row>
    <row r="5879" spans="2:5" x14ac:dyDescent="0.25">
      <c r="B5879" s="388"/>
      <c r="C5879" s="389"/>
      <c r="D5879" s="389"/>
      <c r="E5879" s="389"/>
    </row>
    <row r="5880" spans="2:5" x14ac:dyDescent="0.25">
      <c r="B5880" s="388"/>
      <c r="C5880" s="389"/>
      <c r="D5880" s="389"/>
      <c r="E5880" s="389"/>
    </row>
    <row r="5881" spans="2:5" x14ac:dyDescent="0.25">
      <c r="B5881" s="388"/>
      <c r="C5881" s="389"/>
      <c r="D5881" s="389"/>
      <c r="E5881" s="389"/>
    </row>
    <row r="5882" spans="2:5" x14ac:dyDescent="0.25">
      <c r="B5882" s="388"/>
      <c r="C5882" s="389"/>
      <c r="D5882" s="389"/>
      <c r="E5882" s="389"/>
    </row>
    <row r="5883" spans="2:5" x14ac:dyDescent="0.25">
      <c r="B5883" s="388"/>
      <c r="C5883" s="389"/>
      <c r="D5883" s="389"/>
      <c r="E5883" s="389"/>
    </row>
    <row r="5884" spans="2:5" x14ac:dyDescent="0.25">
      <c r="B5884" s="388"/>
      <c r="C5884" s="389"/>
      <c r="D5884" s="389"/>
      <c r="E5884" s="389"/>
    </row>
    <row r="5885" spans="2:5" x14ac:dyDescent="0.25">
      <c r="B5885" s="388"/>
      <c r="C5885" s="389"/>
      <c r="D5885" s="389"/>
      <c r="E5885" s="389"/>
    </row>
    <row r="5886" spans="2:5" x14ac:dyDescent="0.25">
      <c r="B5886" s="388"/>
      <c r="C5886" s="389"/>
      <c r="D5886" s="389"/>
      <c r="E5886" s="389"/>
    </row>
    <row r="5887" spans="2:5" x14ac:dyDescent="0.25">
      <c r="B5887" s="388"/>
      <c r="C5887" s="389"/>
      <c r="D5887" s="389"/>
      <c r="E5887" s="389"/>
    </row>
    <row r="5888" spans="2:5" x14ac:dyDescent="0.25">
      <c r="B5888" s="388"/>
      <c r="C5888" s="389"/>
      <c r="D5888" s="389"/>
      <c r="E5888" s="389"/>
    </row>
    <row r="5889" spans="2:5" x14ac:dyDescent="0.25">
      <c r="B5889" s="388"/>
      <c r="C5889" s="389"/>
      <c r="D5889" s="389"/>
      <c r="E5889" s="389"/>
    </row>
    <row r="5890" spans="2:5" x14ac:dyDescent="0.25">
      <c r="B5890" s="388"/>
      <c r="C5890" s="389"/>
      <c r="D5890" s="389"/>
      <c r="E5890" s="389"/>
    </row>
    <row r="5891" spans="2:5" x14ac:dyDescent="0.25">
      <c r="B5891" s="388"/>
      <c r="C5891" s="389"/>
      <c r="D5891" s="389"/>
      <c r="E5891" s="389"/>
    </row>
    <row r="5892" spans="2:5" x14ac:dyDescent="0.25">
      <c r="B5892" s="388"/>
      <c r="C5892" s="389"/>
      <c r="D5892" s="389"/>
      <c r="E5892" s="389"/>
    </row>
    <row r="5893" spans="2:5" x14ac:dyDescent="0.25">
      <c r="B5893" s="388"/>
      <c r="C5893" s="389"/>
      <c r="D5893" s="389"/>
      <c r="E5893" s="389"/>
    </row>
    <row r="5894" spans="2:5" x14ac:dyDescent="0.25">
      <c r="B5894" s="388"/>
      <c r="C5894" s="389"/>
      <c r="D5894" s="389"/>
      <c r="E5894" s="389"/>
    </row>
    <row r="5895" spans="2:5" x14ac:dyDescent="0.25">
      <c r="B5895" s="388"/>
      <c r="C5895" s="389"/>
      <c r="D5895" s="389"/>
      <c r="E5895" s="389"/>
    </row>
    <row r="5896" spans="2:5" x14ac:dyDescent="0.25">
      <c r="B5896" s="388"/>
      <c r="C5896" s="389"/>
      <c r="D5896" s="389"/>
      <c r="E5896" s="389"/>
    </row>
    <row r="5897" spans="2:5" x14ac:dyDescent="0.25">
      <c r="B5897" s="388"/>
      <c r="C5897" s="389"/>
      <c r="D5897" s="389"/>
      <c r="E5897" s="389"/>
    </row>
    <row r="5898" spans="2:5" x14ac:dyDescent="0.25">
      <c r="B5898" s="388"/>
      <c r="C5898" s="389"/>
      <c r="D5898" s="389"/>
      <c r="E5898" s="389"/>
    </row>
    <row r="5899" spans="2:5" x14ac:dyDescent="0.25">
      <c r="B5899" s="388"/>
      <c r="C5899" s="389"/>
      <c r="D5899" s="389"/>
      <c r="E5899" s="389"/>
    </row>
    <row r="5900" spans="2:5" x14ac:dyDescent="0.25">
      <c r="B5900" s="388"/>
      <c r="C5900" s="389"/>
      <c r="D5900" s="389"/>
      <c r="E5900" s="389"/>
    </row>
    <row r="5901" spans="2:5" x14ac:dyDescent="0.25">
      <c r="B5901" s="388"/>
      <c r="C5901" s="389"/>
      <c r="D5901" s="389"/>
      <c r="E5901" s="389"/>
    </row>
    <row r="5902" spans="2:5" x14ac:dyDescent="0.25">
      <c r="B5902" s="388"/>
      <c r="C5902" s="389"/>
      <c r="D5902" s="389"/>
      <c r="E5902" s="389"/>
    </row>
    <row r="5903" spans="2:5" x14ac:dyDescent="0.25">
      <c r="B5903" s="388"/>
      <c r="C5903" s="389"/>
      <c r="D5903" s="389"/>
      <c r="E5903" s="389"/>
    </row>
    <row r="5904" spans="2:5" x14ac:dyDescent="0.25">
      <c r="B5904" s="388"/>
      <c r="C5904" s="389"/>
      <c r="D5904" s="389"/>
      <c r="E5904" s="389"/>
    </row>
    <row r="5905" spans="2:5" x14ac:dyDescent="0.25">
      <c r="B5905" s="388"/>
      <c r="C5905" s="389"/>
      <c r="D5905" s="389"/>
      <c r="E5905" s="389"/>
    </row>
    <row r="5906" spans="2:5" x14ac:dyDescent="0.25">
      <c r="B5906" s="388"/>
      <c r="C5906" s="389"/>
      <c r="D5906" s="389"/>
      <c r="E5906" s="389"/>
    </row>
    <row r="5907" spans="2:5" x14ac:dyDescent="0.25">
      <c r="B5907" s="388"/>
      <c r="C5907" s="389"/>
      <c r="D5907" s="389"/>
      <c r="E5907" s="389"/>
    </row>
    <row r="5908" spans="2:5" x14ac:dyDescent="0.25">
      <c r="B5908" s="388"/>
      <c r="C5908" s="389"/>
      <c r="D5908" s="389"/>
      <c r="E5908" s="389"/>
    </row>
    <row r="5909" spans="2:5" x14ac:dyDescent="0.25">
      <c r="B5909" s="388"/>
      <c r="C5909" s="389"/>
      <c r="D5909" s="389"/>
      <c r="E5909" s="389"/>
    </row>
    <row r="5910" spans="2:5" x14ac:dyDescent="0.25">
      <c r="B5910" s="388"/>
      <c r="C5910" s="389"/>
      <c r="D5910" s="389"/>
      <c r="E5910" s="389"/>
    </row>
    <row r="5911" spans="2:5" x14ac:dyDescent="0.25">
      <c r="B5911" s="388"/>
      <c r="C5911" s="389"/>
      <c r="D5911" s="389"/>
      <c r="E5911" s="389"/>
    </row>
    <row r="5912" spans="2:5" x14ac:dyDescent="0.25">
      <c r="B5912" s="388"/>
      <c r="C5912" s="389"/>
      <c r="D5912" s="389"/>
      <c r="E5912" s="389"/>
    </row>
    <row r="5913" spans="2:5" x14ac:dyDescent="0.25">
      <c r="B5913" s="388"/>
      <c r="C5913" s="389"/>
      <c r="D5913" s="389"/>
      <c r="E5913" s="389"/>
    </row>
    <row r="5914" spans="2:5" x14ac:dyDescent="0.25">
      <c r="B5914" s="388"/>
      <c r="C5914" s="389"/>
      <c r="D5914" s="389"/>
      <c r="E5914" s="389"/>
    </row>
    <row r="5915" spans="2:5" x14ac:dyDescent="0.25">
      <c r="B5915" s="388"/>
      <c r="C5915" s="389"/>
      <c r="D5915" s="389"/>
      <c r="E5915" s="389"/>
    </row>
    <row r="5916" spans="2:5" x14ac:dyDescent="0.25">
      <c r="B5916" s="388"/>
      <c r="C5916" s="389"/>
      <c r="D5916" s="389"/>
      <c r="E5916" s="389"/>
    </row>
    <row r="5917" spans="2:5" x14ac:dyDescent="0.25">
      <c r="B5917" s="388"/>
      <c r="C5917" s="389"/>
      <c r="D5917" s="389"/>
      <c r="E5917" s="389"/>
    </row>
    <row r="5918" spans="2:5" x14ac:dyDescent="0.25">
      <c r="B5918" s="388"/>
      <c r="C5918" s="389"/>
      <c r="D5918" s="389"/>
      <c r="E5918" s="389"/>
    </row>
    <row r="5919" spans="2:5" x14ac:dyDescent="0.25">
      <c r="B5919" s="388"/>
      <c r="C5919" s="389"/>
      <c r="D5919" s="389"/>
      <c r="E5919" s="389"/>
    </row>
    <row r="5920" spans="2:5" x14ac:dyDescent="0.25">
      <c r="B5920" s="388"/>
      <c r="C5920" s="389"/>
      <c r="D5920" s="389"/>
      <c r="E5920" s="389"/>
    </row>
    <row r="5921" spans="2:5" x14ac:dyDescent="0.25">
      <c r="B5921" s="388"/>
      <c r="C5921" s="389"/>
      <c r="D5921" s="389"/>
      <c r="E5921" s="389"/>
    </row>
    <row r="5922" spans="2:5" x14ac:dyDescent="0.25">
      <c r="B5922" s="388"/>
      <c r="C5922" s="389"/>
      <c r="D5922" s="389"/>
      <c r="E5922" s="389"/>
    </row>
    <row r="5923" spans="2:5" x14ac:dyDescent="0.25">
      <c r="B5923" s="388"/>
      <c r="C5923" s="389"/>
      <c r="D5923" s="389"/>
      <c r="E5923" s="389"/>
    </row>
    <row r="5924" spans="2:5" x14ac:dyDescent="0.25">
      <c r="B5924" s="388"/>
      <c r="C5924" s="389"/>
      <c r="D5924" s="389"/>
      <c r="E5924" s="389"/>
    </row>
    <row r="5925" spans="2:5" x14ac:dyDescent="0.25">
      <c r="B5925" s="388"/>
      <c r="C5925" s="389"/>
      <c r="D5925" s="389"/>
      <c r="E5925" s="389"/>
    </row>
    <row r="5926" spans="2:5" x14ac:dyDescent="0.25">
      <c r="B5926" s="388"/>
      <c r="C5926" s="389"/>
      <c r="D5926" s="389"/>
      <c r="E5926" s="389"/>
    </row>
    <row r="5927" spans="2:5" x14ac:dyDescent="0.25">
      <c r="B5927" s="388"/>
      <c r="C5927" s="389"/>
      <c r="D5927" s="389"/>
      <c r="E5927" s="389"/>
    </row>
    <row r="5928" spans="2:5" x14ac:dyDescent="0.25">
      <c r="B5928" s="388"/>
      <c r="C5928" s="389"/>
      <c r="D5928" s="389"/>
      <c r="E5928" s="389"/>
    </row>
    <row r="5929" spans="2:5" x14ac:dyDescent="0.25">
      <c r="B5929" s="388"/>
      <c r="C5929" s="389"/>
      <c r="D5929" s="389"/>
      <c r="E5929" s="389"/>
    </row>
    <row r="5930" spans="2:5" x14ac:dyDescent="0.25">
      <c r="B5930" s="388"/>
      <c r="C5930" s="389"/>
      <c r="D5930" s="389"/>
      <c r="E5930" s="389"/>
    </row>
    <row r="5931" spans="2:5" x14ac:dyDescent="0.25">
      <c r="B5931" s="388"/>
      <c r="C5931" s="389"/>
      <c r="D5931" s="389"/>
      <c r="E5931" s="389"/>
    </row>
    <row r="5932" spans="2:5" x14ac:dyDescent="0.25">
      <c r="B5932" s="388"/>
      <c r="C5932" s="389"/>
      <c r="D5932" s="389"/>
      <c r="E5932" s="389"/>
    </row>
    <row r="5933" spans="2:5" x14ac:dyDescent="0.25">
      <c r="B5933" s="388"/>
      <c r="C5933" s="389"/>
      <c r="D5933" s="389"/>
      <c r="E5933" s="389"/>
    </row>
    <row r="5934" spans="2:5" x14ac:dyDescent="0.25">
      <c r="B5934" s="388"/>
      <c r="C5934" s="389"/>
      <c r="D5934" s="389"/>
      <c r="E5934" s="389"/>
    </row>
    <row r="5935" spans="2:5" x14ac:dyDescent="0.25">
      <c r="B5935" s="388"/>
      <c r="C5935" s="389"/>
      <c r="D5935" s="389"/>
      <c r="E5935" s="389"/>
    </row>
    <row r="5936" spans="2:5" x14ac:dyDescent="0.25">
      <c r="B5936" s="388"/>
      <c r="C5936" s="389"/>
      <c r="D5936" s="389"/>
      <c r="E5936" s="389"/>
    </row>
    <row r="5937" spans="2:5" x14ac:dyDescent="0.25">
      <c r="B5937" s="388"/>
      <c r="C5937" s="389"/>
      <c r="D5937" s="389"/>
      <c r="E5937" s="389"/>
    </row>
    <row r="5938" spans="2:5" x14ac:dyDescent="0.25">
      <c r="B5938" s="388"/>
      <c r="C5938" s="389"/>
      <c r="D5938" s="389"/>
      <c r="E5938" s="389"/>
    </row>
    <row r="5939" spans="2:5" x14ac:dyDescent="0.25">
      <c r="B5939" s="388"/>
      <c r="C5939" s="389"/>
      <c r="D5939" s="389"/>
      <c r="E5939" s="389"/>
    </row>
    <row r="5940" spans="2:5" x14ac:dyDescent="0.25">
      <c r="B5940" s="388"/>
      <c r="C5940" s="389"/>
      <c r="D5940" s="389"/>
      <c r="E5940" s="389"/>
    </row>
    <row r="5941" spans="2:5" x14ac:dyDescent="0.25">
      <c r="B5941" s="388"/>
      <c r="C5941" s="389"/>
      <c r="D5941" s="389"/>
      <c r="E5941" s="389"/>
    </row>
    <row r="5942" spans="2:5" x14ac:dyDescent="0.25">
      <c r="B5942" s="388"/>
      <c r="C5942" s="389"/>
      <c r="D5942" s="389"/>
      <c r="E5942" s="389"/>
    </row>
    <row r="5943" spans="2:5" x14ac:dyDescent="0.25">
      <c r="B5943" s="388"/>
      <c r="C5943" s="389"/>
      <c r="D5943" s="389"/>
      <c r="E5943" s="389"/>
    </row>
    <row r="5944" spans="2:5" x14ac:dyDescent="0.25">
      <c r="B5944" s="388"/>
      <c r="C5944" s="389"/>
      <c r="D5944" s="389"/>
      <c r="E5944" s="389"/>
    </row>
    <row r="5945" spans="2:5" x14ac:dyDescent="0.25">
      <c r="B5945" s="388"/>
      <c r="C5945" s="389"/>
      <c r="D5945" s="389"/>
      <c r="E5945" s="389"/>
    </row>
    <row r="5946" spans="2:5" x14ac:dyDescent="0.25">
      <c r="B5946" s="388"/>
      <c r="C5946" s="389"/>
      <c r="D5946" s="389"/>
      <c r="E5946" s="389"/>
    </row>
    <row r="5947" spans="2:5" x14ac:dyDescent="0.25">
      <c r="B5947" s="388"/>
      <c r="C5947" s="389"/>
      <c r="D5947" s="389"/>
      <c r="E5947" s="389"/>
    </row>
    <row r="5948" spans="2:5" x14ac:dyDescent="0.25">
      <c r="B5948" s="388"/>
      <c r="C5948" s="389"/>
      <c r="D5948" s="389"/>
      <c r="E5948" s="389"/>
    </row>
    <row r="5949" spans="2:5" x14ac:dyDescent="0.25">
      <c r="B5949" s="388"/>
      <c r="C5949" s="389"/>
      <c r="D5949" s="389"/>
      <c r="E5949" s="389"/>
    </row>
    <row r="5950" spans="2:5" x14ac:dyDescent="0.25">
      <c r="B5950" s="388"/>
      <c r="C5950" s="389"/>
      <c r="D5950" s="389"/>
      <c r="E5950" s="389"/>
    </row>
    <row r="5951" spans="2:5" x14ac:dyDescent="0.25">
      <c r="B5951" s="388"/>
      <c r="C5951" s="389"/>
      <c r="D5951" s="389"/>
      <c r="E5951" s="389"/>
    </row>
    <row r="5952" spans="2:5" x14ac:dyDescent="0.25">
      <c r="B5952" s="388"/>
      <c r="C5952" s="389"/>
      <c r="D5952" s="389"/>
      <c r="E5952" s="389"/>
    </row>
    <row r="5953" spans="2:5" x14ac:dyDescent="0.25">
      <c r="B5953" s="388"/>
      <c r="C5953" s="389"/>
      <c r="D5953" s="389"/>
      <c r="E5953" s="389"/>
    </row>
    <row r="5954" spans="2:5" x14ac:dyDescent="0.25">
      <c r="B5954" s="388"/>
      <c r="C5954" s="389"/>
      <c r="D5954" s="389"/>
      <c r="E5954" s="389"/>
    </row>
    <row r="5955" spans="2:5" x14ac:dyDescent="0.25">
      <c r="B5955" s="388"/>
      <c r="C5955" s="389"/>
      <c r="D5955" s="389"/>
      <c r="E5955" s="389"/>
    </row>
    <row r="5956" spans="2:5" x14ac:dyDescent="0.25">
      <c r="B5956" s="388"/>
      <c r="C5956" s="389"/>
      <c r="D5956" s="389"/>
      <c r="E5956" s="389"/>
    </row>
    <row r="5957" spans="2:5" x14ac:dyDescent="0.25">
      <c r="B5957" s="388"/>
      <c r="C5957" s="389"/>
      <c r="D5957" s="389"/>
      <c r="E5957" s="389"/>
    </row>
    <row r="5958" spans="2:5" x14ac:dyDescent="0.25">
      <c r="B5958" s="388"/>
      <c r="C5958" s="389"/>
      <c r="D5958" s="389"/>
      <c r="E5958" s="389"/>
    </row>
    <row r="5959" spans="2:5" x14ac:dyDescent="0.25">
      <c r="B5959" s="388"/>
      <c r="C5959" s="389"/>
      <c r="D5959" s="389"/>
      <c r="E5959" s="389"/>
    </row>
    <row r="5960" spans="2:5" x14ac:dyDescent="0.25">
      <c r="B5960" s="388"/>
      <c r="C5960" s="389"/>
      <c r="D5960" s="389"/>
      <c r="E5960" s="389"/>
    </row>
    <row r="5961" spans="2:5" x14ac:dyDescent="0.25">
      <c r="B5961" s="388"/>
      <c r="C5961" s="389"/>
      <c r="D5961" s="389"/>
      <c r="E5961" s="389"/>
    </row>
    <row r="5962" spans="2:5" x14ac:dyDescent="0.25">
      <c r="B5962" s="388"/>
      <c r="C5962" s="389"/>
      <c r="D5962" s="389"/>
      <c r="E5962" s="389"/>
    </row>
    <row r="5963" spans="2:5" x14ac:dyDescent="0.25">
      <c r="B5963" s="388"/>
      <c r="C5963" s="389"/>
      <c r="D5963" s="389"/>
      <c r="E5963" s="389"/>
    </row>
    <row r="5964" spans="2:5" x14ac:dyDescent="0.25">
      <c r="B5964" s="388"/>
      <c r="C5964" s="389"/>
      <c r="D5964" s="389"/>
      <c r="E5964" s="389"/>
    </row>
    <row r="5965" spans="2:5" x14ac:dyDescent="0.25">
      <c r="B5965" s="388"/>
      <c r="C5965" s="389"/>
      <c r="D5965" s="389"/>
      <c r="E5965" s="389"/>
    </row>
    <row r="5966" spans="2:5" x14ac:dyDescent="0.25">
      <c r="B5966" s="388"/>
      <c r="C5966" s="389"/>
      <c r="D5966" s="389"/>
      <c r="E5966" s="389"/>
    </row>
    <row r="5967" spans="2:5" x14ac:dyDescent="0.25">
      <c r="B5967" s="388"/>
      <c r="C5967" s="389"/>
      <c r="D5967" s="389"/>
      <c r="E5967" s="389"/>
    </row>
    <row r="5968" spans="2:5" x14ac:dyDescent="0.25">
      <c r="B5968" s="388"/>
      <c r="C5968" s="389"/>
      <c r="D5968" s="389"/>
      <c r="E5968" s="389"/>
    </row>
    <row r="5969" spans="2:5" x14ac:dyDescent="0.25">
      <c r="B5969" s="388"/>
      <c r="C5969" s="389"/>
      <c r="D5969" s="389"/>
      <c r="E5969" s="389"/>
    </row>
    <row r="5970" spans="2:5" x14ac:dyDescent="0.25">
      <c r="B5970" s="388"/>
      <c r="C5970" s="389"/>
      <c r="D5970" s="389"/>
      <c r="E5970" s="389"/>
    </row>
    <row r="5971" spans="2:5" x14ac:dyDescent="0.25">
      <c r="B5971" s="388"/>
      <c r="C5971" s="389"/>
      <c r="D5971" s="389"/>
      <c r="E5971" s="389"/>
    </row>
    <row r="5972" spans="2:5" x14ac:dyDescent="0.25">
      <c r="B5972" s="388"/>
      <c r="C5972" s="389"/>
      <c r="D5972" s="389"/>
      <c r="E5972" s="389"/>
    </row>
    <row r="5973" spans="2:5" x14ac:dyDescent="0.25">
      <c r="B5973" s="388"/>
      <c r="C5973" s="389"/>
      <c r="D5973" s="389"/>
      <c r="E5973" s="389"/>
    </row>
    <row r="5974" spans="2:5" x14ac:dyDescent="0.25">
      <c r="B5974" s="388"/>
      <c r="C5974" s="389"/>
      <c r="D5974" s="389"/>
      <c r="E5974" s="389"/>
    </row>
    <row r="5975" spans="2:5" x14ac:dyDescent="0.25">
      <c r="B5975" s="388"/>
      <c r="C5975" s="389"/>
      <c r="D5975" s="389"/>
      <c r="E5975" s="389"/>
    </row>
    <row r="5976" spans="2:5" x14ac:dyDescent="0.25">
      <c r="B5976" s="388"/>
      <c r="C5976" s="389"/>
      <c r="D5976" s="389"/>
      <c r="E5976" s="389"/>
    </row>
    <row r="5977" spans="2:5" x14ac:dyDescent="0.25">
      <c r="B5977" s="388"/>
      <c r="C5977" s="389"/>
      <c r="D5977" s="389"/>
      <c r="E5977" s="389"/>
    </row>
    <row r="5978" spans="2:5" x14ac:dyDescent="0.25">
      <c r="B5978" s="388"/>
      <c r="C5978" s="389"/>
      <c r="D5978" s="389"/>
      <c r="E5978" s="389"/>
    </row>
    <row r="5979" spans="2:5" x14ac:dyDescent="0.25">
      <c r="B5979" s="388"/>
      <c r="C5979" s="389"/>
      <c r="D5979" s="389"/>
      <c r="E5979" s="389"/>
    </row>
    <row r="5980" spans="2:5" x14ac:dyDescent="0.25">
      <c r="B5980" s="388"/>
      <c r="C5980" s="389"/>
      <c r="D5980" s="389"/>
      <c r="E5980" s="389"/>
    </row>
    <row r="5981" spans="2:5" x14ac:dyDescent="0.25">
      <c r="B5981" s="388"/>
      <c r="C5981" s="389"/>
      <c r="D5981" s="389"/>
      <c r="E5981" s="389"/>
    </row>
    <row r="5982" spans="2:5" x14ac:dyDescent="0.25">
      <c r="B5982" s="388"/>
      <c r="C5982" s="389"/>
      <c r="D5982" s="389"/>
      <c r="E5982" s="389"/>
    </row>
    <row r="5983" spans="2:5" x14ac:dyDescent="0.25">
      <c r="B5983" s="388"/>
      <c r="C5983" s="389"/>
      <c r="D5983" s="389"/>
      <c r="E5983" s="389"/>
    </row>
    <row r="5984" spans="2:5" x14ac:dyDescent="0.25">
      <c r="B5984" s="388"/>
      <c r="C5984" s="389"/>
      <c r="D5984" s="389"/>
      <c r="E5984" s="389"/>
    </row>
    <row r="5985" spans="2:5" x14ac:dyDescent="0.25">
      <c r="B5985" s="388"/>
      <c r="C5985" s="389"/>
      <c r="D5985" s="389"/>
      <c r="E5985" s="389"/>
    </row>
    <row r="5986" spans="2:5" x14ac:dyDescent="0.25">
      <c r="B5986" s="388"/>
      <c r="C5986" s="389"/>
      <c r="D5986" s="389"/>
      <c r="E5986" s="389"/>
    </row>
    <row r="5987" spans="2:5" x14ac:dyDescent="0.25">
      <c r="B5987" s="388"/>
      <c r="C5987" s="389"/>
      <c r="D5987" s="389"/>
      <c r="E5987" s="389"/>
    </row>
    <row r="5988" spans="2:5" x14ac:dyDescent="0.25">
      <c r="B5988" s="388"/>
      <c r="C5988" s="389"/>
      <c r="D5988" s="389"/>
      <c r="E5988" s="389"/>
    </row>
    <row r="5989" spans="2:5" x14ac:dyDescent="0.25">
      <c r="B5989" s="388"/>
      <c r="C5989" s="389"/>
      <c r="D5989" s="389"/>
      <c r="E5989" s="389"/>
    </row>
    <row r="5990" spans="2:5" x14ac:dyDescent="0.25">
      <c r="B5990" s="388"/>
      <c r="C5990" s="389"/>
      <c r="D5990" s="389"/>
      <c r="E5990" s="389"/>
    </row>
    <row r="5991" spans="2:5" x14ac:dyDescent="0.25">
      <c r="B5991" s="388"/>
      <c r="C5991" s="389"/>
      <c r="D5991" s="389"/>
      <c r="E5991" s="389"/>
    </row>
    <row r="5992" spans="2:5" x14ac:dyDescent="0.25">
      <c r="B5992" s="388"/>
      <c r="C5992" s="389"/>
      <c r="D5992" s="389"/>
      <c r="E5992" s="389"/>
    </row>
    <row r="5993" spans="2:5" x14ac:dyDescent="0.25">
      <c r="B5993" s="388"/>
      <c r="C5993" s="389"/>
      <c r="D5993" s="389"/>
      <c r="E5993" s="389"/>
    </row>
    <row r="5994" spans="2:5" x14ac:dyDescent="0.25">
      <c r="B5994" s="388"/>
      <c r="C5994" s="389"/>
      <c r="D5994" s="389"/>
      <c r="E5994" s="389"/>
    </row>
    <row r="5995" spans="2:5" x14ac:dyDescent="0.25">
      <c r="B5995" s="388"/>
      <c r="C5995" s="389"/>
      <c r="D5995" s="389"/>
      <c r="E5995" s="389"/>
    </row>
    <row r="5996" spans="2:5" x14ac:dyDescent="0.25">
      <c r="B5996" s="388"/>
      <c r="C5996" s="389"/>
      <c r="D5996" s="389"/>
      <c r="E5996" s="389"/>
    </row>
    <row r="5997" spans="2:5" x14ac:dyDescent="0.25">
      <c r="B5997" s="388"/>
      <c r="C5997" s="389"/>
      <c r="D5997" s="389"/>
      <c r="E5997" s="389"/>
    </row>
    <row r="5998" spans="2:5" x14ac:dyDescent="0.25">
      <c r="B5998" s="388"/>
      <c r="C5998" s="389"/>
      <c r="D5998" s="389"/>
      <c r="E5998" s="389"/>
    </row>
    <row r="5999" spans="2:5" x14ac:dyDescent="0.25">
      <c r="B5999" s="388"/>
      <c r="C5999" s="389"/>
      <c r="D5999" s="389"/>
      <c r="E5999" s="389"/>
    </row>
    <row r="6000" spans="2:5" x14ac:dyDescent="0.25">
      <c r="B6000" s="388"/>
      <c r="C6000" s="389"/>
      <c r="D6000" s="389"/>
      <c r="E6000" s="389"/>
    </row>
    <row r="6001" spans="2:5" x14ac:dyDescent="0.25">
      <c r="B6001" s="388"/>
      <c r="C6001" s="389"/>
      <c r="D6001" s="389"/>
      <c r="E6001" s="389"/>
    </row>
    <row r="6002" spans="2:5" x14ac:dyDescent="0.25">
      <c r="B6002" s="388"/>
      <c r="C6002" s="389"/>
      <c r="D6002" s="389"/>
      <c r="E6002" s="389"/>
    </row>
    <row r="6003" spans="2:5" x14ac:dyDescent="0.25">
      <c r="B6003" s="388"/>
      <c r="C6003" s="389"/>
      <c r="D6003" s="389"/>
      <c r="E6003" s="389"/>
    </row>
    <row r="6004" spans="2:5" x14ac:dyDescent="0.25">
      <c r="B6004" s="388"/>
      <c r="C6004" s="389"/>
      <c r="D6004" s="389"/>
      <c r="E6004" s="389"/>
    </row>
    <row r="6005" spans="2:5" x14ac:dyDescent="0.25">
      <c r="B6005" s="388"/>
      <c r="C6005" s="389"/>
      <c r="D6005" s="389"/>
      <c r="E6005" s="389"/>
    </row>
    <row r="6006" spans="2:5" x14ac:dyDescent="0.25">
      <c r="B6006" s="388"/>
      <c r="C6006" s="389"/>
      <c r="D6006" s="389"/>
      <c r="E6006" s="389"/>
    </row>
    <row r="6007" spans="2:5" x14ac:dyDescent="0.25">
      <c r="B6007" s="388"/>
      <c r="C6007" s="389"/>
      <c r="D6007" s="389"/>
      <c r="E6007" s="389"/>
    </row>
    <row r="6008" spans="2:5" x14ac:dyDescent="0.25">
      <c r="B6008" s="388"/>
      <c r="C6008" s="389"/>
      <c r="D6008" s="389"/>
      <c r="E6008" s="389"/>
    </row>
    <row r="6009" spans="2:5" x14ac:dyDescent="0.25">
      <c r="B6009" s="388"/>
      <c r="C6009" s="389"/>
      <c r="D6009" s="389"/>
      <c r="E6009" s="389"/>
    </row>
    <row r="6010" spans="2:5" x14ac:dyDescent="0.25">
      <c r="B6010" s="388"/>
      <c r="C6010" s="389"/>
      <c r="D6010" s="389"/>
      <c r="E6010" s="389"/>
    </row>
    <row r="6011" spans="2:5" x14ac:dyDescent="0.25">
      <c r="B6011" s="388"/>
      <c r="C6011" s="389"/>
      <c r="D6011" s="389"/>
      <c r="E6011" s="389"/>
    </row>
    <row r="6012" spans="2:5" x14ac:dyDescent="0.25">
      <c r="B6012" s="388"/>
      <c r="C6012" s="389"/>
      <c r="D6012" s="389"/>
      <c r="E6012" s="389"/>
    </row>
    <row r="6013" spans="2:5" x14ac:dyDescent="0.25">
      <c r="B6013" s="388"/>
      <c r="C6013" s="389"/>
      <c r="D6013" s="389"/>
      <c r="E6013" s="389"/>
    </row>
    <row r="6014" spans="2:5" x14ac:dyDescent="0.25">
      <c r="B6014" s="388"/>
      <c r="C6014" s="389"/>
      <c r="D6014" s="389"/>
      <c r="E6014" s="389"/>
    </row>
    <row r="6015" spans="2:5" x14ac:dyDescent="0.25">
      <c r="B6015" s="388"/>
      <c r="C6015" s="389"/>
      <c r="D6015" s="389"/>
      <c r="E6015" s="389"/>
    </row>
    <row r="6016" spans="2:5" x14ac:dyDescent="0.25">
      <c r="B6016" s="388"/>
      <c r="C6016" s="389"/>
      <c r="D6016" s="389"/>
      <c r="E6016" s="389"/>
    </row>
    <row r="6017" spans="2:5" x14ac:dyDescent="0.25">
      <c r="B6017" s="388"/>
      <c r="C6017" s="389"/>
      <c r="D6017" s="389"/>
      <c r="E6017" s="389"/>
    </row>
    <row r="6018" spans="2:5" x14ac:dyDescent="0.25">
      <c r="B6018" s="388"/>
      <c r="C6018" s="389"/>
      <c r="D6018" s="389"/>
      <c r="E6018" s="389"/>
    </row>
    <row r="6019" spans="2:5" x14ac:dyDescent="0.25">
      <c r="B6019" s="388"/>
      <c r="C6019" s="389"/>
      <c r="D6019" s="389"/>
      <c r="E6019" s="389"/>
    </row>
    <row r="6020" spans="2:5" x14ac:dyDescent="0.25">
      <c r="B6020" s="388"/>
      <c r="C6020" s="389"/>
      <c r="D6020" s="389"/>
      <c r="E6020" s="389"/>
    </row>
    <row r="6021" spans="2:5" x14ac:dyDescent="0.25">
      <c r="B6021" s="388"/>
      <c r="C6021" s="389"/>
      <c r="D6021" s="389"/>
      <c r="E6021" s="389"/>
    </row>
    <row r="6022" spans="2:5" x14ac:dyDescent="0.25">
      <c r="B6022" s="388"/>
      <c r="C6022" s="389"/>
      <c r="D6022" s="389"/>
      <c r="E6022" s="389"/>
    </row>
    <row r="6023" spans="2:5" x14ac:dyDescent="0.25">
      <c r="B6023" s="388"/>
      <c r="C6023" s="389"/>
      <c r="D6023" s="389"/>
      <c r="E6023" s="389"/>
    </row>
    <row r="6024" spans="2:5" x14ac:dyDescent="0.25">
      <c r="B6024" s="388"/>
      <c r="C6024" s="389"/>
      <c r="D6024" s="389"/>
      <c r="E6024" s="389"/>
    </row>
    <row r="6025" spans="2:5" x14ac:dyDescent="0.25">
      <c r="B6025" s="388"/>
      <c r="C6025" s="389"/>
      <c r="D6025" s="389"/>
      <c r="E6025" s="389"/>
    </row>
    <row r="6026" spans="2:5" x14ac:dyDescent="0.25">
      <c r="B6026" s="388"/>
      <c r="C6026" s="389"/>
      <c r="D6026" s="389"/>
      <c r="E6026" s="389"/>
    </row>
    <row r="6027" spans="2:5" x14ac:dyDescent="0.25">
      <c r="B6027" s="388"/>
      <c r="C6027" s="389"/>
      <c r="D6027" s="389"/>
      <c r="E6027" s="389"/>
    </row>
    <row r="6028" spans="2:5" x14ac:dyDescent="0.25">
      <c r="B6028" s="388"/>
      <c r="C6028" s="389"/>
      <c r="D6028" s="389"/>
      <c r="E6028" s="389"/>
    </row>
    <row r="6029" spans="2:5" x14ac:dyDescent="0.25">
      <c r="B6029" s="388"/>
      <c r="C6029" s="389"/>
      <c r="D6029" s="389"/>
      <c r="E6029" s="389"/>
    </row>
    <row r="6030" spans="2:5" x14ac:dyDescent="0.25">
      <c r="B6030" s="388"/>
      <c r="C6030" s="389"/>
      <c r="D6030" s="389"/>
      <c r="E6030" s="389"/>
    </row>
    <row r="6031" spans="2:5" x14ac:dyDescent="0.25">
      <c r="B6031" s="388"/>
      <c r="C6031" s="389"/>
      <c r="D6031" s="389"/>
      <c r="E6031" s="389"/>
    </row>
    <row r="6032" spans="2:5" x14ac:dyDescent="0.25">
      <c r="B6032" s="388"/>
      <c r="C6032" s="389"/>
      <c r="D6032" s="389"/>
      <c r="E6032" s="389"/>
    </row>
    <row r="6033" spans="2:5" x14ac:dyDescent="0.25">
      <c r="B6033" s="388"/>
      <c r="C6033" s="389"/>
      <c r="D6033" s="389"/>
      <c r="E6033" s="389"/>
    </row>
    <row r="6034" spans="2:5" x14ac:dyDescent="0.25">
      <c r="B6034" s="388"/>
      <c r="C6034" s="389"/>
      <c r="D6034" s="389"/>
      <c r="E6034" s="389"/>
    </row>
    <row r="6035" spans="2:5" x14ac:dyDescent="0.25">
      <c r="B6035" s="388"/>
      <c r="C6035" s="389"/>
      <c r="D6035" s="389"/>
      <c r="E6035" s="389"/>
    </row>
    <row r="6036" spans="2:5" x14ac:dyDescent="0.25">
      <c r="B6036" s="388"/>
      <c r="C6036" s="389"/>
      <c r="D6036" s="389"/>
      <c r="E6036" s="389"/>
    </row>
    <row r="6037" spans="2:5" x14ac:dyDescent="0.25">
      <c r="B6037" s="388"/>
      <c r="C6037" s="389"/>
      <c r="D6037" s="389"/>
      <c r="E6037" s="389"/>
    </row>
    <row r="6038" spans="2:5" x14ac:dyDescent="0.25">
      <c r="B6038" s="388"/>
      <c r="C6038" s="389"/>
      <c r="D6038" s="389"/>
      <c r="E6038" s="389"/>
    </row>
    <row r="6039" spans="2:5" x14ac:dyDescent="0.25">
      <c r="B6039" s="388"/>
      <c r="C6039" s="389"/>
      <c r="D6039" s="389"/>
      <c r="E6039" s="389"/>
    </row>
    <row r="6040" spans="2:5" x14ac:dyDescent="0.25">
      <c r="B6040" s="388"/>
      <c r="C6040" s="389"/>
      <c r="D6040" s="389"/>
      <c r="E6040" s="389"/>
    </row>
    <row r="6041" spans="2:5" x14ac:dyDescent="0.25">
      <c r="B6041" s="388"/>
      <c r="C6041" s="389"/>
      <c r="D6041" s="389"/>
      <c r="E6041" s="389"/>
    </row>
    <row r="6042" spans="2:5" x14ac:dyDescent="0.25">
      <c r="B6042" s="388"/>
      <c r="C6042" s="389"/>
      <c r="D6042" s="389"/>
      <c r="E6042" s="389"/>
    </row>
    <row r="6043" spans="2:5" x14ac:dyDescent="0.25">
      <c r="B6043" s="388"/>
      <c r="C6043" s="389"/>
      <c r="D6043" s="389"/>
      <c r="E6043" s="389"/>
    </row>
    <row r="6044" spans="2:5" x14ac:dyDescent="0.25">
      <c r="B6044" s="388"/>
      <c r="C6044" s="389"/>
      <c r="D6044" s="389"/>
      <c r="E6044" s="389"/>
    </row>
    <row r="6045" spans="2:5" x14ac:dyDescent="0.25">
      <c r="B6045" s="388"/>
      <c r="C6045" s="389"/>
      <c r="D6045" s="389"/>
      <c r="E6045" s="389"/>
    </row>
    <row r="6046" spans="2:5" x14ac:dyDescent="0.25">
      <c r="B6046" s="388"/>
      <c r="C6046" s="389"/>
      <c r="D6046" s="389"/>
      <c r="E6046" s="389"/>
    </row>
    <row r="6047" spans="2:5" x14ac:dyDescent="0.25">
      <c r="B6047" s="388"/>
      <c r="C6047" s="389"/>
      <c r="D6047" s="389"/>
      <c r="E6047" s="389"/>
    </row>
    <row r="6048" spans="2:5" x14ac:dyDescent="0.25">
      <c r="B6048" s="388"/>
      <c r="C6048" s="389"/>
      <c r="D6048" s="389"/>
      <c r="E6048" s="389"/>
    </row>
    <row r="6049" spans="2:5" x14ac:dyDescent="0.25">
      <c r="B6049" s="388"/>
      <c r="C6049" s="389"/>
      <c r="D6049" s="389"/>
      <c r="E6049" s="389"/>
    </row>
    <row r="6050" spans="2:5" x14ac:dyDescent="0.25">
      <c r="B6050" s="388"/>
      <c r="C6050" s="389"/>
      <c r="D6050" s="389"/>
      <c r="E6050" s="389"/>
    </row>
    <row r="6051" spans="2:5" x14ac:dyDescent="0.25">
      <c r="B6051" s="388"/>
      <c r="C6051" s="389"/>
      <c r="D6051" s="389"/>
      <c r="E6051" s="389"/>
    </row>
    <row r="6052" spans="2:5" x14ac:dyDescent="0.25">
      <c r="B6052" s="388"/>
      <c r="C6052" s="389"/>
      <c r="D6052" s="389"/>
      <c r="E6052" s="389"/>
    </row>
    <row r="6053" spans="2:5" x14ac:dyDescent="0.25">
      <c r="B6053" s="388"/>
      <c r="C6053" s="389"/>
      <c r="D6053" s="389"/>
      <c r="E6053" s="389"/>
    </row>
    <row r="6054" spans="2:5" x14ac:dyDescent="0.25">
      <c r="B6054" s="388"/>
      <c r="C6054" s="389"/>
      <c r="D6054" s="389"/>
      <c r="E6054" s="389"/>
    </row>
    <row r="6055" spans="2:5" x14ac:dyDescent="0.25">
      <c r="B6055" s="388"/>
      <c r="C6055" s="389"/>
      <c r="D6055" s="389"/>
      <c r="E6055" s="389"/>
    </row>
    <row r="6056" spans="2:5" x14ac:dyDescent="0.25">
      <c r="B6056" s="388"/>
      <c r="C6056" s="389"/>
      <c r="D6056" s="389"/>
      <c r="E6056" s="389"/>
    </row>
    <row r="6057" spans="2:5" x14ac:dyDescent="0.25">
      <c r="B6057" s="388"/>
      <c r="C6057" s="389"/>
      <c r="D6057" s="389"/>
      <c r="E6057" s="389"/>
    </row>
    <row r="6058" spans="2:5" x14ac:dyDescent="0.25">
      <c r="B6058" s="388"/>
      <c r="C6058" s="389"/>
      <c r="D6058" s="389"/>
      <c r="E6058" s="389"/>
    </row>
    <row r="6059" spans="2:5" x14ac:dyDescent="0.25">
      <c r="B6059" s="388"/>
      <c r="C6059" s="389"/>
      <c r="D6059" s="389"/>
      <c r="E6059" s="389"/>
    </row>
    <row r="6060" spans="2:5" x14ac:dyDescent="0.25">
      <c r="B6060" s="388"/>
      <c r="C6060" s="389"/>
      <c r="D6060" s="389"/>
      <c r="E6060" s="389"/>
    </row>
    <row r="6061" spans="2:5" x14ac:dyDescent="0.25">
      <c r="B6061" s="388"/>
      <c r="C6061" s="389"/>
      <c r="D6061" s="389"/>
      <c r="E6061" s="389"/>
    </row>
    <row r="6062" spans="2:5" x14ac:dyDescent="0.25">
      <c r="B6062" s="388"/>
      <c r="C6062" s="389"/>
      <c r="D6062" s="389"/>
      <c r="E6062" s="389"/>
    </row>
    <row r="6063" spans="2:5" x14ac:dyDescent="0.25">
      <c r="B6063" s="388"/>
      <c r="C6063" s="389"/>
      <c r="D6063" s="389"/>
      <c r="E6063" s="389"/>
    </row>
    <row r="6064" spans="2:5" x14ac:dyDescent="0.25">
      <c r="B6064" s="388"/>
      <c r="C6064" s="389"/>
      <c r="D6064" s="389"/>
      <c r="E6064" s="389"/>
    </row>
    <row r="6065" spans="2:5" x14ac:dyDescent="0.25">
      <c r="B6065" s="388"/>
      <c r="C6065" s="389"/>
      <c r="D6065" s="389"/>
      <c r="E6065" s="389"/>
    </row>
    <row r="6066" spans="2:5" x14ac:dyDescent="0.25">
      <c r="B6066" s="388"/>
      <c r="C6066" s="389"/>
      <c r="D6066" s="389"/>
      <c r="E6066" s="389"/>
    </row>
    <row r="6067" spans="2:5" x14ac:dyDescent="0.25">
      <c r="B6067" s="388"/>
      <c r="C6067" s="389"/>
      <c r="D6067" s="389"/>
      <c r="E6067" s="389"/>
    </row>
    <row r="6068" spans="2:5" x14ac:dyDescent="0.25">
      <c r="B6068" s="388"/>
      <c r="C6068" s="389"/>
      <c r="D6068" s="389"/>
      <c r="E6068" s="389"/>
    </row>
    <row r="6069" spans="2:5" x14ac:dyDescent="0.25">
      <c r="B6069" s="388"/>
      <c r="C6069" s="389"/>
      <c r="D6069" s="389"/>
      <c r="E6069" s="389"/>
    </row>
    <row r="6070" spans="2:5" x14ac:dyDescent="0.25">
      <c r="B6070" s="388"/>
      <c r="C6070" s="389"/>
      <c r="D6070" s="389"/>
      <c r="E6070" s="389"/>
    </row>
    <row r="6071" spans="2:5" x14ac:dyDescent="0.25">
      <c r="B6071" s="388"/>
      <c r="C6071" s="389"/>
      <c r="D6071" s="389"/>
      <c r="E6071" s="389"/>
    </row>
    <row r="6072" spans="2:5" x14ac:dyDescent="0.25">
      <c r="B6072" s="388"/>
      <c r="C6072" s="389"/>
      <c r="D6072" s="389"/>
      <c r="E6072" s="389"/>
    </row>
    <row r="6073" spans="2:5" x14ac:dyDescent="0.25">
      <c r="B6073" s="388"/>
      <c r="C6073" s="389"/>
      <c r="D6073" s="389"/>
      <c r="E6073" s="389"/>
    </row>
    <row r="6074" spans="2:5" x14ac:dyDescent="0.25">
      <c r="B6074" s="388"/>
      <c r="C6074" s="389"/>
      <c r="D6074" s="389"/>
      <c r="E6074" s="389"/>
    </row>
    <row r="6075" spans="2:5" x14ac:dyDescent="0.25">
      <c r="B6075" s="388"/>
      <c r="C6075" s="389"/>
      <c r="D6075" s="389"/>
      <c r="E6075" s="389"/>
    </row>
    <row r="6076" spans="2:5" x14ac:dyDescent="0.25">
      <c r="B6076" s="388"/>
      <c r="C6076" s="389"/>
      <c r="D6076" s="389"/>
      <c r="E6076" s="389"/>
    </row>
    <row r="6077" spans="2:5" x14ac:dyDescent="0.25">
      <c r="B6077" s="388"/>
      <c r="C6077" s="389"/>
      <c r="D6077" s="389"/>
      <c r="E6077" s="389"/>
    </row>
    <row r="6078" spans="2:5" x14ac:dyDescent="0.25">
      <c r="B6078" s="388"/>
      <c r="C6078" s="389"/>
      <c r="D6078" s="389"/>
      <c r="E6078" s="389"/>
    </row>
    <row r="6079" spans="2:5" x14ac:dyDescent="0.25">
      <c r="B6079" s="388"/>
      <c r="C6079" s="389"/>
      <c r="D6079" s="389"/>
      <c r="E6079" s="389"/>
    </row>
    <row r="6080" spans="2:5" x14ac:dyDescent="0.25">
      <c r="B6080" s="388"/>
      <c r="C6080" s="389"/>
      <c r="D6080" s="389"/>
      <c r="E6080" s="389"/>
    </row>
    <row r="6081" spans="2:5" x14ac:dyDescent="0.25">
      <c r="B6081" s="388"/>
      <c r="C6081" s="389"/>
      <c r="D6081" s="389"/>
      <c r="E6081" s="389"/>
    </row>
    <row r="6082" spans="2:5" x14ac:dyDescent="0.25">
      <c r="B6082" s="388"/>
      <c r="C6082" s="389"/>
      <c r="D6082" s="389"/>
      <c r="E6082" s="389"/>
    </row>
    <row r="6083" spans="2:5" x14ac:dyDescent="0.25">
      <c r="B6083" s="388"/>
      <c r="C6083" s="389"/>
      <c r="D6083" s="389"/>
      <c r="E6083" s="389"/>
    </row>
    <row r="6084" spans="2:5" x14ac:dyDescent="0.25">
      <c r="B6084" s="388"/>
      <c r="C6084" s="389"/>
      <c r="D6084" s="389"/>
      <c r="E6084" s="389"/>
    </row>
    <row r="6085" spans="2:5" x14ac:dyDescent="0.25">
      <c r="B6085" s="388"/>
      <c r="C6085" s="389"/>
      <c r="D6085" s="389"/>
      <c r="E6085" s="389"/>
    </row>
    <row r="6086" spans="2:5" x14ac:dyDescent="0.25">
      <c r="B6086" s="388"/>
      <c r="C6086" s="389"/>
      <c r="D6086" s="389"/>
      <c r="E6086" s="389"/>
    </row>
    <row r="6087" spans="2:5" x14ac:dyDescent="0.25">
      <c r="B6087" s="388"/>
      <c r="C6087" s="389"/>
      <c r="D6087" s="389"/>
      <c r="E6087" s="389"/>
    </row>
    <row r="6088" spans="2:5" x14ac:dyDescent="0.25">
      <c r="B6088" s="388"/>
      <c r="C6088" s="389"/>
      <c r="D6088" s="389"/>
      <c r="E6088" s="389"/>
    </row>
    <row r="6089" spans="2:5" x14ac:dyDescent="0.25">
      <c r="B6089" s="388"/>
      <c r="C6089" s="389"/>
      <c r="D6089" s="389"/>
      <c r="E6089" s="389"/>
    </row>
    <row r="6090" spans="2:5" x14ac:dyDescent="0.25">
      <c r="B6090" s="388"/>
      <c r="C6090" s="389"/>
      <c r="D6090" s="389"/>
      <c r="E6090" s="389"/>
    </row>
    <row r="6091" spans="2:5" x14ac:dyDescent="0.25">
      <c r="B6091" s="388"/>
      <c r="C6091" s="389"/>
      <c r="D6091" s="389"/>
      <c r="E6091" s="389"/>
    </row>
    <row r="6092" spans="2:5" x14ac:dyDescent="0.25">
      <c r="B6092" s="388"/>
      <c r="C6092" s="389"/>
      <c r="D6092" s="389"/>
      <c r="E6092" s="389"/>
    </row>
    <row r="6093" spans="2:5" x14ac:dyDescent="0.25">
      <c r="B6093" s="388"/>
      <c r="C6093" s="389"/>
      <c r="D6093" s="389"/>
      <c r="E6093" s="389"/>
    </row>
    <row r="6094" spans="2:5" x14ac:dyDescent="0.25">
      <c r="B6094" s="388"/>
      <c r="C6094" s="389"/>
      <c r="D6094" s="389"/>
      <c r="E6094" s="389"/>
    </row>
    <row r="6095" spans="2:5" x14ac:dyDescent="0.25">
      <c r="B6095" s="388"/>
      <c r="C6095" s="389"/>
      <c r="D6095" s="389"/>
      <c r="E6095" s="389"/>
    </row>
    <row r="6096" spans="2:5" x14ac:dyDescent="0.25">
      <c r="B6096" s="388"/>
      <c r="C6096" s="389"/>
      <c r="D6096" s="389"/>
      <c r="E6096" s="389"/>
    </row>
    <row r="6097" spans="2:5" x14ac:dyDescent="0.25">
      <c r="B6097" s="388"/>
      <c r="C6097" s="389"/>
      <c r="D6097" s="389"/>
      <c r="E6097" s="389"/>
    </row>
    <row r="6098" spans="2:5" x14ac:dyDescent="0.25">
      <c r="B6098" s="388"/>
      <c r="C6098" s="389"/>
      <c r="D6098" s="389"/>
      <c r="E6098" s="389"/>
    </row>
    <row r="6099" spans="2:5" x14ac:dyDescent="0.25">
      <c r="B6099" s="388"/>
      <c r="C6099" s="389"/>
      <c r="D6099" s="389"/>
      <c r="E6099" s="389"/>
    </row>
    <row r="6100" spans="2:5" x14ac:dyDescent="0.25">
      <c r="B6100" s="388"/>
      <c r="C6100" s="389"/>
      <c r="D6100" s="389"/>
      <c r="E6100" s="389"/>
    </row>
    <row r="6101" spans="2:5" x14ac:dyDescent="0.25">
      <c r="B6101" s="388"/>
      <c r="C6101" s="389"/>
      <c r="D6101" s="389"/>
      <c r="E6101" s="389"/>
    </row>
    <row r="6102" spans="2:5" x14ac:dyDescent="0.25">
      <c r="B6102" s="388"/>
      <c r="C6102" s="389"/>
      <c r="D6102" s="389"/>
      <c r="E6102" s="389"/>
    </row>
    <row r="6103" spans="2:5" x14ac:dyDescent="0.25">
      <c r="B6103" s="388"/>
      <c r="C6103" s="389"/>
      <c r="D6103" s="389"/>
      <c r="E6103" s="389"/>
    </row>
    <row r="6104" spans="2:5" x14ac:dyDescent="0.25">
      <c r="B6104" s="388"/>
      <c r="C6104" s="389"/>
      <c r="D6104" s="389"/>
      <c r="E6104" s="389"/>
    </row>
    <row r="6105" spans="2:5" x14ac:dyDescent="0.25">
      <c r="B6105" s="388"/>
      <c r="C6105" s="389"/>
      <c r="D6105" s="389"/>
      <c r="E6105" s="389"/>
    </row>
    <row r="6106" spans="2:5" x14ac:dyDescent="0.25">
      <c r="B6106" s="388"/>
      <c r="C6106" s="389"/>
      <c r="D6106" s="389"/>
      <c r="E6106" s="389"/>
    </row>
    <row r="6107" spans="2:5" x14ac:dyDescent="0.25">
      <c r="B6107" s="388"/>
      <c r="C6107" s="389"/>
      <c r="D6107" s="389"/>
      <c r="E6107" s="389"/>
    </row>
    <row r="6108" spans="2:5" x14ac:dyDescent="0.25">
      <c r="B6108" s="388"/>
      <c r="C6108" s="389"/>
      <c r="D6108" s="389"/>
      <c r="E6108" s="389"/>
    </row>
    <row r="6109" spans="2:5" x14ac:dyDescent="0.25">
      <c r="B6109" s="388"/>
      <c r="C6109" s="389"/>
      <c r="D6109" s="389"/>
      <c r="E6109" s="389"/>
    </row>
    <row r="6110" spans="2:5" x14ac:dyDescent="0.25">
      <c r="B6110" s="388"/>
      <c r="C6110" s="389"/>
      <c r="D6110" s="389"/>
      <c r="E6110" s="389"/>
    </row>
    <row r="6111" spans="2:5" x14ac:dyDescent="0.25">
      <c r="B6111" s="388"/>
      <c r="C6111" s="389"/>
      <c r="D6111" s="389"/>
      <c r="E6111" s="389"/>
    </row>
    <row r="6112" spans="2:5" x14ac:dyDescent="0.25">
      <c r="B6112" s="388"/>
      <c r="C6112" s="389"/>
      <c r="D6112" s="389"/>
      <c r="E6112" s="389"/>
    </row>
    <row r="6113" spans="2:5" x14ac:dyDescent="0.25">
      <c r="B6113" s="388"/>
      <c r="C6113" s="389"/>
      <c r="D6113" s="389"/>
      <c r="E6113" s="389"/>
    </row>
    <row r="6114" spans="2:5" x14ac:dyDescent="0.25">
      <c r="B6114" s="388"/>
      <c r="C6114" s="389"/>
      <c r="D6114" s="389"/>
      <c r="E6114" s="389"/>
    </row>
    <row r="6115" spans="2:5" x14ac:dyDescent="0.25">
      <c r="B6115" s="388"/>
      <c r="C6115" s="389"/>
      <c r="D6115" s="389"/>
      <c r="E6115" s="389"/>
    </row>
    <row r="6116" spans="2:5" x14ac:dyDescent="0.25">
      <c r="B6116" s="388"/>
      <c r="C6116" s="389"/>
      <c r="D6116" s="389"/>
      <c r="E6116" s="389"/>
    </row>
    <row r="6117" spans="2:5" x14ac:dyDescent="0.25">
      <c r="B6117" s="388"/>
      <c r="C6117" s="389"/>
      <c r="D6117" s="389"/>
      <c r="E6117" s="389"/>
    </row>
    <row r="6118" spans="2:5" x14ac:dyDescent="0.25">
      <c r="B6118" s="388"/>
      <c r="C6118" s="389"/>
      <c r="D6118" s="389"/>
      <c r="E6118" s="389"/>
    </row>
    <row r="6119" spans="2:5" x14ac:dyDescent="0.25">
      <c r="B6119" s="388"/>
      <c r="C6119" s="389"/>
      <c r="D6119" s="389"/>
      <c r="E6119" s="389"/>
    </row>
    <row r="6120" spans="2:5" x14ac:dyDescent="0.25">
      <c r="B6120" s="388"/>
      <c r="C6120" s="389"/>
      <c r="D6120" s="389"/>
      <c r="E6120" s="389"/>
    </row>
    <row r="6121" spans="2:5" x14ac:dyDescent="0.25">
      <c r="B6121" s="388"/>
      <c r="C6121" s="389"/>
      <c r="D6121" s="389"/>
      <c r="E6121" s="389"/>
    </row>
    <row r="6122" spans="2:5" x14ac:dyDescent="0.25">
      <c r="B6122" s="388"/>
      <c r="C6122" s="389"/>
      <c r="D6122" s="389"/>
      <c r="E6122" s="389"/>
    </row>
    <row r="6123" spans="2:5" x14ac:dyDescent="0.25">
      <c r="B6123" s="388"/>
      <c r="C6123" s="389"/>
      <c r="D6123" s="389"/>
      <c r="E6123" s="389"/>
    </row>
    <row r="6124" spans="2:5" x14ac:dyDescent="0.25">
      <c r="B6124" s="388"/>
      <c r="C6124" s="389"/>
      <c r="D6124" s="389"/>
      <c r="E6124" s="389"/>
    </row>
    <row r="6125" spans="2:5" x14ac:dyDescent="0.25">
      <c r="B6125" s="388"/>
      <c r="C6125" s="389"/>
      <c r="D6125" s="389"/>
      <c r="E6125" s="389"/>
    </row>
    <row r="6126" spans="2:5" x14ac:dyDescent="0.25">
      <c r="B6126" s="388"/>
      <c r="C6126" s="389"/>
      <c r="D6126" s="389"/>
      <c r="E6126" s="389"/>
    </row>
    <row r="6127" spans="2:5" x14ac:dyDescent="0.25">
      <c r="B6127" s="388"/>
      <c r="C6127" s="389"/>
      <c r="D6127" s="389"/>
      <c r="E6127" s="389"/>
    </row>
    <row r="6128" spans="2:5" x14ac:dyDescent="0.25">
      <c r="B6128" s="388"/>
      <c r="C6128" s="389"/>
      <c r="D6128" s="389"/>
      <c r="E6128" s="389"/>
    </row>
    <row r="6129" spans="2:5" x14ac:dyDescent="0.25">
      <c r="B6129" s="388"/>
      <c r="C6129" s="389"/>
      <c r="D6129" s="389"/>
      <c r="E6129" s="389"/>
    </row>
    <row r="6130" spans="2:5" x14ac:dyDescent="0.25">
      <c r="B6130" s="388"/>
      <c r="C6130" s="389"/>
      <c r="D6130" s="389"/>
      <c r="E6130" s="389"/>
    </row>
    <row r="6131" spans="2:5" x14ac:dyDescent="0.25">
      <c r="B6131" s="388"/>
      <c r="C6131" s="389"/>
      <c r="D6131" s="389"/>
      <c r="E6131" s="389"/>
    </row>
    <row r="6132" spans="2:5" x14ac:dyDescent="0.25">
      <c r="B6132" s="388"/>
      <c r="C6132" s="389"/>
      <c r="D6132" s="389"/>
      <c r="E6132" s="389"/>
    </row>
    <row r="6133" spans="2:5" x14ac:dyDescent="0.25">
      <c r="B6133" s="388"/>
      <c r="C6133" s="389"/>
      <c r="D6133" s="389"/>
      <c r="E6133" s="389"/>
    </row>
    <row r="6134" spans="2:5" x14ac:dyDescent="0.25">
      <c r="B6134" s="388"/>
      <c r="C6134" s="389"/>
      <c r="D6134" s="389"/>
      <c r="E6134" s="389"/>
    </row>
    <row r="6135" spans="2:5" x14ac:dyDescent="0.25">
      <c r="B6135" s="388"/>
      <c r="C6135" s="389"/>
      <c r="D6135" s="389"/>
      <c r="E6135" s="389"/>
    </row>
    <row r="6136" spans="2:5" x14ac:dyDescent="0.25">
      <c r="B6136" s="388"/>
      <c r="C6136" s="389"/>
      <c r="D6136" s="389"/>
      <c r="E6136" s="389"/>
    </row>
    <row r="6137" spans="2:5" x14ac:dyDescent="0.25">
      <c r="B6137" s="388"/>
      <c r="C6137" s="389"/>
      <c r="D6137" s="389"/>
      <c r="E6137" s="389"/>
    </row>
    <row r="6138" spans="2:5" x14ac:dyDescent="0.25">
      <c r="B6138" s="388"/>
      <c r="C6138" s="389"/>
      <c r="D6138" s="389"/>
      <c r="E6138" s="389"/>
    </row>
    <row r="6139" spans="2:5" x14ac:dyDescent="0.25">
      <c r="B6139" s="388"/>
      <c r="C6139" s="389"/>
      <c r="D6139" s="389"/>
      <c r="E6139" s="389"/>
    </row>
    <row r="6140" spans="2:5" x14ac:dyDescent="0.25">
      <c r="B6140" s="388"/>
      <c r="C6140" s="389"/>
      <c r="D6140" s="389"/>
      <c r="E6140" s="389"/>
    </row>
    <row r="6141" spans="2:5" x14ac:dyDescent="0.25">
      <c r="B6141" s="388"/>
      <c r="C6141" s="389"/>
      <c r="D6141" s="389"/>
      <c r="E6141" s="389"/>
    </row>
    <row r="6142" spans="2:5" x14ac:dyDescent="0.25">
      <c r="B6142" s="388"/>
      <c r="C6142" s="389"/>
      <c r="D6142" s="389"/>
      <c r="E6142" s="389"/>
    </row>
    <row r="6143" spans="2:5" x14ac:dyDescent="0.25">
      <c r="B6143" s="388"/>
      <c r="C6143" s="389"/>
      <c r="D6143" s="389"/>
      <c r="E6143" s="389"/>
    </row>
    <row r="6144" spans="2:5" x14ac:dyDescent="0.25">
      <c r="B6144" s="388"/>
      <c r="C6144" s="389"/>
      <c r="D6144" s="389"/>
      <c r="E6144" s="389"/>
    </row>
    <row r="6145" spans="2:5" x14ac:dyDescent="0.25">
      <c r="B6145" s="388"/>
      <c r="C6145" s="389"/>
      <c r="D6145" s="389"/>
      <c r="E6145" s="389"/>
    </row>
    <row r="6146" spans="2:5" x14ac:dyDescent="0.25">
      <c r="B6146" s="388"/>
      <c r="C6146" s="389"/>
      <c r="D6146" s="389"/>
      <c r="E6146" s="389"/>
    </row>
    <row r="6147" spans="2:5" x14ac:dyDescent="0.25">
      <c r="B6147" s="388"/>
      <c r="C6147" s="389"/>
      <c r="D6147" s="389"/>
      <c r="E6147" s="389"/>
    </row>
    <row r="6148" spans="2:5" x14ac:dyDescent="0.25">
      <c r="B6148" s="388"/>
      <c r="C6148" s="389"/>
      <c r="D6148" s="389"/>
      <c r="E6148" s="389"/>
    </row>
    <row r="6149" spans="2:5" x14ac:dyDescent="0.25">
      <c r="B6149" s="388"/>
      <c r="C6149" s="389"/>
      <c r="D6149" s="389"/>
      <c r="E6149" s="389"/>
    </row>
    <row r="6150" spans="2:5" x14ac:dyDescent="0.25">
      <c r="B6150" s="388"/>
      <c r="C6150" s="389"/>
      <c r="D6150" s="389"/>
      <c r="E6150" s="389"/>
    </row>
    <row r="6151" spans="2:5" x14ac:dyDescent="0.25">
      <c r="B6151" s="388"/>
      <c r="C6151" s="389"/>
      <c r="D6151" s="389"/>
      <c r="E6151" s="389"/>
    </row>
    <row r="6152" spans="2:5" x14ac:dyDescent="0.25">
      <c r="B6152" s="388"/>
      <c r="C6152" s="389"/>
      <c r="D6152" s="389"/>
      <c r="E6152" s="389"/>
    </row>
    <row r="6153" spans="2:5" x14ac:dyDescent="0.25">
      <c r="B6153" s="388"/>
      <c r="C6153" s="389"/>
      <c r="D6153" s="389"/>
      <c r="E6153" s="389"/>
    </row>
    <row r="6154" spans="2:5" x14ac:dyDescent="0.25">
      <c r="B6154" s="388"/>
      <c r="C6154" s="389"/>
      <c r="D6154" s="389"/>
      <c r="E6154" s="389"/>
    </row>
    <row r="6155" spans="2:5" x14ac:dyDescent="0.25">
      <c r="B6155" s="388"/>
      <c r="C6155" s="389"/>
      <c r="D6155" s="389"/>
      <c r="E6155" s="389"/>
    </row>
    <row r="6156" spans="2:5" x14ac:dyDescent="0.25">
      <c r="B6156" s="388"/>
      <c r="C6156" s="389"/>
      <c r="D6156" s="389"/>
      <c r="E6156" s="389"/>
    </row>
    <row r="6157" spans="2:5" x14ac:dyDescent="0.25">
      <c r="B6157" s="388"/>
      <c r="C6157" s="389"/>
      <c r="D6157" s="389"/>
      <c r="E6157" s="389"/>
    </row>
    <row r="6158" spans="2:5" x14ac:dyDescent="0.25">
      <c r="B6158" s="388"/>
      <c r="C6158" s="389"/>
      <c r="D6158" s="389"/>
      <c r="E6158" s="389"/>
    </row>
    <row r="6159" spans="2:5" x14ac:dyDescent="0.25">
      <c r="B6159" s="388"/>
      <c r="C6159" s="389"/>
      <c r="D6159" s="389"/>
      <c r="E6159" s="389"/>
    </row>
    <row r="6160" spans="2:5" x14ac:dyDescent="0.25">
      <c r="B6160" s="388"/>
      <c r="C6160" s="389"/>
      <c r="D6160" s="389"/>
      <c r="E6160" s="389"/>
    </row>
    <row r="6161" spans="2:5" x14ac:dyDescent="0.25">
      <c r="B6161" s="388"/>
      <c r="C6161" s="389"/>
      <c r="D6161" s="389"/>
      <c r="E6161" s="389"/>
    </row>
    <row r="6162" spans="2:5" x14ac:dyDescent="0.25">
      <c r="B6162" s="388"/>
      <c r="C6162" s="389"/>
      <c r="D6162" s="389"/>
      <c r="E6162" s="389"/>
    </row>
    <row r="6163" spans="2:5" x14ac:dyDescent="0.25">
      <c r="B6163" s="388"/>
      <c r="C6163" s="389"/>
      <c r="D6163" s="389"/>
      <c r="E6163" s="389"/>
    </row>
    <row r="6164" spans="2:5" x14ac:dyDescent="0.25">
      <c r="B6164" s="388"/>
      <c r="C6164" s="389"/>
      <c r="D6164" s="389"/>
      <c r="E6164" s="389"/>
    </row>
    <row r="6165" spans="2:5" x14ac:dyDescent="0.25">
      <c r="B6165" s="388"/>
      <c r="C6165" s="389"/>
      <c r="D6165" s="389"/>
      <c r="E6165" s="389"/>
    </row>
    <row r="6166" spans="2:5" x14ac:dyDescent="0.25">
      <c r="B6166" s="388"/>
      <c r="C6166" s="389"/>
      <c r="D6166" s="389"/>
      <c r="E6166" s="389"/>
    </row>
    <row r="6167" spans="2:5" x14ac:dyDescent="0.25">
      <c r="B6167" s="388"/>
      <c r="C6167" s="389"/>
      <c r="D6167" s="389"/>
      <c r="E6167" s="389"/>
    </row>
    <row r="6168" spans="2:5" x14ac:dyDescent="0.25">
      <c r="B6168" s="388"/>
      <c r="C6168" s="389"/>
      <c r="D6168" s="389"/>
      <c r="E6168" s="389"/>
    </row>
    <row r="6169" spans="2:5" x14ac:dyDescent="0.25">
      <c r="B6169" s="388"/>
      <c r="C6169" s="389"/>
      <c r="D6169" s="389"/>
      <c r="E6169" s="389"/>
    </row>
    <row r="6170" spans="2:5" x14ac:dyDescent="0.25">
      <c r="B6170" s="388"/>
      <c r="C6170" s="389"/>
      <c r="D6170" s="389"/>
      <c r="E6170" s="389"/>
    </row>
    <row r="6171" spans="2:5" x14ac:dyDescent="0.25">
      <c r="B6171" s="388"/>
      <c r="C6171" s="389"/>
      <c r="D6171" s="389"/>
      <c r="E6171" s="389"/>
    </row>
    <row r="6172" spans="2:5" x14ac:dyDescent="0.25">
      <c r="B6172" s="388"/>
      <c r="C6172" s="389"/>
      <c r="D6172" s="389"/>
      <c r="E6172" s="389"/>
    </row>
    <row r="6173" spans="2:5" x14ac:dyDescent="0.25">
      <c r="B6173" s="388"/>
      <c r="C6173" s="389"/>
      <c r="D6173" s="389"/>
      <c r="E6173" s="389"/>
    </row>
    <row r="6174" spans="2:5" x14ac:dyDescent="0.25">
      <c r="B6174" s="388"/>
      <c r="C6174" s="389"/>
      <c r="D6174" s="389"/>
      <c r="E6174" s="389"/>
    </row>
    <row r="6175" spans="2:5" x14ac:dyDescent="0.25">
      <c r="B6175" s="388"/>
      <c r="C6175" s="389"/>
      <c r="D6175" s="389"/>
      <c r="E6175" s="389"/>
    </row>
    <row r="6176" spans="2:5" x14ac:dyDescent="0.25">
      <c r="B6176" s="388"/>
      <c r="C6176" s="389"/>
      <c r="D6176" s="389"/>
      <c r="E6176" s="389"/>
    </row>
    <row r="6177" spans="2:5" x14ac:dyDescent="0.25">
      <c r="B6177" s="388"/>
      <c r="C6177" s="389"/>
      <c r="D6177" s="389"/>
      <c r="E6177" s="389"/>
    </row>
    <row r="6178" spans="2:5" x14ac:dyDescent="0.25">
      <c r="B6178" s="388"/>
      <c r="C6178" s="389"/>
      <c r="D6178" s="389"/>
      <c r="E6178" s="389"/>
    </row>
    <row r="6179" spans="2:5" x14ac:dyDescent="0.25">
      <c r="B6179" s="388"/>
      <c r="C6179" s="389"/>
      <c r="D6179" s="389"/>
      <c r="E6179" s="389"/>
    </row>
    <row r="6180" spans="2:5" x14ac:dyDescent="0.25">
      <c r="B6180" s="388"/>
      <c r="C6180" s="389"/>
      <c r="D6180" s="389"/>
      <c r="E6180" s="389"/>
    </row>
    <row r="6181" spans="2:5" x14ac:dyDescent="0.25">
      <c r="B6181" s="388"/>
      <c r="C6181" s="389"/>
      <c r="D6181" s="389"/>
      <c r="E6181" s="389"/>
    </row>
    <row r="6182" spans="2:5" x14ac:dyDescent="0.25">
      <c r="B6182" s="388"/>
      <c r="C6182" s="389"/>
      <c r="D6182" s="389"/>
      <c r="E6182" s="389"/>
    </row>
    <row r="6183" spans="2:5" x14ac:dyDescent="0.25">
      <c r="B6183" s="388"/>
      <c r="C6183" s="389"/>
      <c r="D6183" s="389"/>
      <c r="E6183" s="389"/>
    </row>
    <row r="6184" spans="2:5" x14ac:dyDescent="0.25">
      <c r="B6184" s="388"/>
      <c r="C6184" s="389"/>
      <c r="D6184" s="389"/>
      <c r="E6184" s="389"/>
    </row>
    <row r="6185" spans="2:5" x14ac:dyDescent="0.25">
      <c r="B6185" s="388"/>
      <c r="C6185" s="389"/>
      <c r="D6185" s="389"/>
      <c r="E6185" s="389"/>
    </row>
    <row r="6186" spans="2:5" x14ac:dyDescent="0.25">
      <c r="B6186" s="388"/>
      <c r="C6186" s="389"/>
      <c r="D6186" s="389"/>
      <c r="E6186" s="389"/>
    </row>
    <row r="6187" spans="2:5" x14ac:dyDescent="0.25">
      <c r="B6187" s="388"/>
      <c r="C6187" s="389"/>
      <c r="D6187" s="389"/>
      <c r="E6187" s="389"/>
    </row>
    <row r="6188" spans="2:5" x14ac:dyDescent="0.25">
      <c r="B6188" s="388"/>
      <c r="C6188" s="389"/>
      <c r="D6188" s="389"/>
      <c r="E6188" s="389"/>
    </row>
    <row r="6189" spans="2:5" x14ac:dyDescent="0.25">
      <c r="B6189" s="388"/>
      <c r="C6189" s="389"/>
      <c r="D6189" s="389"/>
      <c r="E6189" s="389"/>
    </row>
    <row r="6190" spans="2:5" x14ac:dyDescent="0.25">
      <c r="B6190" s="388"/>
      <c r="C6190" s="389"/>
      <c r="D6190" s="389"/>
      <c r="E6190" s="389"/>
    </row>
    <row r="6191" spans="2:5" x14ac:dyDescent="0.25">
      <c r="B6191" s="388"/>
      <c r="C6191" s="389"/>
      <c r="D6191" s="389"/>
      <c r="E6191" s="389"/>
    </row>
    <row r="6192" spans="2:5" x14ac:dyDescent="0.25">
      <c r="B6192" s="388"/>
      <c r="C6192" s="389"/>
      <c r="D6192" s="389"/>
      <c r="E6192" s="389"/>
    </row>
    <row r="6193" spans="2:5" x14ac:dyDescent="0.25">
      <c r="B6193" s="388"/>
      <c r="C6193" s="389"/>
      <c r="D6193" s="389"/>
      <c r="E6193" s="389"/>
    </row>
    <row r="6194" spans="2:5" x14ac:dyDescent="0.25">
      <c r="B6194" s="388"/>
      <c r="C6194" s="389"/>
      <c r="D6194" s="389"/>
      <c r="E6194" s="389"/>
    </row>
    <row r="6195" spans="2:5" x14ac:dyDescent="0.25">
      <c r="B6195" s="388"/>
      <c r="C6195" s="389"/>
      <c r="D6195" s="389"/>
      <c r="E6195" s="389"/>
    </row>
    <row r="6196" spans="2:5" x14ac:dyDescent="0.25">
      <c r="B6196" s="388"/>
      <c r="C6196" s="389"/>
      <c r="D6196" s="389"/>
      <c r="E6196" s="389"/>
    </row>
    <row r="6197" spans="2:5" x14ac:dyDescent="0.25">
      <c r="B6197" s="388"/>
      <c r="C6197" s="389"/>
      <c r="D6197" s="389"/>
      <c r="E6197" s="389"/>
    </row>
    <row r="6198" spans="2:5" x14ac:dyDescent="0.25">
      <c r="B6198" s="388"/>
      <c r="C6198" s="389"/>
      <c r="D6198" s="389"/>
      <c r="E6198" s="389"/>
    </row>
    <row r="6199" spans="2:5" x14ac:dyDescent="0.25">
      <c r="B6199" s="388"/>
      <c r="C6199" s="389"/>
      <c r="D6199" s="389"/>
      <c r="E6199" s="389"/>
    </row>
    <row r="6200" spans="2:5" x14ac:dyDescent="0.25">
      <c r="B6200" s="388"/>
      <c r="C6200" s="389"/>
      <c r="D6200" s="389"/>
      <c r="E6200" s="389"/>
    </row>
    <row r="6201" spans="2:5" x14ac:dyDescent="0.25">
      <c r="B6201" s="388"/>
      <c r="C6201" s="389"/>
      <c r="D6201" s="389"/>
      <c r="E6201" s="389"/>
    </row>
    <row r="6202" spans="2:5" x14ac:dyDescent="0.25">
      <c r="B6202" s="388"/>
      <c r="C6202" s="389"/>
      <c r="D6202" s="389"/>
      <c r="E6202" s="389"/>
    </row>
    <row r="6203" spans="2:5" x14ac:dyDescent="0.25">
      <c r="B6203" s="388"/>
      <c r="C6203" s="389"/>
      <c r="D6203" s="389"/>
      <c r="E6203" s="389"/>
    </row>
    <row r="6204" spans="2:5" x14ac:dyDescent="0.25">
      <c r="B6204" s="388"/>
      <c r="C6204" s="389"/>
      <c r="D6204" s="389"/>
      <c r="E6204" s="389"/>
    </row>
    <row r="6205" spans="2:5" x14ac:dyDescent="0.25">
      <c r="B6205" s="388"/>
      <c r="C6205" s="389"/>
      <c r="D6205" s="389"/>
      <c r="E6205" s="389"/>
    </row>
    <row r="6206" spans="2:5" x14ac:dyDescent="0.25">
      <c r="B6206" s="388"/>
      <c r="C6206" s="389"/>
      <c r="D6206" s="389"/>
      <c r="E6206" s="389"/>
    </row>
    <row r="6207" spans="2:5" x14ac:dyDescent="0.25">
      <c r="B6207" s="388"/>
      <c r="C6207" s="389"/>
      <c r="D6207" s="389"/>
      <c r="E6207" s="389"/>
    </row>
    <row r="6208" spans="2:5" x14ac:dyDescent="0.25">
      <c r="B6208" s="388"/>
      <c r="C6208" s="389"/>
      <c r="D6208" s="389"/>
      <c r="E6208" s="389"/>
    </row>
    <row r="6209" spans="2:5" x14ac:dyDescent="0.25">
      <c r="B6209" s="388"/>
      <c r="C6209" s="389"/>
      <c r="D6209" s="389"/>
      <c r="E6209" s="389"/>
    </row>
    <row r="6210" spans="2:5" x14ac:dyDescent="0.25">
      <c r="B6210" s="388"/>
      <c r="C6210" s="389"/>
      <c r="D6210" s="389"/>
      <c r="E6210" s="389"/>
    </row>
    <row r="6211" spans="2:5" x14ac:dyDescent="0.25">
      <c r="B6211" s="388"/>
      <c r="C6211" s="389"/>
      <c r="D6211" s="389"/>
      <c r="E6211" s="389"/>
    </row>
    <row r="6212" spans="2:5" x14ac:dyDescent="0.25">
      <c r="B6212" s="388"/>
      <c r="C6212" s="389"/>
      <c r="D6212" s="389"/>
      <c r="E6212" s="389"/>
    </row>
    <row r="6213" spans="2:5" x14ac:dyDescent="0.25">
      <c r="B6213" s="388"/>
      <c r="C6213" s="389"/>
      <c r="D6213" s="389"/>
      <c r="E6213" s="389"/>
    </row>
    <row r="6214" spans="2:5" x14ac:dyDescent="0.25">
      <c r="B6214" s="388"/>
      <c r="C6214" s="389"/>
      <c r="D6214" s="389"/>
      <c r="E6214" s="389"/>
    </row>
    <row r="6215" spans="2:5" x14ac:dyDescent="0.25">
      <c r="B6215" s="388"/>
      <c r="C6215" s="389"/>
      <c r="D6215" s="389"/>
      <c r="E6215" s="389"/>
    </row>
    <row r="6216" spans="2:5" x14ac:dyDescent="0.25">
      <c r="B6216" s="388"/>
      <c r="C6216" s="389"/>
      <c r="D6216" s="389"/>
      <c r="E6216" s="389"/>
    </row>
    <row r="6217" spans="2:5" x14ac:dyDescent="0.25">
      <c r="B6217" s="388"/>
      <c r="C6217" s="389"/>
      <c r="D6217" s="389"/>
      <c r="E6217" s="389"/>
    </row>
    <row r="6218" spans="2:5" x14ac:dyDescent="0.25">
      <c r="B6218" s="388"/>
      <c r="C6218" s="389"/>
      <c r="D6218" s="389"/>
      <c r="E6218" s="389"/>
    </row>
    <row r="6219" spans="2:5" x14ac:dyDescent="0.25">
      <c r="B6219" s="388"/>
      <c r="C6219" s="389"/>
      <c r="D6219" s="389"/>
      <c r="E6219" s="389"/>
    </row>
    <row r="6220" spans="2:5" x14ac:dyDescent="0.25">
      <c r="B6220" s="388"/>
      <c r="C6220" s="389"/>
      <c r="D6220" s="389"/>
      <c r="E6220" s="389"/>
    </row>
    <row r="6221" spans="2:5" x14ac:dyDescent="0.25">
      <c r="B6221" s="388"/>
      <c r="C6221" s="389"/>
      <c r="D6221" s="389"/>
      <c r="E6221" s="389"/>
    </row>
    <row r="6222" spans="2:5" x14ac:dyDescent="0.25">
      <c r="B6222" s="388"/>
      <c r="C6222" s="389"/>
      <c r="D6222" s="389"/>
      <c r="E6222" s="389"/>
    </row>
    <row r="6223" spans="2:5" x14ac:dyDescent="0.25">
      <c r="B6223" s="388"/>
      <c r="C6223" s="389"/>
      <c r="D6223" s="389"/>
      <c r="E6223" s="389"/>
    </row>
    <row r="6224" spans="2:5" x14ac:dyDescent="0.25">
      <c r="B6224" s="388"/>
      <c r="C6224" s="389"/>
      <c r="D6224" s="389"/>
      <c r="E6224" s="389"/>
    </row>
    <row r="6225" spans="2:5" x14ac:dyDescent="0.25">
      <c r="B6225" s="388"/>
      <c r="C6225" s="389"/>
      <c r="D6225" s="389"/>
      <c r="E6225" s="389"/>
    </row>
    <row r="6226" spans="2:5" x14ac:dyDescent="0.25">
      <c r="B6226" s="388"/>
      <c r="C6226" s="389"/>
      <c r="D6226" s="389"/>
      <c r="E6226" s="389"/>
    </row>
    <row r="6227" spans="2:5" x14ac:dyDescent="0.25">
      <c r="B6227" s="388"/>
      <c r="C6227" s="389"/>
      <c r="D6227" s="389"/>
      <c r="E6227" s="389"/>
    </row>
    <row r="6228" spans="2:5" x14ac:dyDescent="0.25">
      <c r="B6228" s="388"/>
      <c r="C6228" s="389"/>
      <c r="D6228" s="389"/>
      <c r="E6228" s="389"/>
    </row>
    <row r="6229" spans="2:5" x14ac:dyDescent="0.25">
      <c r="B6229" s="388"/>
      <c r="C6229" s="389"/>
      <c r="D6229" s="389"/>
      <c r="E6229" s="389"/>
    </row>
    <row r="6230" spans="2:5" x14ac:dyDescent="0.25">
      <c r="B6230" s="388"/>
      <c r="C6230" s="389"/>
      <c r="D6230" s="389"/>
      <c r="E6230" s="389"/>
    </row>
    <row r="6231" spans="2:5" x14ac:dyDescent="0.25">
      <c r="B6231" s="388"/>
      <c r="C6231" s="389"/>
      <c r="D6231" s="389"/>
      <c r="E6231" s="389"/>
    </row>
    <row r="6232" spans="2:5" x14ac:dyDescent="0.25">
      <c r="B6232" s="388"/>
      <c r="C6232" s="389"/>
      <c r="D6232" s="389"/>
      <c r="E6232" s="389"/>
    </row>
    <row r="6233" spans="2:5" x14ac:dyDescent="0.25">
      <c r="B6233" s="388"/>
      <c r="C6233" s="389"/>
      <c r="D6233" s="389"/>
      <c r="E6233" s="389"/>
    </row>
    <row r="6234" spans="2:5" x14ac:dyDescent="0.25">
      <c r="B6234" s="388"/>
      <c r="C6234" s="389"/>
      <c r="D6234" s="389"/>
      <c r="E6234" s="389"/>
    </row>
    <row r="6235" spans="2:5" x14ac:dyDescent="0.25">
      <c r="B6235" s="388"/>
      <c r="C6235" s="389"/>
      <c r="D6235" s="389"/>
      <c r="E6235" s="389"/>
    </row>
    <row r="6236" spans="2:5" x14ac:dyDescent="0.25">
      <c r="B6236" s="388"/>
      <c r="C6236" s="389"/>
      <c r="D6236" s="389"/>
      <c r="E6236" s="389"/>
    </row>
    <row r="6237" spans="2:5" x14ac:dyDescent="0.25">
      <c r="B6237" s="388"/>
      <c r="C6237" s="389"/>
      <c r="D6237" s="389"/>
      <c r="E6237" s="389"/>
    </row>
    <row r="6238" spans="2:5" x14ac:dyDescent="0.25">
      <c r="B6238" s="388"/>
      <c r="C6238" s="389"/>
      <c r="D6238" s="389"/>
      <c r="E6238" s="389"/>
    </row>
    <row r="6239" spans="2:5" x14ac:dyDescent="0.25">
      <c r="B6239" s="388"/>
      <c r="C6239" s="389"/>
      <c r="D6239" s="389"/>
      <c r="E6239" s="389"/>
    </row>
    <row r="6240" spans="2:5" x14ac:dyDescent="0.25">
      <c r="B6240" s="388"/>
      <c r="C6240" s="389"/>
      <c r="D6240" s="389"/>
      <c r="E6240" s="389"/>
    </row>
    <row r="6241" spans="2:5" x14ac:dyDescent="0.25">
      <c r="B6241" s="388"/>
      <c r="C6241" s="389"/>
      <c r="D6241" s="389"/>
      <c r="E6241" s="389"/>
    </row>
    <row r="6242" spans="2:5" x14ac:dyDescent="0.25">
      <c r="B6242" s="388"/>
      <c r="C6242" s="389"/>
      <c r="D6242" s="389"/>
      <c r="E6242" s="389"/>
    </row>
    <row r="6243" spans="2:5" x14ac:dyDescent="0.25">
      <c r="B6243" s="388"/>
      <c r="C6243" s="389"/>
      <c r="D6243" s="389"/>
      <c r="E6243" s="389"/>
    </row>
    <row r="6244" spans="2:5" x14ac:dyDescent="0.25">
      <c r="B6244" s="388"/>
      <c r="C6244" s="389"/>
      <c r="D6244" s="389"/>
      <c r="E6244" s="389"/>
    </row>
    <row r="6245" spans="2:5" x14ac:dyDescent="0.25">
      <c r="B6245" s="388"/>
      <c r="C6245" s="389"/>
      <c r="D6245" s="389"/>
      <c r="E6245" s="389"/>
    </row>
    <row r="6246" spans="2:5" x14ac:dyDescent="0.25">
      <c r="B6246" s="388"/>
      <c r="C6246" s="389"/>
      <c r="D6246" s="389"/>
      <c r="E6246" s="389"/>
    </row>
    <row r="6247" spans="2:5" x14ac:dyDescent="0.25">
      <c r="B6247" s="388"/>
      <c r="C6247" s="389"/>
      <c r="D6247" s="389"/>
      <c r="E6247" s="389"/>
    </row>
    <row r="6248" spans="2:5" x14ac:dyDescent="0.25">
      <c r="B6248" s="388"/>
      <c r="C6248" s="389"/>
      <c r="D6248" s="389"/>
      <c r="E6248" s="389"/>
    </row>
    <row r="6249" spans="2:5" x14ac:dyDescent="0.25">
      <c r="B6249" s="388"/>
      <c r="C6249" s="389"/>
      <c r="D6249" s="389"/>
      <c r="E6249" s="389"/>
    </row>
    <row r="6250" spans="2:5" x14ac:dyDescent="0.25">
      <c r="B6250" s="388"/>
      <c r="C6250" s="389"/>
      <c r="D6250" s="389"/>
      <c r="E6250" s="389"/>
    </row>
    <row r="6251" spans="2:5" x14ac:dyDescent="0.25">
      <c r="B6251" s="388"/>
      <c r="C6251" s="389"/>
      <c r="D6251" s="389"/>
      <c r="E6251" s="389"/>
    </row>
    <row r="6252" spans="2:5" x14ac:dyDescent="0.25">
      <c r="B6252" s="388"/>
      <c r="C6252" s="389"/>
      <c r="D6252" s="389"/>
      <c r="E6252" s="389"/>
    </row>
    <row r="6253" spans="2:5" x14ac:dyDescent="0.25">
      <c r="B6253" s="388"/>
      <c r="C6253" s="389"/>
      <c r="D6253" s="389"/>
      <c r="E6253" s="389"/>
    </row>
    <row r="6254" spans="2:5" x14ac:dyDescent="0.25">
      <c r="B6254" s="388"/>
      <c r="C6254" s="389"/>
      <c r="D6254" s="389"/>
      <c r="E6254" s="389"/>
    </row>
    <row r="6255" spans="2:5" x14ac:dyDescent="0.25">
      <c r="B6255" s="388"/>
      <c r="C6255" s="389"/>
      <c r="D6255" s="389"/>
      <c r="E6255" s="389"/>
    </row>
    <row r="6256" spans="2:5" x14ac:dyDescent="0.25">
      <c r="B6256" s="388"/>
      <c r="C6256" s="389"/>
      <c r="D6256" s="389"/>
      <c r="E6256" s="389"/>
    </row>
    <row r="6257" spans="2:5" x14ac:dyDescent="0.25">
      <c r="B6257" s="388"/>
      <c r="C6257" s="389"/>
      <c r="D6257" s="389"/>
      <c r="E6257" s="389"/>
    </row>
    <row r="6258" spans="2:5" x14ac:dyDescent="0.25">
      <c r="B6258" s="388"/>
      <c r="C6258" s="389"/>
      <c r="D6258" s="389"/>
      <c r="E6258" s="389"/>
    </row>
    <row r="6259" spans="2:5" x14ac:dyDescent="0.25">
      <c r="B6259" s="388"/>
      <c r="C6259" s="389"/>
      <c r="D6259" s="389"/>
      <c r="E6259" s="389"/>
    </row>
    <row r="6260" spans="2:5" x14ac:dyDescent="0.25">
      <c r="B6260" s="388"/>
      <c r="C6260" s="389"/>
      <c r="D6260" s="389"/>
      <c r="E6260" s="389"/>
    </row>
    <row r="6261" spans="2:5" x14ac:dyDescent="0.25">
      <c r="B6261" s="388"/>
      <c r="C6261" s="389"/>
      <c r="D6261" s="389"/>
      <c r="E6261" s="389"/>
    </row>
    <row r="6262" spans="2:5" x14ac:dyDescent="0.25">
      <c r="B6262" s="388"/>
      <c r="C6262" s="389"/>
      <c r="D6262" s="389"/>
      <c r="E6262" s="389"/>
    </row>
    <row r="6263" spans="2:5" x14ac:dyDescent="0.25">
      <c r="B6263" s="388"/>
      <c r="C6263" s="389"/>
      <c r="D6263" s="389"/>
      <c r="E6263" s="389"/>
    </row>
    <row r="6264" spans="2:5" x14ac:dyDescent="0.25">
      <c r="B6264" s="388"/>
      <c r="C6264" s="389"/>
      <c r="D6264" s="389"/>
      <c r="E6264" s="389"/>
    </row>
    <row r="6265" spans="2:5" x14ac:dyDescent="0.25">
      <c r="B6265" s="388"/>
      <c r="C6265" s="389"/>
      <c r="D6265" s="389"/>
      <c r="E6265" s="389"/>
    </row>
    <row r="6266" spans="2:5" x14ac:dyDescent="0.25">
      <c r="B6266" s="388"/>
      <c r="C6266" s="389"/>
      <c r="D6266" s="389"/>
      <c r="E6266" s="389"/>
    </row>
    <row r="6267" spans="2:5" x14ac:dyDescent="0.25">
      <c r="B6267" s="388"/>
      <c r="C6267" s="389"/>
      <c r="D6267" s="389"/>
      <c r="E6267" s="389"/>
    </row>
    <row r="6268" spans="2:5" x14ac:dyDescent="0.25">
      <c r="B6268" s="388"/>
      <c r="C6268" s="389"/>
      <c r="D6268" s="389"/>
      <c r="E6268" s="389"/>
    </row>
    <row r="6269" spans="2:5" x14ac:dyDescent="0.25">
      <c r="B6269" s="388"/>
      <c r="C6269" s="389"/>
      <c r="D6269" s="389"/>
      <c r="E6269" s="389"/>
    </row>
    <row r="6270" spans="2:5" x14ac:dyDescent="0.25">
      <c r="B6270" s="388"/>
      <c r="C6270" s="389"/>
      <c r="D6270" s="389"/>
      <c r="E6270" s="389"/>
    </row>
    <row r="6271" spans="2:5" x14ac:dyDescent="0.25">
      <c r="B6271" s="388"/>
      <c r="C6271" s="389"/>
      <c r="D6271" s="389"/>
      <c r="E6271" s="389"/>
    </row>
    <row r="6272" spans="2:5" x14ac:dyDescent="0.25">
      <c r="B6272" s="388"/>
      <c r="C6272" s="389"/>
      <c r="D6272" s="389"/>
      <c r="E6272" s="389"/>
    </row>
    <row r="6273" spans="2:5" x14ac:dyDescent="0.25">
      <c r="B6273" s="388"/>
      <c r="C6273" s="389"/>
      <c r="D6273" s="389"/>
      <c r="E6273" s="389"/>
    </row>
    <row r="6274" spans="2:5" x14ac:dyDescent="0.25">
      <c r="B6274" s="388"/>
      <c r="C6274" s="389"/>
      <c r="D6274" s="389"/>
      <c r="E6274" s="389"/>
    </row>
    <row r="6275" spans="2:5" x14ac:dyDescent="0.25">
      <c r="B6275" s="388"/>
      <c r="C6275" s="389"/>
      <c r="D6275" s="389"/>
      <c r="E6275" s="389"/>
    </row>
    <row r="6276" spans="2:5" x14ac:dyDescent="0.25">
      <c r="B6276" s="388"/>
      <c r="C6276" s="389"/>
      <c r="D6276" s="389"/>
      <c r="E6276" s="389"/>
    </row>
    <row r="6277" spans="2:5" x14ac:dyDescent="0.25">
      <c r="B6277" s="388"/>
      <c r="C6277" s="389"/>
      <c r="D6277" s="389"/>
      <c r="E6277" s="389"/>
    </row>
    <row r="6278" spans="2:5" x14ac:dyDescent="0.25">
      <c r="B6278" s="388"/>
      <c r="C6278" s="389"/>
      <c r="D6278" s="389"/>
      <c r="E6278" s="389"/>
    </row>
    <row r="6279" spans="2:5" x14ac:dyDescent="0.25">
      <c r="B6279" s="388"/>
      <c r="C6279" s="389"/>
      <c r="D6279" s="389"/>
      <c r="E6279" s="389"/>
    </row>
    <row r="6280" spans="2:5" x14ac:dyDescent="0.25">
      <c r="B6280" s="388"/>
      <c r="C6280" s="389"/>
      <c r="D6280" s="389"/>
      <c r="E6280" s="389"/>
    </row>
    <row r="6281" spans="2:5" x14ac:dyDescent="0.25">
      <c r="B6281" s="388"/>
      <c r="C6281" s="389"/>
      <c r="D6281" s="389"/>
      <c r="E6281" s="389"/>
    </row>
    <row r="6282" spans="2:5" x14ac:dyDescent="0.25">
      <c r="B6282" s="388"/>
      <c r="C6282" s="389"/>
      <c r="D6282" s="389"/>
      <c r="E6282" s="389"/>
    </row>
    <row r="6283" spans="2:5" x14ac:dyDescent="0.25">
      <c r="B6283" s="388"/>
      <c r="C6283" s="389"/>
      <c r="D6283" s="389"/>
      <c r="E6283" s="389"/>
    </row>
    <row r="6284" spans="2:5" x14ac:dyDescent="0.25">
      <c r="B6284" s="388"/>
      <c r="C6284" s="389"/>
      <c r="D6284" s="389"/>
      <c r="E6284" s="389"/>
    </row>
    <row r="6285" spans="2:5" x14ac:dyDescent="0.25">
      <c r="B6285" s="388"/>
      <c r="C6285" s="389"/>
      <c r="D6285" s="389"/>
      <c r="E6285" s="389"/>
    </row>
    <row r="6286" spans="2:5" x14ac:dyDescent="0.25">
      <c r="B6286" s="388"/>
      <c r="C6286" s="389"/>
      <c r="D6286" s="389"/>
      <c r="E6286" s="389"/>
    </row>
    <row r="6287" spans="2:5" x14ac:dyDescent="0.25">
      <c r="B6287" s="388"/>
      <c r="C6287" s="389"/>
      <c r="D6287" s="389"/>
      <c r="E6287" s="389"/>
    </row>
    <row r="6288" spans="2:5" x14ac:dyDescent="0.25">
      <c r="B6288" s="388"/>
      <c r="C6288" s="389"/>
      <c r="D6288" s="389"/>
      <c r="E6288" s="389"/>
    </row>
    <row r="6289" spans="2:5" x14ac:dyDescent="0.25">
      <c r="B6289" s="388"/>
      <c r="C6289" s="389"/>
      <c r="D6289" s="389"/>
      <c r="E6289" s="389"/>
    </row>
    <row r="6290" spans="2:5" x14ac:dyDescent="0.25">
      <c r="B6290" s="388"/>
      <c r="C6290" s="389"/>
      <c r="D6290" s="389"/>
      <c r="E6290" s="389"/>
    </row>
    <row r="6291" spans="2:5" x14ac:dyDescent="0.25">
      <c r="B6291" s="388"/>
      <c r="C6291" s="389"/>
      <c r="D6291" s="389"/>
      <c r="E6291" s="389"/>
    </row>
    <row r="6292" spans="2:5" x14ac:dyDescent="0.25">
      <c r="B6292" s="388"/>
      <c r="C6292" s="389"/>
      <c r="D6292" s="389"/>
      <c r="E6292" s="389"/>
    </row>
    <row r="6293" spans="2:5" x14ac:dyDescent="0.25">
      <c r="B6293" s="388"/>
      <c r="C6293" s="389"/>
      <c r="D6293" s="389"/>
      <c r="E6293" s="389"/>
    </row>
    <row r="6294" spans="2:5" x14ac:dyDescent="0.25">
      <c r="B6294" s="388"/>
      <c r="C6294" s="389"/>
      <c r="D6294" s="389"/>
      <c r="E6294" s="389"/>
    </row>
    <row r="6295" spans="2:5" x14ac:dyDescent="0.25">
      <c r="B6295" s="388"/>
      <c r="C6295" s="389"/>
      <c r="D6295" s="389"/>
      <c r="E6295" s="389"/>
    </row>
    <row r="6296" spans="2:5" x14ac:dyDescent="0.25">
      <c r="B6296" s="388"/>
      <c r="C6296" s="389"/>
      <c r="D6296" s="389"/>
      <c r="E6296" s="389"/>
    </row>
    <row r="6297" spans="2:5" x14ac:dyDescent="0.25">
      <c r="B6297" s="388"/>
      <c r="C6297" s="389"/>
      <c r="D6297" s="389"/>
      <c r="E6297" s="389"/>
    </row>
    <row r="6298" spans="2:5" x14ac:dyDescent="0.25">
      <c r="B6298" s="388"/>
      <c r="C6298" s="389"/>
      <c r="D6298" s="389"/>
      <c r="E6298" s="389"/>
    </row>
    <row r="6299" spans="2:5" x14ac:dyDescent="0.25">
      <c r="B6299" s="388"/>
      <c r="C6299" s="389"/>
      <c r="D6299" s="389"/>
      <c r="E6299" s="389"/>
    </row>
    <row r="6300" spans="2:5" x14ac:dyDescent="0.25">
      <c r="B6300" s="388"/>
      <c r="C6300" s="389"/>
      <c r="D6300" s="389"/>
      <c r="E6300" s="389"/>
    </row>
    <row r="6301" spans="2:5" x14ac:dyDescent="0.25">
      <c r="B6301" s="388"/>
      <c r="C6301" s="389"/>
      <c r="D6301" s="389"/>
      <c r="E6301" s="389"/>
    </row>
    <row r="6302" spans="2:5" x14ac:dyDescent="0.25">
      <c r="B6302" s="388"/>
      <c r="C6302" s="389"/>
      <c r="D6302" s="389"/>
      <c r="E6302" s="389"/>
    </row>
    <row r="6303" spans="2:5" x14ac:dyDescent="0.25">
      <c r="B6303" s="388"/>
      <c r="C6303" s="389"/>
      <c r="D6303" s="389"/>
      <c r="E6303" s="389"/>
    </row>
    <row r="6304" spans="2:5" x14ac:dyDescent="0.25">
      <c r="B6304" s="388"/>
      <c r="C6304" s="389"/>
      <c r="D6304" s="389"/>
      <c r="E6304" s="389"/>
    </row>
    <row r="6305" spans="2:5" x14ac:dyDescent="0.25">
      <c r="B6305" s="388"/>
      <c r="C6305" s="389"/>
      <c r="D6305" s="389"/>
      <c r="E6305" s="389"/>
    </row>
    <row r="6306" spans="2:5" x14ac:dyDescent="0.25">
      <c r="B6306" s="388"/>
      <c r="C6306" s="389"/>
      <c r="D6306" s="389"/>
      <c r="E6306" s="389"/>
    </row>
    <row r="6307" spans="2:5" x14ac:dyDescent="0.25">
      <c r="B6307" s="388"/>
      <c r="C6307" s="389"/>
      <c r="D6307" s="389"/>
      <c r="E6307" s="389"/>
    </row>
    <row r="6308" spans="2:5" x14ac:dyDescent="0.25">
      <c r="B6308" s="388"/>
      <c r="C6308" s="389"/>
      <c r="D6308" s="389"/>
      <c r="E6308" s="389"/>
    </row>
    <row r="6309" spans="2:5" x14ac:dyDescent="0.25">
      <c r="B6309" s="388"/>
      <c r="C6309" s="389"/>
      <c r="D6309" s="389"/>
      <c r="E6309" s="389"/>
    </row>
    <row r="6310" spans="2:5" x14ac:dyDescent="0.25">
      <c r="B6310" s="388"/>
      <c r="C6310" s="389"/>
      <c r="D6310" s="389"/>
      <c r="E6310" s="389"/>
    </row>
    <row r="6311" spans="2:5" x14ac:dyDescent="0.25">
      <c r="B6311" s="388"/>
      <c r="C6311" s="389"/>
      <c r="D6311" s="389"/>
      <c r="E6311" s="389"/>
    </row>
    <row r="6312" spans="2:5" x14ac:dyDescent="0.25">
      <c r="B6312" s="388"/>
      <c r="C6312" s="389"/>
      <c r="D6312" s="389"/>
      <c r="E6312" s="389"/>
    </row>
    <row r="6313" spans="2:5" x14ac:dyDescent="0.25">
      <c r="B6313" s="388"/>
      <c r="C6313" s="389"/>
      <c r="D6313" s="389"/>
      <c r="E6313" s="389"/>
    </row>
    <row r="6314" spans="2:5" x14ac:dyDescent="0.25">
      <c r="B6314" s="388"/>
      <c r="C6314" s="389"/>
      <c r="D6314" s="389"/>
      <c r="E6314" s="389"/>
    </row>
    <row r="6315" spans="2:5" x14ac:dyDescent="0.25">
      <c r="B6315" s="388"/>
      <c r="C6315" s="389"/>
      <c r="D6315" s="389"/>
      <c r="E6315" s="389"/>
    </row>
    <row r="6316" spans="2:5" x14ac:dyDescent="0.25">
      <c r="B6316" s="388"/>
      <c r="C6316" s="389"/>
      <c r="D6316" s="389"/>
      <c r="E6316" s="389"/>
    </row>
    <row r="6317" spans="2:5" x14ac:dyDescent="0.25">
      <c r="B6317" s="388"/>
      <c r="C6317" s="389"/>
      <c r="D6317" s="389"/>
      <c r="E6317" s="389"/>
    </row>
    <row r="6318" spans="2:5" x14ac:dyDescent="0.25">
      <c r="B6318" s="388"/>
      <c r="C6318" s="389"/>
      <c r="D6318" s="389"/>
      <c r="E6318" s="389"/>
    </row>
    <row r="6319" spans="2:5" x14ac:dyDescent="0.25">
      <c r="B6319" s="388"/>
      <c r="C6319" s="389"/>
      <c r="D6319" s="389"/>
      <c r="E6319" s="389"/>
    </row>
    <row r="6320" spans="2:5" x14ac:dyDescent="0.25">
      <c r="B6320" s="388"/>
      <c r="C6320" s="389"/>
      <c r="D6320" s="389"/>
      <c r="E6320" s="389"/>
    </row>
    <row r="6321" spans="2:5" x14ac:dyDescent="0.25">
      <c r="B6321" s="388"/>
      <c r="C6321" s="389"/>
      <c r="D6321" s="389"/>
      <c r="E6321" s="389"/>
    </row>
    <row r="6322" spans="2:5" x14ac:dyDescent="0.25">
      <c r="B6322" s="388"/>
      <c r="C6322" s="389"/>
      <c r="D6322" s="389"/>
      <c r="E6322" s="389"/>
    </row>
    <row r="6323" spans="2:5" x14ac:dyDescent="0.25">
      <c r="B6323" s="388"/>
      <c r="C6323" s="389"/>
      <c r="D6323" s="389"/>
      <c r="E6323" s="389"/>
    </row>
    <row r="6324" spans="2:5" x14ac:dyDescent="0.25">
      <c r="B6324" s="388"/>
      <c r="C6324" s="389"/>
      <c r="D6324" s="389"/>
      <c r="E6324" s="389"/>
    </row>
    <row r="6325" spans="2:5" x14ac:dyDescent="0.25">
      <c r="B6325" s="388"/>
      <c r="C6325" s="389"/>
      <c r="D6325" s="389"/>
      <c r="E6325" s="389"/>
    </row>
    <row r="6326" spans="2:5" x14ac:dyDescent="0.25">
      <c r="B6326" s="388"/>
      <c r="C6326" s="389"/>
      <c r="D6326" s="389"/>
      <c r="E6326" s="389"/>
    </row>
    <row r="6327" spans="2:5" x14ac:dyDescent="0.25">
      <c r="B6327" s="388"/>
      <c r="C6327" s="389"/>
      <c r="D6327" s="389"/>
      <c r="E6327" s="389"/>
    </row>
    <row r="6328" spans="2:5" x14ac:dyDescent="0.25">
      <c r="B6328" s="388"/>
      <c r="C6328" s="389"/>
      <c r="D6328" s="389"/>
      <c r="E6328" s="389"/>
    </row>
    <row r="6329" spans="2:5" x14ac:dyDescent="0.25">
      <c r="B6329" s="388"/>
      <c r="C6329" s="389"/>
      <c r="D6329" s="389"/>
      <c r="E6329" s="389"/>
    </row>
    <row r="6330" spans="2:5" x14ac:dyDescent="0.25">
      <c r="B6330" s="388"/>
      <c r="C6330" s="389"/>
      <c r="D6330" s="389"/>
      <c r="E6330" s="389"/>
    </row>
    <row r="6331" spans="2:5" x14ac:dyDescent="0.25">
      <c r="B6331" s="388"/>
      <c r="C6331" s="389"/>
      <c r="D6331" s="389"/>
      <c r="E6331" s="389"/>
    </row>
    <row r="6332" spans="2:5" x14ac:dyDescent="0.25">
      <c r="B6332" s="388"/>
      <c r="C6332" s="389"/>
      <c r="D6332" s="389"/>
      <c r="E6332" s="389"/>
    </row>
    <row r="6333" spans="2:5" x14ac:dyDescent="0.25">
      <c r="B6333" s="388"/>
      <c r="C6333" s="389"/>
      <c r="D6333" s="389"/>
      <c r="E6333" s="389"/>
    </row>
    <row r="6334" spans="2:5" x14ac:dyDescent="0.25">
      <c r="B6334" s="388"/>
      <c r="C6334" s="389"/>
      <c r="D6334" s="389"/>
      <c r="E6334" s="389"/>
    </row>
    <row r="6335" spans="2:5" x14ac:dyDescent="0.25">
      <c r="B6335" s="388"/>
      <c r="C6335" s="389"/>
      <c r="D6335" s="389"/>
      <c r="E6335" s="389"/>
    </row>
    <row r="6336" spans="2:5" x14ac:dyDescent="0.25">
      <c r="B6336" s="388"/>
      <c r="C6336" s="389"/>
      <c r="D6336" s="389"/>
      <c r="E6336" s="389"/>
    </row>
    <row r="6337" spans="2:5" x14ac:dyDescent="0.25">
      <c r="B6337" s="388"/>
      <c r="C6337" s="389"/>
      <c r="D6337" s="389"/>
      <c r="E6337" s="389"/>
    </row>
    <row r="6338" spans="2:5" x14ac:dyDescent="0.25">
      <c r="B6338" s="388"/>
      <c r="C6338" s="389"/>
      <c r="D6338" s="389"/>
      <c r="E6338" s="389"/>
    </row>
    <row r="6339" spans="2:5" x14ac:dyDescent="0.25">
      <c r="B6339" s="388"/>
      <c r="C6339" s="389"/>
      <c r="D6339" s="389"/>
      <c r="E6339" s="389"/>
    </row>
    <row r="6340" spans="2:5" x14ac:dyDescent="0.25">
      <c r="B6340" s="388"/>
      <c r="C6340" s="389"/>
      <c r="D6340" s="389"/>
      <c r="E6340" s="389"/>
    </row>
    <row r="6341" spans="2:5" x14ac:dyDescent="0.25">
      <c r="B6341" s="388"/>
      <c r="C6341" s="389"/>
      <c r="D6341" s="389"/>
      <c r="E6341" s="389"/>
    </row>
    <row r="6342" spans="2:5" x14ac:dyDescent="0.25">
      <c r="B6342" s="388"/>
      <c r="C6342" s="389"/>
      <c r="D6342" s="389"/>
      <c r="E6342" s="389"/>
    </row>
    <row r="6343" spans="2:5" x14ac:dyDescent="0.25">
      <c r="B6343" s="388"/>
      <c r="C6343" s="389"/>
      <c r="D6343" s="389"/>
      <c r="E6343" s="389"/>
    </row>
    <row r="6344" spans="2:5" x14ac:dyDescent="0.25">
      <c r="B6344" s="388"/>
      <c r="C6344" s="389"/>
      <c r="D6344" s="389"/>
      <c r="E6344" s="389"/>
    </row>
    <row r="6345" spans="2:5" x14ac:dyDescent="0.25">
      <c r="B6345" s="388"/>
      <c r="C6345" s="389"/>
      <c r="D6345" s="389"/>
      <c r="E6345" s="389"/>
    </row>
    <row r="6346" spans="2:5" x14ac:dyDescent="0.25">
      <c r="B6346" s="388"/>
      <c r="C6346" s="389"/>
      <c r="D6346" s="389"/>
      <c r="E6346" s="389"/>
    </row>
    <row r="6347" spans="2:5" x14ac:dyDescent="0.25">
      <c r="B6347" s="388"/>
      <c r="C6347" s="389"/>
      <c r="D6347" s="389"/>
      <c r="E6347" s="389"/>
    </row>
    <row r="6348" spans="2:5" x14ac:dyDescent="0.25">
      <c r="B6348" s="388"/>
      <c r="C6348" s="389"/>
      <c r="D6348" s="389"/>
      <c r="E6348" s="389"/>
    </row>
    <row r="6349" spans="2:5" x14ac:dyDescent="0.25">
      <c r="B6349" s="388"/>
      <c r="C6349" s="389"/>
      <c r="D6349" s="389"/>
      <c r="E6349" s="389"/>
    </row>
    <row r="6350" spans="2:5" x14ac:dyDescent="0.25">
      <c r="B6350" s="388"/>
      <c r="C6350" s="389"/>
      <c r="D6350" s="389"/>
      <c r="E6350" s="389"/>
    </row>
    <row r="6351" spans="2:5" x14ac:dyDescent="0.25">
      <c r="B6351" s="388"/>
      <c r="C6351" s="389"/>
      <c r="D6351" s="389"/>
      <c r="E6351" s="389"/>
    </row>
    <row r="6352" spans="2:5" x14ac:dyDescent="0.25">
      <c r="B6352" s="388"/>
      <c r="C6352" s="389"/>
      <c r="D6352" s="389"/>
      <c r="E6352" s="389"/>
    </row>
    <row r="6353" spans="2:5" x14ac:dyDescent="0.25">
      <c r="B6353" s="388"/>
      <c r="C6353" s="389"/>
      <c r="D6353" s="389"/>
      <c r="E6353" s="389"/>
    </row>
    <row r="6354" spans="2:5" x14ac:dyDescent="0.25">
      <c r="B6354" s="388"/>
      <c r="C6354" s="389"/>
      <c r="D6354" s="389"/>
      <c r="E6354" s="389"/>
    </row>
    <row r="6355" spans="2:5" x14ac:dyDescent="0.25">
      <c r="B6355" s="388"/>
      <c r="C6355" s="389"/>
      <c r="D6355" s="389"/>
      <c r="E6355" s="389"/>
    </row>
    <row r="6356" spans="2:5" x14ac:dyDescent="0.25">
      <c r="B6356" s="388"/>
      <c r="C6356" s="389"/>
      <c r="D6356" s="389"/>
      <c r="E6356" s="389"/>
    </row>
    <row r="6357" spans="2:5" x14ac:dyDescent="0.25">
      <c r="B6357" s="388"/>
      <c r="C6357" s="389"/>
      <c r="D6357" s="389"/>
      <c r="E6357" s="389"/>
    </row>
    <row r="6358" spans="2:5" x14ac:dyDescent="0.25">
      <c r="B6358" s="388"/>
      <c r="C6358" s="389"/>
      <c r="D6358" s="389"/>
      <c r="E6358" s="389"/>
    </row>
    <row r="6359" spans="2:5" x14ac:dyDescent="0.25">
      <c r="B6359" s="388"/>
      <c r="C6359" s="389"/>
      <c r="D6359" s="389"/>
      <c r="E6359" s="389"/>
    </row>
    <row r="6360" spans="2:5" x14ac:dyDescent="0.25">
      <c r="B6360" s="388"/>
      <c r="C6360" s="389"/>
      <c r="D6360" s="389"/>
      <c r="E6360" s="389"/>
    </row>
    <row r="6361" spans="2:5" x14ac:dyDescent="0.25">
      <c r="B6361" s="388"/>
      <c r="C6361" s="389"/>
      <c r="D6361" s="389"/>
      <c r="E6361" s="389"/>
    </row>
    <row r="6362" spans="2:5" x14ac:dyDescent="0.25">
      <c r="B6362" s="388"/>
      <c r="C6362" s="389"/>
      <c r="D6362" s="389"/>
      <c r="E6362" s="389"/>
    </row>
    <row r="6363" spans="2:5" x14ac:dyDescent="0.25">
      <c r="B6363" s="388"/>
      <c r="C6363" s="389"/>
      <c r="D6363" s="389"/>
      <c r="E6363" s="389"/>
    </row>
    <row r="6364" spans="2:5" x14ac:dyDescent="0.25">
      <c r="B6364" s="388"/>
      <c r="C6364" s="389"/>
      <c r="D6364" s="389"/>
      <c r="E6364" s="389"/>
    </row>
    <row r="6365" spans="2:5" x14ac:dyDescent="0.25">
      <c r="B6365" s="388"/>
      <c r="C6365" s="389"/>
      <c r="D6365" s="389"/>
      <c r="E6365" s="389"/>
    </row>
    <row r="6366" spans="2:5" x14ac:dyDescent="0.25">
      <c r="B6366" s="388"/>
      <c r="C6366" s="389"/>
      <c r="D6366" s="389"/>
      <c r="E6366" s="389"/>
    </row>
    <row r="6367" spans="2:5" x14ac:dyDescent="0.25">
      <c r="B6367" s="388"/>
      <c r="C6367" s="389"/>
      <c r="D6367" s="389"/>
      <c r="E6367" s="389"/>
    </row>
    <row r="6368" spans="2:5" x14ac:dyDescent="0.25">
      <c r="B6368" s="388"/>
      <c r="C6368" s="389"/>
      <c r="D6368" s="389"/>
      <c r="E6368" s="389"/>
    </row>
    <row r="6369" spans="2:5" x14ac:dyDescent="0.25">
      <c r="B6369" s="388"/>
      <c r="C6369" s="389"/>
      <c r="D6369" s="389"/>
      <c r="E6369" s="389"/>
    </row>
    <row r="6370" spans="2:5" x14ac:dyDescent="0.25">
      <c r="B6370" s="388"/>
      <c r="C6370" s="389"/>
      <c r="D6370" s="389"/>
      <c r="E6370" s="389"/>
    </row>
    <row r="6371" spans="2:5" x14ac:dyDescent="0.25">
      <c r="B6371" s="388"/>
      <c r="C6371" s="389"/>
      <c r="D6371" s="389"/>
      <c r="E6371" s="389"/>
    </row>
    <row r="6372" spans="2:5" x14ac:dyDescent="0.25">
      <c r="B6372" s="388"/>
      <c r="C6372" s="389"/>
      <c r="D6372" s="389"/>
      <c r="E6372" s="389"/>
    </row>
    <row r="6373" spans="2:5" x14ac:dyDescent="0.25">
      <c r="B6373" s="388"/>
      <c r="C6373" s="389"/>
      <c r="D6373" s="389"/>
      <c r="E6373" s="389"/>
    </row>
    <row r="6374" spans="2:5" x14ac:dyDescent="0.25">
      <c r="B6374" s="388"/>
      <c r="C6374" s="389"/>
      <c r="D6374" s="389"/>
      <c r="E6374" s="389"/>
    </row>
    <row r="6375" spans="2:5" x14ac:dyDescent="0.25">
      <c r="B6375" s="388"/>
      <c r="C6375" s="389"/>
      <c r="D6375" s="389"/>
      <c r="E6375" s="389"/>
    </row>
    <row r="6376" spans="2:5" x14ac:dyDescent="0.25">
      <c r="B6376" s="388"/>
      <c r="C6376" s="389"/>
      <c r="D6376" s="389"/>
      <c r="E6376" s="389"/>
    </row>
    <row r="6377" spans="2:5" x14ac:dyDescent="0.25">
      <c r="B6377" s="388"/>
      <c r="C6377" s="389"/>
      <c r="D6377" s="389"/>
      <c r="E6377" s="389"/>
    </row>
    <row r="6378" spans="2:5" x14ac:dyDescent="0.25">
      <c r="B6378" s="388"/>
      <c r="C6378" s="389"/>
      <c r="D6378" s="389"/>
      <c r="E6378" s="389"/>
    </row>
    <row r="6379" spans="2:5" x14ac:dyDescent="0.25">
      <c r="B6379" s="388"/>
      <c r="C6379" s="389"/>
      <c r="D6379" s="389"/>
      <c r="E6379" s="389"/>
    </row>
    <row r="6380" spans="2:5" x14ac:dyDescent="0.25">
      <c r="B6380" s="388"/>
      <c r="C6380" s="389"/>
      <c r="D6380" s="389"/>
      <c r="E6380" s="389"/>
    </row>
    <row r="6381" spans="2:5" x14ac:dyDescent="0.25">
      <c r="B6381" s="388"/>
      <c r="C6381" s="389"/>
      <c r="D6381" s="389"/>
      <c r="E6381" s="389"/>
    </row>
    <row r="6382" spans="2:5" x14ac:dyDescent="0.25">
      <c r="B6382" s="388"/>
      <c r="C6382" s="389"/>
      <c r="D6382" s="389"/>
      <c r="E6382" s="389"/>
    </row>
    <row r="6383" spans="2:5" x14ac:dyDescent="0.25">
      <c r="B6383" s="388"/>
      <c r="C6383" s="389"/>
      <c r="D6383" s="389"/>
      <c r="E6383" s="389"/>
    </row>
    <row r="6384" spans="2:5" x14ac:dyDescent="0.25">
      <c r="B6384" s="388"/>
      <c r="C6384" s="389"/>
      <c r="D6384" s="389"/>
      <c r="E6384" s="389"/>
    </row>
    <row r="6385" spans="2:5" x14ac:dyDescent="0.25">
      <c r="B6385" s="388"/>
      <c r="C6385" s="389"/>
      <c r="D6385" s="389"/>
      <c r="E6385" s="389"/>
    </row>
    <row r="6386" spans="2:5" x14ac:dyDescent="0.25">
      <c r="B6386" s="388"/>
      <c r="C6386" s="389"/>
      <c r="D6386" s="389"/>
      <c r="E6386" s="389"/>
    </row>
    <row r="6387" spans="2:5" x14ac:dyDescent="0.25">
      <c r="B6387" s="388"/>
      <c r="C6387" s="389"/>
      <c r="D6387" s="389"/>
      <c r="E6387" s="389"/>
    </row>
    <row r="6388" spans="2:5" x14ac:dyDescent="0.25">
      <c r="B6388" s="388"/>
      <c r="C6388" s="389"/>
      <c r="D6388" s="389"/>
      <c r="E6388" s="389"/>
    </row>
    <row r="6389" spans="2:5" x14ac:dyDescent="0.25">
      <c r="B6389" s="388"/>
      <c r="C6389" s="389"/>
      <c r="D6389" s="389"/>
      <c r="E6389" s="389"/>
    </row>
    <row r="6390" spans="2:5" x14ac:dyDescent="0.25">
      <c r="B6390" s="388"/>
      <c r="C6390" s="389"/>
      <c r="D6390" s="389"/>
      <c r="E6390" s="389"/>
    </row>
    <row r="6391" spans="2:5" x14ac:dyDescent="0.25">
      <c r="B6391" s="388"/>
      <c r="C6391" s="389"/>
      <c r="D6391" s="389"/>
      <c r="E6391" s="389"/>
    </row>
    <row r="6392" spans="2:5" x14ac:dyDescent="0.25">
      <c r="B6392" s="388"/>
      <c r="C6392" s="389"/>
      <c r="D6392" s="389"/>
      <c r="E6392" s="389"/>
    </row>
    <row r="6393" spans="2:5" x14ac:dyDescent="0.25">
      <c r="B6393" s="388"/>
      <c r="C6393" s="389"/>
      <c r="D6393" s="389"/>
      <c r="E6393" s="389"/>
    </row>
    <row r="6394" spans="2:5" x14ac:dyDescent="0.25">
      <c r="B6394" s="388"/>
      <c r="C6394" s="389"/>
      <c r="D6394" s="389"/>
      <c r="E6394" s="389"/>
    </row>
    <row r="6395" spans="2:5" x14ac:dyDescent="0.25">
      <c r="B6395" s="388"/>
      <c r="C6395" s="389"/>
      <c r="D6395" s="389"/>
      <c r="E6395" s="389"/>
    </row>
    <row r="6396" spans="2:5" x14ac:dyDescent="0.25">
      <c r="B6396" s="388"/>
      <c r="C6396" s="389"/>
      <c r="D6396" s="389"/>
      <c r="E6396" s="389"/>
    </row>
    <row r="6397" spans="2:5" x14ac:dyDescent="0.25">
      <c r="B6397" s="388"/>
      <c r="C6397" s="389"/>
      <c r="D6397" s="389"/>
      <c r="E6397" s="389"/>
    </row>
    <row r="6398" spans="2:5" x14ac:dyDescent="0.25">
      <c r="B6398" s="388"/>
      <c r="C6398" s="389"/>
      <c r="D6398" s="389"/>
      <c r="E6398" s="389"/>
    </row>
    <row r="6399" spans="2:5" x14ac:dyDescent="0.25">
      <c r="B6399" s="388"/>
      <c r="C6399" s="389"/>
      <c r="D6399" s="389"/>
      <c r="E6399" s="389"/>
    </row>
    <row r="6400" spans="2:5" x14ac:dyDescent="0.25">
      <c r="B6400" s="388"/>
      <c r="C6400" s="389"/>
      <c r="D6400" s="389"/>
      <c r="E6400" s="389"/>
    </row>
    <row r="6401" spans="2:5" x14ac:dyDescent="0.25">
      <c r="B6401" s="388"/>
      <c r="C6401" s="389"/>
      <c r="D6401" s="389"/>
      <c r="E6401" s="389"/>
    </row>
    <row r="6402" spans="2:5" x14ac:dyDescent="0.25">
      <c r="B6402" s="388"/>
      <c r="C6402" s="389"/>
      <c r="D6402" s="389"/>
      <c r="E6402" s="389"/>
    </row>
    <row r="6403" spans="2:5" x14ac:dyDescent="0.25">
      <c r="B6403" s="388"/>
      <c r="C6403" s="389"/>
      <c r="D6403" s="389"/>
      <c r="E6403" s="389"/>
    </row>
    <row r="6404" spans="2:5" x14ac:dyDescent="0.25">
      <c r="B6404" s="388"/>
      <c r="C6404" s="389"/>
      <c r="D6404" s="389"/>
      <c r="E6404" s="389"/>
    </row>
    <row r="6405" spans="2:5" x14ac:dyDescent="0.25">
      <c r="B6405" s="388"/>
      <c r="C6405" s="389"/>
      <c r="D6405" s="389"/>
      <c r="E6405" s="389"/>
    </row>
    <row r="6406" spans="2:5" x14ac:dyDescent="0.25">
      <c r="B6406" s="388"/>
      <c r="C6406" s="389"/>
      <c r="D6406" s="389"/>
      <c r="E6406" s="389"/>
    </row>
    <row r="6407" spans="2:5" x14ac:dyDescent="0.25">
      <c r="B6407" s="388"/>
      <c r="C6407" s="389"/>
      <c r="D6407" s="389"/>
      <c r="E6407" s="389"/>
    </row>
    <row r="6408" spans="2:5" x14ac:dyDescent="0.25">
      <c r="B6408" s="388"/>
      <c r="C6408" s="389"/>
      <c r="D6408" s="389"/>
      <c r="E6408" s="389"/>
    </row>
    <row r="6409" spans="2:5" x14ac:dyDescent="0.25">
      <c r="B6409" s="388"/>
      <c r="C6409" s="389"/>
      <c r="D6409" s="389"/>
      <c r="E6409" s="389"/>
    </row>
    <row r="6410" spans="2:5" x14ac:dyDescent="0.25">
      <c r="B6410" s="388"/>
      <c r="C6410" s="389"/>
      <c r="D6410" s="389"/>
      <c r="E6410" s="389"/>
    </row>
    <row r="6411" spans="2:5" x14ac:dyDescent="0.25">
      <c r="B6411" s="388"/>
      <c r="C6411" s="389"/>
      <c r="D6411" s="389"/>
      <c r="E6411" s="389"/>
    </row>
    <row r="6412" spans="2:5" x14ac:dyDescent="0.25">
      <c r="B6412" s="388"/>
      <c r="C6412" s="389"/>
      <c r="D6412" s="389"/>
      <c r="E6412" s="389"/>
    </row>
    <row r="6413" spans="2:5" x14ac:dyDescent="0.25">
      <c r="B6413" s="388"/>
      <c r="C6413" s="389"/>
      <c r="D6413" s="389"/>
      <c r="E6413" s="389"/>
    </row>
    <row r="6414" spans="2:5" x14ac:dyDescent="0.25">
      <c r="B6414" s="388"/>
      <c r="C6414" s="389"/>
      <c r="D6414" s="389"/>
      <c r="E6414" s="389"/>
    </row>
    <row r="6415" spans="2:5" x14ac:dyDescent="0.25">
      <c r="B6415" s="388"/>
      <c r="C6415" s="389"/>
      <c r="D6415" s="389"/>
      <c r="E6415" s="389"/>
    </row>
    <row r="6416" spans="2:5" x14ac:dyDescent="0.25">
      <c r="B6416" s="388"/>
      <c r="C6416" s="389"/>
      <c r="D6416" s="389"/>
      <c r="E6416" s="389"/>
    </row>
    <row r="6417" spans="2:5" x14ac:dyDescent="0.25">
      <c r="B6417" s="388"/>
      <c r="C6417" s="389"/>
      <c r="D6417" s="389"/>
      <c r="E6417" s="389"/>
    </row>
    <row r="6418" spans="2:5" x14ac:dyDescent="0.25">
      <c r="B6418" s="388"/>
      <c r="C6418" s="389"/>
      <c r="D6418" s="389"/>
      <c r="E6418" s="389"/>
    </row>
    <row r="6419" spans="2:5" x14ac:dyDescent="0.25">
      <c r="B6419" s="388"/>
      <c r="C6419" s="389"/>
      <c r="D6419" s="389"/>
      <c r="E6419" s="389"/>
    </row>
    <row r="6420" spans="2:5" x14ac:dyDescent="0.25">
      <c r="B6420" s="388"/>
      <c r="C6420" s="389"/>
      <c r="D6420" s="389"/>
      <c r="E6420" s="389"/>
    </row>
    <row r="6421" spans="2:5" x14ac:dyDescent="0.25">
      <c r="B6421" s="388"/>
      <c r="C6421" s="389"/>
      <c r="D6421" s="389"/>
      <c r="E6421" s="389"/>
    </row>
    <row r="6422" spans="2:5" x14ac:dyDescent="0.25">
      <c r="B6422" s="388"/>
      <c r="C6422" s="389"/>
      <c r="D6422" s="389"/>
      <c r="E6422" s="389"/>
    </row>
    <row r="6423" spans="2:5" x14ac:dyDescent="0.25">
      <c r="B6423" s="388"/>
      <c r="C6423" s="389"/>
      <c r="D6423" s="389"/>
      <c r="E6423" s="389"/>
    </row>
    <row r="6424" spans="2:5" x14ac:dyDescent="0.25">
      <c r="B6424" s="388"/>
      <c r="C6424" s="389"/>
      <c r="D6424" s="389"/>
      <c r="E6424" s="389"/>
    </row>
    <row r="6425" spans="2:5" x14ac:dyDescent="0.25">
      <c r="B6425" s="388"/>
      <c r="C6425" s="389"/>
      <c r="D6425" s="389"/>
      <c r="E6425" s="389"/>
    </row>
    <row r="6426" spans="2:5" x14ac:dyDescent="0.25">
      <c r="B6426" s="388"/>
      <c r="C6426" s="389"/>
      <c r="D6426" s="389"/>
      <c r="E6426" s="389"/>
    </row>
    <row r="6427" spans="2:5" x14ac:dyDescent="0.25">
      <c r="B6427" s="388"/>
      <c r="C6427" s="389"/>
      <c r="D6427" s="389"/>
      <c r="E6427" s="389"/>
    </row>
    <row r="6428" spans="2:5" x14ac:dyDescent="0.25">
      <c r="B6428" s="388"/>
      <c r="C6428" s="389"/>
      <c r="D6428" s="389"/>
      <c r="E6428" s="389"/>
    </row>
    <row r="6429" spans="2:5" x14ac:dyDescent="0.25">
      <c r="B6429" s="388"/>
      <c r="C6429" s="389"/>
      <c r="D6429" s="389"/>
      <c r="E6429" s="389"/>
    </row>
    <row r="6430" spans="2:5" x14ac:dyDescent="0.25">
      <c r="B6430" s="388"/>
      <c r="C6430" s="389"/>
      <c r="D6430" s="389"/>
      <c r="E6430" s="389"/>
    </row>
    <row r="6431" spans="2:5" x14ac:dyDescent="0.25">
      <c r="B6431" s="388"/>
      <c r="C6431" s="389"/>
      <c r="D6431" s="389"/>
      <c r="E6431" s="389"/>
    </row>
    <row r="6432" spans="2:5" x14ac:dyDescent="0.25">
      <c r="B6432" s="388"/>
      <c r="C6432" s="389"/>
      <c r="D6432" s="389"/>
      <c r="E6432" s="389"/>
    </row>
    <row r="6433" spans="2:5" x14ac:dyDescent="0.25">
      <c r="B6433" s="388"/>
      <c r="C6433" s="389"/>
      <c r="D6433" s="389"/>
      <c r="E6433" s="389"/>
    </row>
    <row r="6434" spans="2:5" x14ac:dyDescent="0.25">
      <c r="B6434" s="388"/>
      <c r="C6434" s="389"/>
      <c r="D6434" s="389"/>
      <c r="E6434" s="389"/>
    </row>
    <row r="6435" spans="2:5" x14ac:dyDescent="0.25">
      <c r="B6435" s="388"/>
      <c r="C6435" s="389"/>
      <c r="D6435" s="389"/>
      <c r="E6435" s="389"/>
    </row>
    <row r="6436" spans="2:5" x14ac:dyDescent="0.25">
      <c r="B6436" s="388"/>
      <c r="C6436" s="389"/>
      <c r="D6436" s="389"/>
      <c r="E6436" s="389"/>
    </row>
    <row r="6437" spans="2:5" x14ac:dyDescent="0.25">
      <c r="B6437" s="388"/>
      <c r="C6437" s="389"/>
      <c r="D6437" s="389"/>
      <c r="E6437" s="389"/>
    </row>
    <row r="6438" spans="2:5" x14ac:dyDescent="0.25">
      <c r="B6438" s="388"/>
      <c r="C6438" s="389"/>
      <c r="D6438" s="389"/>
      <c r="E6438" s="389"/>
    </row>
    <row r="6439" spans="2:5" x14ac:dyDescent="0.25">
      <c r="B6439" s="388"/>
      <c r="C6439" s="389"/>
      <c r="D6439" s="389"/>
      <c r="E6439" s="389"/>
    </row>
    <row r="6440" spans="2:5" x14ac:dyDescent="0.25">
      <c r="B6440" s="388"/>
      <c r="C6440" s="389"/>
      <c r="D6440" s="389"/>
      <c r="E6440" s="389"/>
    </row>
    <row r="6441" spans="2:5" x14ac:dyDescent="0.25">
      <c r="B6441" s="388"/>
      <c r="C6441" s="389"/>
      <c r="D6441" s="389"/>
      <c r="E6441" s="389"/>
    </row>
    <row r="6442" spans="2:5" x14ac:dyDescent="0.25">
      <c r="B6442" s="388"/>
      <c r="C6442" s="389"/>
      <c r="D6442" s="389"/>
      <c r="E6442" s="389"/>
    </row>
    <row r="6443" spans="2:5" x14ac:dyDescent="0.25">
      <c r="B6443" s="388"/>
      <c r="C6443" s="389"/>
      <c r="D6443" s="389"/>
      <c r="E6443" s="389"/>
    </row>
    <row r="6444" spans="2:5" x14ac:dyDescent="0.25">
      <c r="B6444" s="388"/>
      <c r="C6444" s="389"/>
      <c r="D6444" s="389"/>
      <c r="E6444" s="389"/>
    </row>
    <row r="6445" spans="2:5" x14ac:dyDescent="0.25">
      <c r="B6445" s="388"/>
      <c r="C6445" s="389"/>
      <c r="D6445" s="389"/>
      <c r="E6445" s="389"/>
    </row>
    <row r="6446" spans="2:5" x14ac:dyDescent="0.25">
      <c r="B6446" s="388"/>
      <c r="C6446" s="389"/>
      <c r="D6446" s="389"/>
      <c r="E6446" s="389"/>
    </row>
    <row r="6447" spans="2:5" x14ac:dyDescent="0.25">
      <c r="B6447" s="388"/>
      <c r="C6447" s="389"/>
      <c r="D6447" s="389"/>
      <c r="E6447" s="389"/>
    </row>
    <row r="6448" spans="2:5" x14ac:dyDescent="0.25">
      <c r="B6448" s="388"/>
      <c r="C6448" s="389"/>
      <c r="D6448" s="389"/>
      <c r="E6448" s="389"/>
    </row>
    <row r="6449" spans="2:5" x14ac:dyDescent="0.25">
      <c r="B6449" s="388"/>
      <c r="C6449" s="389"/>
      <c r="D6449" s="389"/>
      <c r="E6449" s="389"/>
    </row>
    <row r="6450" spans="2:5" x14ac:dyDescent="0.25">
      <c r="B6450" s="388"/>
      <c r="C6450" s="389"/>
      <c r="D6450" s="389"/>
      <c r="E6450" s="389"/>
    </row>
    <row r="6451" spans="2:5" x14ac:dyDescent="0.25">
      <c r="B6451" s="388"/>
      <c r="C6451" s="389"/>
      <c r="D6451" s="389"/>
      <c r="E6451" s="389"/>
    </row>
    <row r="6452" spans="2:5" x14ac:dyDescent="0.25">
      <c r="B6452" s="388"/>
      <c r="C6452" s="389"/>
      <c r="D6452" s="389"/>
      <c r="E6452" s="389"/>
    </row>
    <row r="6453" spans="2:5" x14ac:dyDescent="0.25">
      <c r="B6453" s="388"/>
      <c r="C6453" s="389"/>
      <c r="D6453" s="389"/>
      <c r="E6453" s="389"/>
    </row>
    <row r="6454" spans="2:5" x14ac:dyDescent="0.25">
      <c r="B6454" s="388"/>
      <c r="C6454" s="389"/>
      <c r="D6454" s="389"/>
      <c r="E6454" s="389"/>
    </row>
    <row r="6455" spans="2:5" x14ac:dyDescent="0.25">
      <c r="B6455" s="388"/>
      <c r="C6455" s="389"/>
      <c r="D6455" s="389"/>
      <c r="E6455" s="389"/>
    </row>
    <row r="6456" spans="2:5" x14ac:dyDescent="0.25">
      <c r="B6456" s="388"/>
      <c r="C6456" s="389"/>
      <c r="D6456" s="389"/>
      <c r="E6456" s="389"/>
    </row>
    <row r="6457" spans="2:5" x14ac:dyDescent="0.25">
      <c r="B6457" s="388"/>
      <c r="C6457" s="389"/>
      <c r="D6457" s="389"/>
      <c r="E6457" s="389"/>
    </row>
    <row r="6458" spans="2:5" x14ac:dyDescent="0.25">
      <c r="B6458" s="388"/>
      <c r="C6458" s="389"/>
      <c r="D6458" s="389"/>
      <c r="E6458" s="389"/>
    </row>
    <row r="6459" spans="2:5" x14ac:dyDescent="0.25">
      <c r="B6459" s="388"/>
      <c r="C6459" s="389"/>
      <c r="D6459" s="389"/>
      <c r="E6459" s="389"/>
    </row>
    <row r="6460" spans="2:5" x14ac:dyDescent="0.25">
      <c r="B6460" s="388"/>
      <c r="C6460" s="389"/>
      <c r="D6460" s="389"/>
      <c r="E6460" s="389"/>
    </row>
    <row r="6461" spans="2:5" x14ac:dyDescent="0.25">
      <c r="B6461" s="388"/>
      <c r="C6461" s="389"/>
      <c r="D6461" s="389"/>
      <c r="E6461" s="389"/>
    </row>
    <row r="6462" spans="2:5" x14ac:dyDescent="0.25">
      <c r="B6462" s="388"/>
      <c r="C6462" s="389"/>
      <c r="D6462" s="389"/>
      <c r="E6462" s="389"/>
    </row>
    <row r="6463" spans="2:5" x14ac:dyDescent="0.25">
      <c r="B6463" s="388"/>
      <c r="C6463" s="389"/>
      <c r="D6463" s="389"/>
      <c r="E6463" s="389"/>
    </row>
    <row r="6464" spans="2:5" x14ac:dyDescent="0.25">
      <c r="B6464" s="388"/>
      <c r="C6464" s="389"/>
      <c r="D6464" s="389"/>
      <c r="E6464" s="389"/>
    </row>
    <row r="6465" spans="2:5" x14ac:dyDescent="0.25">
      <c r="B6465" s="388"/>
      <c r="C6465" s="389"/>
      <c r="D6465" s="389"/>
      <c r="E6465" s="389"/>
    </row>
    <row r="6466" spans="2:5" x14ac:dyDescent="0.25">
      <c r="B6466" s="388"/>
      <c r="C6466" s="389"/>
      <c r="D6466" s="389"/>
      <c r="E6466" s="389"/>
    </row>
    <row r="6467" spans="2:5" x14ac:dyDescent="0.25">
      <c r="B6467" s="388"/>
      <c r="C6467" s="389"/>
      <c r="D6467" s="389"/>
      <c r="E6467" s="389"/>
    </row>
    <row r="6468" spans="2:5" x14ac:dyDescent="0.25">
      <c r="B6468" s="388"/>
      <c r="C6468" s="389"/>
      <c r="D6468" s="389"/>
      <c r="E6468" s="389"/>
    </row>
    <row r="6469" spans="2:5" x14ac:dyDescent="0.25">
      <c r="B6469" s="388"/>
      <c r="C6469" s="389"/>
      <c r="D6469" s="389"/>
      <c r="E6469" s="389"/>
    </row>
    <row r="6470" spans="2:5" x14ac:dyDescent="0.25">
      <c r="B6470" s="388"/>
      <c r="C6470" s="389"/>
      <c r="D6470" s="389"/>
      <c r="E6470" s="389"/>
    </row>
    <row r="6471" spans="2:5" x14ac:dyDescent="0.25">
      <c r="B6471" s="388"/>
      <c r="C6471" s="389"/>
      <c r="D6471" s="389"/>
      <c r="E6471" s="389"/>
    </row>
    <row r="6472" spans="2:5" x14ac:dyDescent="0.25">
      <c r="B6472" s="388"/>
      <c r="C6472" s="389"/>
      <c r="D6472" s="389"/>
      <c r="E6472" s="389"/>
    </row>
    <row r="6473" spans="2:5" x14ac:dyDescent="0.25">
      <c r="B6473" s="388"/>
      <c r="C6473" s="389"/>
      <c r="D6473" s="389"/>
      <c r="E6473" s="389"/>
    </row>
    <row r="6474" spans="2:5" x14ac:dyDescent="0.25">
      <c r="B6474" s="388"/>
      <c r="C6474" s="389"/>
      <c r="D6474" s="389"/>
      <c r="E6474" s="389"/>
    </row>
    <row r="6475" spans="2:5" x14ac:dyDescent="0.25">
      <c r="B6475" s="388"/>
      <c r="C6475" s="389"/>
      <c r="D6475" s="389"/>
      <c r="E6475" s="389"/>
    </row>
    <row r="6476" spans="2:5" x14ac:dyDescent="0.25">
      <c r="B6476" s="388"/>
      <c r="C6476" s="389"/>
      <c r="D6476" s="389"/>
      <c r="E6476" s="389"/>
    </row>
    <row r="6477" spans="2:5" x14ac:dyDescent="0.25">
      <c r="B6477" s="388"/>
      <c r="C6477" s="389"/>
      <c r="D6477" s="389"/>
      <c r="E6477" s="389"/>
    </row>
    <row r="6478" spans="2:5" x14ac:dyDescent="0.25">
      <c r="B6478" s="388"/>
      <c r="C6478" s="389"/>
      <c r="D6478" s="389"/>
      <c r="E6478" s="389"/>
    </row>
    <row r="6479" spans="2:5" x14ac:dyDescent="0.25">
      <c r="B6479" s="388"/>
      <c r="C6479" s="389"/>
      <c r="D6479" s="389"/>
      <c r="E6479" s="389"/>
    </row>
    <row r="6480" spans="2:5" x14ac:dyDescent="0.25">
      <c r="B6480" s="388"/>
      <c r="C6480" s="389"/>
      <c r="D6480" s="389"/>
      <c r="E6480" s="389"/>
    </row>
    <row r="6481" spans="2:5" x14ac:dyDescent="0.25">
      <c r="B6481" s="388"/>
      <c r="C6481" s="389"/>
      <c r="D6481" s="389"/>
      <c r="E6481" s="389"/>
    </row>
    <row r="6482" spans="2:5" x14ac:dyDescent="0.25">
      <c r="B6482" s="388"/>
      <c r="C6482" s="389"/>
      <c r="D6482" s="389"/>
      <c r="E6482" s="389"/>
    </row>
    <row r="6483" spans="2:5" x14ac:dyDescent="0.25">
      <c r="B6483" s="388"/>
      <c r="C6483" s="389"/>
      <c r="D6483" s="389"/>
      <c r="E6483" s="389"/>
    </row>
    <row r="6484" spans="2:5" x14ac:dyDescent="0.25">
      <c r="B6484" s="388"/>
      <c r="C6484" s="389"/>
      <c r="D6484" s="389"/>
      <c r="E6484" s="389"/>
    </row>
    <row r="6485" spans="2:5" x14ac:dyDescent="0.25">
      <c r="B6485" s="388"/>
      <c r="C6485" s="389"/>
      <c r="D6485" s="389"/>
      <c r="E6485" s="389"/>
    </row>
    <row r="6486" spans="2:5" x14ac:dyDescent="0.25">
      <c r="B6486" s="388"/>
      <c r="C6486" s="389"/>
      <c r="D6486" s="389"/>
      <c r="E6486" s="389"/>
    </row>
    <row r="6487" spans="2:5" x14ac:dyDescent="0.25">
      <c r="B6487" s="388"/>
      <c r="C6487" s="389"/>
      <c r="D6487" s="389"/>
      <c r="E6487" s="389"/>
    </row>
    <row r="6488" spans="2:5" x14ac:dyDescent="0.25">
      <c r="B6488" s="388"/>
      <c r="C6488" s="389"/>
      <c r="D6488" s="389"/>
      <c r="E6488" s="389"/>
    </row>
    <row r="6489" spans="2:5" x14ac:dyDescent="0.25">
      <c r="B6489" s="388"/>
      <c r="C6489" s="389"/>
      <c r="D6489" s="389"/>
      <c r="E6489" s="389"/>
    </row>
    <row r="6490" spans="2:5" x14ac:dyDescent="0.25">
      <c r="B6490" s="388"/>
      <c r="C6490" s="389"/>
      <c r="D6490" s="389"/>
      <c r="E6490" s="389"/>
    </row>
    <row r="6491" spans="2:5" x14ac:dyDescent="0.25">
      <c r="B6491" s="388"/>
      <c r="C6491" s="389"/>
      <c r="D6491" s="389"/>
      <c r="E6491" s="389"/>
    </row>
    <row r="6492" spans="2:5" x14ac:dyDescent="0.25">
      <c r="B6492" s="388"/>
      <c r="C6492" s="389"/>
      <c r="D6492" s="389"/>
      <c r="E6492" s="389"/>
    </row>
    <row r="6493" spans="2:5" x14ac:dyDescent="0.25">
      <c r="B6493" s="388"/>
      <c r="C6493" s="389"/>
      <c r="D6493" s="389"/>
      <c r="E6493" s="389"/>
    </row>
    <row r="6494" spans="2:5" x14ac:dyDescent="0.25">
      <c r="B6494" s="388"/>
      <c r="C6494" s="389"/>
      <c r="D6494" s="389"/>
      <c r="E6494" s="389"/>
    </row>
    <row r="6495" spans="2:5" x14ac:dyDescent="0.25">
      <c r="B6495" s="388"/>
      <c r="C6495" s="389"/>
      <c r="D6495" s="389"/>
      <c r="E6495" s="389"/>
    </row>
    <row r="6496" spans="2:5" x14ac:dyDescent="0.25">
      <c r="B6496" s="388"/>
      <c r="C6496" s="389"/>
      <c r="D6496" s="389"/>
      <c r="E6496" s="389"/>
    </row>
    <row r="6497" spans="2:5" x14ac:dyDescent="0.25">
      <c r="B6497" s="388"/>
      <c r="C6497" s="389"/>
      <c r="D6497" s="389"/>
      <c r="E6497" s="389"/>
    </row>
    <row r="6498" spans="2:5" x14ac:dyDescent="0.25">
      <c r="B6498" s="388"/>
      <c r="C6498" s="389"/>
      <c r="D6498" s="389"/>
      <c r="E6498" s="389"/>
    </row>
    <row r="6499" spans="2:5" x14ac:dyDescent="0.25">
      <c r="B6499" s="388"/>
      <c r="C6499" s="389"/>
      <c r="D6499" s="389"/>
      <c r="E6499" s="389"/>
    </row>
    <row r="6500" spans="2:5" x14ac:dyDescent="0.25">
      <c r="B6500" s="388"/>
      <c r="C6500" s="389"/>
      <c r="D6500" s="389"/>
      <c r="E6500" s="389"/>
    </row>
    <row r="6501" spans="2:5" x14ac:dyDescent="0.25">
      <c r="B6501" s="388"/>
      <c r="C6501" s="389"/>
      <c r="D6501" s="389"/>
      <c r="E6501" s="389"/>
    </row>
    <row r="6502" spans="2:5" x14ac:dyDescent="0.25">
      <c r="B6502" s="388"/>
      <c r="C6502" s="389"/>
      <c r="D6502" s="389"/>
      <c r="E6502" s="389"/>
    </row>
    <row r="6503" spans="2:5" x14ac:dyDescent="0.25">
      <c r="B6503" s="388"/>
      <c r="C6503" s="389"/>
      <c r="D6503" s="389"/>
      <c r="E6503" s="389"/>
    </row>
    <row r="6504" spans="2:5" x14ac:dyDescent="0.25">
      <c r="B6504" s="388"/>
      <c r="C6504" s="389"/>
      <c r="D6504" s="389"/>
      <c r="E6504" s="389"/>
    </row>
    <row r="6505" spans="2:5" x14ac:dyDescent="0.25">
      <c r="B6505" s="388"/>
      <c r="C6505" s="389"/>
      <c r="D6505" s="389"/>
      <c r="E6505" s="389"/>
    </row>
    <row r="6506" spans="2:5" x14ac:dyDescent="0.25">
      <c r="B6506" s="388"/>
      <c r="C6506" s="389"/>
      <c r="D6506" s="389"/>
      <c r="E6506" s="389"/>
    </row>
    <row r="6507" spans="2:5" x14ac:dyDescent="0.25">
      <c r="B6507" s="388"/>
      <c r="C6507" s="389"/>
      <c r="D6507" s="389"/>
      <c r="E6507" s="389"/>
    </row>
    <row r="6508" spans="2:5" x14ac:dyDescent="0.25">
      <c r="B6508" s="388"/>
      <c r="C6508" s="389"/>
      <c r="D6508" s="389"/>
      <c r="E6508" s="389"/>
    </row>
    <row r="6509" spans="2:5" x14ac:dyDescent="0.25">
      <c r="B6509" s="388"/>
      <c r="C6509" s="389"/>
      <c r="D6509" s="389"/>
      <c r="E6509" s="389"/>
    </row>
    <row r="6510" spans="2:5" x14ac:dyDescent="0.25">
      <c r="B6510" s="388"/>
      <c r="C6510" s="389"/>
      <c r="D6510" s="389"/>
      <c r="E6510" s="389"/>
    </row>
    <row r="6511" spans="2:5" x14ac:dyDescent="0.25">
      <c r="B6511" s="388"/>
      <c r="C6511" s="389"/>
      <c r="D6511" s="389"/>
      <c r="E6511" s="389"/>
    </row>
    <row r="6512" spans="2:5" x14ac:dyDescent="0.25">
      <c r="B6512" s="388"/>
      <c r="C6512" s="389"/>
      <c r="D6512" s="389"/>
      <c r="E6512" s="389"/>
    </row>
    <row r="6513" spans="2:5" x14ac:dyDescent="0.25">
      <c r="B6513" s="388"/>
      <c r="C6513" s="389"/>
      <c r="D6513" s="389"/>
      <c r="E6513" s="389"/>
    </row>
    <row r="6514" spans="2:5" x14ac:dyDescent="0.25">
      <c r="B6514" s="388"/>
      <c r="C6514" s="389"/>
      <c r="D6514" s="389"/>
      <c r="E6514" s="389"/>
    </row>
    <row r="6515" spans="2:5" x14ac:dyDescent="0.25">
      <c r="B6515" s="388"/>
      <c r="C6515" s="389"/>
      <c r="D6515" s="389"/>
      <c r="E6515" s="389"/>
    </row>
    <row r="6516" spans="2:5" x14ac:dyDescent="0.25">
      <c r="B6516" s="388"/>
      <c r="C6516" s="389"/>
      <c r="D6516" s="389"/>
      <c r="E6516" s="389"/>
    </row>
    <row r="6517" spans="2:5" x14ac:dyDescent="0.25">
      <c r="B6517" s="388"/>
      <c r="C6517" s="389"/>
      <c r="D6517" s="389"/>
      <c r="E6517" s="389"/>
    </row>
    <row r="6518" spans="2:5" x14ac:dyDescent="0.25">
      <c r="B6518" s="388"/>
      <c r="C6518" s="389"/>
      <c r="D6518" s="389"/>
      <c r="E6518" s="389"/>
    </row>
    <row r="6519" spans="2:5" x14ac:dyDescent="0.25">
      <c r="B6519" s="388"/>
      <c r="C6519" s="389"/>
      <c r="D6519" s="389"/>
      <c r="E6519" s="389"/>
    </row>
    <row r="6520" spans="2:5" x14ac:dyDescent="0.25">
      <c r="B6520" s="388"/>
      <c r="C6520" s="389"/>
      <c r="D6520" s="389"/>
      <c r="E6520" s="389"/>
    </row>
    <row r="6521" spans="2:5" x14ac:dyDescent="0.25">
      <c r="B6521" s="388"/>
      <c r="C6521" s="389"/>
      <c r="D6521" s="389"/>
      <c r="E6521" s="389"/>
    </row>
    <row r="6522" spans="2:5" x14ac:dyDescent="0.25">
      <c r="B6522" s="388"/>
      <c r="C6522" s="389"/>
      <c r="D6522" s="389"/>
      <c r="E6522" s="389"/>
    </row>
    <row r="6523" spans="2:5" x14ac:dyDescent="0.25">
      <c r="B6523" s="388"/>
      <c r="C6523" s="389"/>
      <c r="D6523" s="389"/>
      <c r="E6523" s="389"/>
    </row>
    <row r="6524" spans="2:5" x14ac:dyDescent="0.25">
      <c r="B6524" s="388"/>
      <c r="C6524" s="389"/>
      <c r="D6524" s="389"/>
      <c r="E6524" s="389"/>
    </row>
    <row r="6525" spans="2:5" x14ac:dyDescent="0.25">
      <c r="B6525" s="388"/>
      <c r="C6525" s="389"/>
      <c r="D6525" s="389"/>
      <c r="E6525" s="389"/>
    </row>
    <row r="6526" spans="2:5" x14ac:dyDescent="0.25">
      <c r="B6526" s="388"/>
      <c r="C6526" s="389"/>
      <c r="D6526" s="389"/>
      <c r="E6526" s="389"/>
    </row>
    <row r="6527" spans="2:5" x14ac:dyDescent="0.25">
      <c r="B6527" s="388"/>
      <c r="C6527" s="389"/>
      <c r="D6527" s="389"/>
      <c r="E6527" s="389"/>
    </row>
    <row r="6528" spans="2:5" x14ac:dyDescent="0.25">
      <c r="B6528" s="388"/>
      <c r="C6528" s="389"/>
      <c r="D6528" s="389"/>
      <c r="E6528" s="389"/>
    </row>
    <row r="6529" spans="2:5" x14ac:dyDescent="0.25">
      <c r="B6529" s="388"/>
      <c r="C6529" s="389"/>
      <c r="D6529" s="389"/>
      <c r="E6529" s="389"/>
    </row>
    <row r="6530" spans="2:5" x14ac:dyDescent="0.25">
      <c r="B6530" s="388"/>
      <c r="C6530" s="389"/>
      <c r="D6530" s="389"/>
      <c r="E6530" s="389"/>
    </row>
    <row r="6531" spans="2:5" x14ac:dyDescent="0.25">
      <c r="B6531" s="388"/>
      <c r="C6531" s="389"/>
      <c r="D6531" s="389"/>
      <c r="E6531" s="389"/>
    </row>
    <row r="6532" spans="2:5" x14ac:dyDescent="0.25">
      <c r="B6532" s="388"/>
      <c r="C6532" s="389"/>
      <c r="D6532" s="389"/>
      <c r="E6532" s="389"/>
    </row>
    <row r="6533" spans="2:5" x14ac:dyDescent="0.25">
      <c r="B6533" s="388"/>
      <c r="C6533" s="389"/>
      <c r="D6533" s="389"/>
      <c r="E6533" s="389"/>
    </row>
    <row r="6534" spans="2:5" x14ac:dyDescent="0.25">
      <c r="B6534" s="388"/>
      <c r="C6534" s="389"/>
      <c r="D6534" s="389"/>
      <c r="E6534" s="389"/>
    </row>
    <row r="6535" spans="2:5" x14ac:dyDescent="0.25">
      <c r="B6535" s="388"/>
      <c r="C6535" s="389"/>
      <c r="D6535" s="389"/>
      <c r="E6535" s="389"/>
    </row>
    <row r="6536" spans="2:5" x14ac:dyDescent="0.25">
      <c r="B6536" s="388"/>
      <c r="C6536" s="389"/>
      <c r="D6536" s="389"/>
      <c r="E6536" s="389"/>
    </row>
    <row r="6537" spans="2:5" x14ac:dyDescent="0.25">
      <c r="B6537" s="388"/>
      <c r="C6537" s="389"/>
      <c r="D6537" s="389"/>
      <c r="E6537" s="389"/>
    </row>
    <row r="6538" spans="2:5" x14ac:dyDescent="0.25">
      <c r="B6538" s="388"/>
      <c r="C6538" s="389"/>
      <c r="D6538" s="389"/>
      <c r="E6538" s="389"/>
    </row>
    <row r="6539" spans="2:5" x14ac:dyDescent="0.25">
      <c r="B6539" s="388"/>
      <c r="C6539" s="389"/>
      <c r="D6539" s="389"/>
      <c r="E6539" s="389"/>
    </row>
    <row r="6540" spans="2:5" x14ac:dyDescent="0.25">
      <c r="B6540" s="388"/>
      <c r="C6540" s="389"/>
      <c r="D6540" s="389"/>
      <c r="E6540" s="389"/>
    </row>
    <row r="6541" spans="2:5" x14ac:dyDescent="0.25">
      <c r="B6541" s="388"/>
      <c r="C6541" s="389"/>
      <c r="D6541" s="389"/>
      <c r="E6541" s="389"/>
    </row>
    <row r="6542" spans="2:5" x14ac:dyDescent="0.25">
      <c r="B6542" s="388"/>
      <c r="C6542" s="389"/>
      <c r="D6542" s="389"/>
      <c r="E6542" s="389"/>
    </row>
    <row r="6543" spans="2:5" x14ac:dyDescent="0.25">
      <c r="B6543" s="388"/>
      <c r="C6543" s="389"/>
      <c r="D6543" s="389"/>
      <c r="E6543" s="389"/>
    </row>
    <row r="6544" spans="2:5" x14ac:dyDescent="0.25">
      <c r="B6544" s="388"/>
      <c r="C6544" s="389"/>
      <c r="D6544" s="389"/>
      <c r="E6544" s="389"/>
    </row>
    <row r="6545" spans="2:5" x14ac:dyDescent="0.25">
      <c r="B6545" s="388"/>
      <c r="C6545" s="389"/>
      <c r="D6545" s="389"/>
      <c r="E6545" s="389"/>
    </row>
    <row r="6546" spans="2:5" x14ac:dyDescent="0.25">
      <c r="B6546" s="388"/>
      <c r="C6546" s="389"/>
      <c r="D6546" s="389"/>
      <c r="E6546" s="389"/>
    </row>
    <row r="6547" spans="2:5" x14ac:dyDescent="0.25">
      <c r="B6547" s="388"/>
      <c r="C6547" s="389"/>
      <c r="D6547" s="389"/>
      <c r="E6547" s="389"/>
    </row>
    <row r="6548" spans="2:5" x14ac:dyDescent="0.25">
      <c r="B6548" s="388"/>
      <c r="C6548" s="389"/>
      <c r="D6548" s="389"/>
      <c r="E6548" s="389"/>
    </row>
    <row r="6549" spans="2:5" x14ac:dyDescent="0.25">
      <c r="B6549" s="388"/>
      <c r="C6549" s="389"/>
      <c r="D6549" s="389"/>
      <c r="E6549" s="389"/>
    </row>
    <row r="6550" spans="2:5" x14ac:dyDescent="0.25">
      <c r="B6550" s="388"/>
      <c r="C6550" s="389"/>
      <c r="D6550" s="389"/>
      <c r="E6550" s="389"/>
    </row>
    <row r="6551" spans="2:5" x14ac:dyDescent="0.25">
      <c r="B6551" s="388"/>
      <c r="C6551" s="389"/>
      <c r="D6551" s="389"/>
      <c r="E6551" s="389"/>
    </row>
    <row r="6552" spans="2:5" x14ac:dyDescent="0.25">
      <c r="B6552" s="388"/>
      <c r="C6552" s="389"/>
      <c r="D6552" s="389"/>
      <c r="E6552" s="389"/>
    </row>
    <row r="6553" spans="2:5" x14ac:dyDescent="0.25">
      <c r="B6553" s="388"/>
      <c r="C6553" s="389"/>
      <c r="D6553" s="389"/>
      <c r="E6553" s="389"/>
    </row>
    <row r="6554" spans="2:5" x14ac:dyDescent="0.25">
      <c r="B6554" s="388"/>
      <c r="C6554" s="389"/>
      <c r="D6554" s="389"/>
      <c r="E6554" s="389"/>
    </row>
    <row r="6555" spans="2:5" x14ac:dyDescent="0.25">
      <c r="B6555" s="388"/>
      <c r="C6555" s="389"/>
      <c r="D6555" s="389"/>
      <c r="E6555" s="389"/>
    </row>
    <row r="6556" spans="2:5" x14ac:dyDescent="0.25">
      <c r="B6556" s="388"/>
      <c r="C6556" s="389"/>
      <c r="D6556" s="389"/>
      <c r="E6556" s="389"/>
    </row>
    <row r="6557" spans="2:5" x14ac:dyDescent="0.25">
      <c r="B6557" s="388"/>
      <c r="C6557" s="389"/>
      <c r="D6557" s="389"/>
      <c r="E6557" s="389"/>
    </row>
    <row r="6558" spans="2:5" x14ac:dyDescent="0.25">
      <c r="B6558" s="388"/>
      <c r="C6558" s="389"/>
      <c r="D6558" s="389"/>
      <c r="E6558" s="389"/>
    </row>
    <row r="6559" spans="2:5" x14ac:dyDescent="0.25">
      <c r="B6559" s="388"/>
      <c r="C6559" s="389"/>
      <c r="D6559" s="389"/>
      <c r="E6559" s="389"/>
    </row>
    <row r="6560" spans="2:5" x14ac:dyDescent="0.25">
      <c r="B6560" s="388"/>
      <c r="C6560" s="389"/>
      <c r="D6560" s="389"/>
      <c r="E6560" s="389"/>
    </row>
    <row r="6561" spans="2:5" x14ac:dyDescent="0.25">
      <c r="B6561" s="388"/>
      <c r="C6561" s="389"/>
      <c r="D6561" s="389"/>
      <c r="E6561" s="389"/>
    </row>
    <row r="6562" spans="2:5" x14ac:dyDescent="0.25">
      <c r="B6562" s="388"/>
      <c r="C6562" s="389"/>
      <c r="D6562" s="389"/>
      <c r="E6562" s="389"/>
    </row>
    <row r="6563" spans="2:5" x14ac:dyDescent="0.25">
      <c r="B6563" s="388"/>
      <c r="C6563" s="389"/>
      <c r="D6563" s="389"/>
      <c r="E6563" s="389"/>
    </row>
    <row r="6564" spans="2:5" x14ac:dyDescent="0.25">
      <c r="B6564" s="388"/>
      <c r="C6564" s="389"/>
      <c r="D6564" s="389"/>
      <c r="E6564" s="389"/>
    </row>
    <row r="6565" spans="2:5" x14ac:dyDescent="0.25">
      <c r="B6565" s="388"/>
      <c r="C6565" s="389"/>
      <c r="D6565" s="389"/>
      <c r="E6565" s="389"/>
    </row>
    <row r="6566" spans="2:5" x14ac:dyDescent="0.25">
      <c r="B6566" s="388"/>
      <c r="C6566" s="389"/>
      <c r="D6566" s="389"/>
      <c r="E6566" s="389"/>
    </row>
    <row r="6567" spans="2:5" x14ac:dyDescent="0.25">
      <c r="B6567" s="388"/>
      <c r="C6567" s="389"/>
      <c r="D6567" s="389"/>
      <c r="E6567" s="389"/>
    </row>
    <row r="6568" spans="2:5" x14ac:dyDescent="0.25">
      <c r="B6568" s="388"/>
      <c r="C6568" s="389"/>
      <c r="D6568" s="389"/>
      <c r="E6568" s="389"/>
    </row>
    <row r="6569" spans="2:5" x14ac:dyDescent="0.25">
      <c r="B6569" s="388"/>
      <c r="C6569" s="389"/>
      <c r="D6569" s="389"/>
      <c r="E6569" s="389"/>
    </row>
    <row r="6570" spans="2:5" x14ac:dyDescent="0.25">
      <c r="B6570" s="388"/>
      <c r="C6570" s="389"/>
      <c r="D6570" s="389"/>
      <c r="E6570" s="389"/>
    </row>
    <row r="6571" spans="2:5" x14ac:dyDescent="0.25">
      <c r="B6571" s="388"/>
      <c r="C6571" s="389"/>
      <c r="D6571" s="389"/>
      <c r="E6571" s="389"/>
    </row>
    <row r="6572" spans="2:5" x14ac:dyDescent="0.25">
      <c r="B6572" s="388"/>
      <c r="C6572" s="389"/>
      <c r="D6572" s="389"/>
      <c r="E6572" s="389"/>
    </row>
    <row r="6573" spans="2:5" x14ac:dyDescent="0.25">
      <c r="B6573" s="388"/>
      <c r="C6573" s="389"/>
      <c r="D6573" s="389"/>
      <c r="E6573" s="389"/>
    </row>
    <row r="6574" spans="2:5" x14ac:dyDescent="0.25">
      <c r="B6574" s="388"/>
      <c r="C6574" s="389"/>
      <c r="D6574" s="389"/>
      <c r="E6574" s="389"/>
    </row>
    <row r="6575" spans="2:5" x14ac:dyDescent="0.25">
      <c r="B6575" s="388"/>
      <c r="C6575" s="389"/>
      <c r="D6575" s="389"/>
      <c r="E6575" s="389"/>
    </row>
    <row r="6576" spans="2:5" x14ac:dyDescent="0.25">
      <c r="B6576" s="388"/>
      <c r="C6576" s="389"/>
      <c r="D6576" s="389"/>
      <c r="E6576" s="389"/>
    </row>
    <row r="6577" spans="2:5" x14ac:dyDescent="0.25">
      <c r="B6577" s="388"/>
      <c r="C6577" s="389"/>
      <c r="D6577" s="389"/>
      <c r="E6577" s="389"/>
    </row>
    <row r="6578" spans="2:5" x14ac:dyDescent="0.25">
      <c r="B6578" s="388"/>
      <c r="C6578" s="389"/>
      <c r="D6578" s="389"/>
      <c r="E6578" s="389"/>
    </row>
    <row r="6579" spans="2:5" x14ac:dyDescent="0.25">
      <c r="B6579" s="388"/>
      <c r="C6579" s="389"/>
      <c r="D6579" s="389"/>
      <c r="E6579" s="389"/>
    </row>
    <row r="6580" spans="2:5" x14ac:dyDescent="0.25">
      <c r="B6580" s="388"/>
      <c r="C6580" s="389"/>
      <c r="D6580" s="389"/>
      <c r="E6580" s="389"/>
    </row>
    <row r="6581" spans="2:5" x14ac:dyDescent="0.25">
      <c r="B6581" s="388"/>
      <c r="C6581" s="389"/>
      <c r="D6581" s="389"/>
      <c r="E6581" s="389"/>
    </row>
    <row r="6582" spans="2:5" x14ac:dyDescent="0.25">
      <c r="B6582" s="388"/>
      <c r="C6582" s="389"/>
      <c r="D6582" s="389"/>
      <c r="E6582" s="389"/>
    </row>
    <row r="6583" spans="2:5" x14ac:dyDescent="0.25">
      <c r="B6583" s="388"/>
      <c r="C6583" s="389"/>
      <c r="D6583" s="389"/>
      <c r="E6583" s="389"/>
    </row>
    <row r="6584" spans="2:5" x14ac:dyDescent="0.25">
      <c r="B6584" s="388"/>
      <c r="C6584" s="389"/>
      <c r="D6584" s="389"/>
      <c r="E6584" s="389"/>
    </row>
    <row r="6585" spans="2:5" x14ac:dyDescent="0.25">
      <c r="B6585" s="388"/>
      <c r="C6585" s="389"/>
      <c r="D6585" s="389"/>
      <c r="E6585" s="389"/>
    </row>
    <row r="6586" spans="2:5" x14ac:dyDescent="0.25">
      <c r="B6586" s="388"/>
      <c r="C6586" s="389"/>
      <c r="D6586" s="389"/>
      <c r="E6586" s="389"/>
    </row>
    <row r="6587" spans="2:5" x14ac:dyDescent="0.25">
      <c r="B6587" s="388"/>
      <c r="C6587" s="389"/>
      <c r="D6587" s="389"/>
      <c r="E6587" s="389"/>
    </row>
    <row r="6588" spans="2:5" x14ac:dyDescent="0.25">
      <c r="B6588" s="388"/>
      <c r="C6588" s="389"/>
      <c r="D6588" s="389"/>
      <c r="E6588" s="389"/>
    </row>
    <row r="6589" spans="2:5" x14ac:dyDescent="0.25">
      <c r="B6589" s="388"/>
      <c r="C6589" s="389"/>
      <c r="D6589" s="389"/>
      <c r="E6589" s="389"/>
    </row>
    <row r="6590" spans="2:5" x14ac:dyDescent="0.25">
      <c r="B6590" s="388"/>
      <c r="C6590" s="389"/>
      <c r="D6590" s="389"/>
      <c r="E6590" s="389"/>
    </row>
    <row r="6591" spans="2:5" x14ac:dyDescent="0.25">
      <c r="B6591" s="388"/>
      <c r="C6591" s="389"/>
      <c r="D6591" s="389"/>
      <c r="E6591" s="389"/>
    </row>
    <row r="6592" spans="2:5" x14ac:dyDescent="0.25">
      <c r="B6592" s="388"/>
      <c r="C6592" s="389"/>
      <c r="D6592" s="389"/>
      <c r="E6592" s="389"/>
    </row>
    <row r="6593" spans="2:5" x14ac:dyDescent="0.25">
      <c r="B6593" s="388"/>
      <c r="C6593" s="389"/>
      <c r="D6593" s="389"/>
      <c r="E6593" s="389"/>
    </row>
    <row r="6594" spans="2:5" x14ac:dyDescent="0.25">
      <c r="B6594" s="388"/>
      <c r="C6594" s="389"/>
      <c r="D6594" s="389"/>
      <c r="E6594" s="389"/>
    </row>
    <row r="6595" spans="2:5" x14ac:dyDescent="0.25">
      <c r="B6595" s="388"/>
      <c r="C6595" s="389"/>
      <c r="D6595" s="389"/>
      <c r="E6595" s="389"/>
    </row>
    <row r="6596" spans="2:5" x14ac:dyDescent="0.25">
      <c r="B6596" s="388"/>
      <c r="C6596" s="389"/>
      <c r="D6596" s="389"/>
      <c r="E6596" s="389"/>
    </row>
    <row r="6597" spans="2:5" x14ac:dyDescent="0.25">
      <c r="B6597" s="388"/>
      <c r="C6597" s="389"/>
      <c r="D6597" s="389"/>
      <c r="E6597" s="389"/>
    </row>
    <row r="6598" spans="2:5" x14ac:dyDescent="0.25">
      <c r="B6598" s="388"/>
      <c r="C6598" s="389"/>
      <c r="D6598" s="389"/>
      <c r="E6598" s="389"/>
    </row>
    <row r="6599" spans="2:5" x14ac:dyDescent="0.25">
      <c r="B6599" s="388"/>
      <c r="C6599" s="389"/>
      <c r="D6599" s="389"/>
      <c r="E6599" s="389"/>
    </row>
    <row r="6600" spans="2:5" x14ac:dyDescent="0.25">
      <c r="B6600" s="388"/>
      <c r="C6600" s="389"/>
      <c r="D6600" s="389"/>
      <c r="E6600" s="389"/>
    </row>
    <row r="6601" spans="2:5" x14ac:dyDescent="0.25">
      <c r="B6601" s="388"/>
      <c r="C6601" s="389"/>
      <c r="D6601" s="389"/>
      <c r="E6601" s="389"/>
    </row>
    <row r="6602" spans="2:5" x14ac:dyDescent="0.25">
      <c r="B6602" s="388"/>
      <c r="C6602" s="389"/>
      <c r="D6602" s="389"/>
      <c r="E6602" s="389"/>
    </row>
    <row r="6603" spans="2:5" x14ac:dyDescent="0.25">
      <c r="B6603" s="388"/>
      <c r="C6603" s="389"/>
      <c r="D6603" s="389"/>
      <c r="E6603" s="389"/>
    </row>
    <row r="6604" spans="2:5" x14ac:dyDescent="0.25">
      <c r="B6604" s="388"/>
      <c r="C6604" s="389"/>
      <c r="D6604" s="389"/>
      <c r="E6604" s="389"/>
    </row>
    <row r="6605" spans="2:5" x14ac:dyDescent="0.25">
      <c r="B6605" s="388"/>
      <c r="C6605" s="389"/>
      <c r="D6605" s="389"/>
      <c r="E6605" s="389"/>
    </row>
    <row r="6606" spans="2:5" x14ac:dyDescent="0.25">
      <c r="B6606" s="388"/>
      <c r="C6606" s="389"/>
      <c r="D6606" s="389"/>
      <c r="E6606" s="389"/>
    </row>
    <row r="6607" spans="2:5" x14ac:dyDescent="0.25">
      <c r="B6607" s="388"/>
      <c r="C6607" s="389"/>
      <c r="D6607" s="389"/>
      <c r="E6607" s="389"/>
    </row>
    <row r="6608" spans="2:5" x14ac:dyDescent="0.25">
      <c r="B6608" s="388"/>
      <c r="C6608" s="389"/>
      <c r="D6608" s="389"/>
      <c r="E6608" s="389"/>
    </row>
    <row r="6609" spans="2:5" x14ac:dyDescent="0.25">
      <c r="B6609" s="388"/>
      <c r="C6609" s="389"/>
      <c r="D6609" s="389"/>
      <c r="E6609" s="389"/>
    </row>
    <row r="6610" spans="2:5" x14ac:dyDescent="0.25">
      <c r="B6610" s="388"/>
      <c r="C6610" s="389"/>
      <c r="D6610" s="389"/>
      <c r="E6610" s="389"/>
    </row>
    <row r="6611" spans="2:5" x14ac:dyDescent="0.25">
      <c r="B6611" s="388"/>
      <c r="C6611" s="389"/>
      <c r="D6611" s="389"/>
      <c r="E6611" s="389"/>
    </row>
    <row r="6612" spans="2:5" x14ac:dyDescent="0.25">
      <c r="B6612" s="388"/>
      <c r="C6612" s="389"/>
      <c r="D6612" s="389"/>
      <c r="E6612" s="389"/>
    </row>
    <row r="6613" spans="2:5" x14ac:dyDescent="0.25">
      <c r="B6613" s="388"/>
      <c r="C6613" s="389"/>
      <c r="D6613" s="389"/>
      <c r="E6613" s="389"/>
    </row>
    <row r="6614" spans="2:5" x14ac:dyDescent="0.25">
      <c r="B6614" s="388"/>
      <c r="C6614" s="389"/>
      <c r="D6614" s="389"/>
      <c r="E6614" s="389"/>
    </row>
    <row r="6615" spans="2:5" x14ac:dyDescent="0.25">
      <c r="B6615" s="388"/>
      <c r="C6615" s="389"/>
      <c r="D6615" s="389"/>
      <c r="E6615" s="389"/>
    </row>
    <row r="6616" spans="2:5" x14ac:dyDescent="0.25">
      <c r="B6616" s="388"/>
      <c r="C6616" s="389"/>
      <c r="D6616" s="389"/>
      <c r="E6616" s="389"/>
    </row>
    <row r="6617" spans="2:5" x14ac:dyDescent="0.25">
      <c r="B6617" s="388"/>
      <c r="C6617" s="389"/>
      <c r="D6617" s="389"/>
      <c r="E6617" s="389"/>
    </row>
    <row r="6618" spans="2:5" x14ac:dyDescent="0.25">
      <c r="B6618" s="388"/>
      <c r="C6618" s="389"/>
      <c r="D6618" s="389"/>
      <c r="E6618" s="389"/>
    </row>
    <row r="6619" spans="2:5" x14ac:dyDescent="0.25">
      <c r="B6619" s="388"/>
      <c r="C6619" s="389"/>
      <c r="D6619" s="389"/>
      <c r="E6619" s="389"/>
    </row>
    <row r="6620" spans="2:5" x14ac:dyDescent="0.25">
      <c r="B6620" s="388"/>
      <c r="C6620" s="389"/>
      <c r="D6620" s="389"/>
      <c r="E6620" s="389"/>
    </row>
    <row r="6621" spans="2:5" x14ac:dyDescent="0.25">
      <c r="B6621" s="388"/>
      <c r="C6621" s="389"/>
      <c r="D6621" s="389"/>
      <c r="E6621" s="389"/>
    </row>
    <row r="6622" spans="2:5" x14ac:dyDescent="0.25">
      <c r="B6622" s="388"/>
      <c r="C6622" s="389"/>
      <c r="D6622" s="389"/>
      <c r="E6622" s="389"/>
    </row>
    <row r="6623" spans="2:5" x14ac:dyDescent="0.25">
      <c r="B6623" s="388"/>
      <c r="C6623" s="389"/>
      <c r="D6623" s="389"/>
      <c r="E6623" s="389"/>
    </row>
    <row r="6624" spans="2:5" x14ac:dyDescent="0.25">
      <c r="B6624" s="388"/>
      <c r="C6624" s="389"/>
      <c r="D6624" s="389"/>
      <c r="E6624" s="389"/>
    </row>
    <row r="6625" spans="2:5" x14ac:dyDescent="0.25">
      <c r="B6625" s="388"/>
      <c r="C6625" s="389"/>
      <c r="D6625" s="389"/>
      <c r="E6625" s="389"/>
    </row>
    <row r="6626" spans="2:5" x14ac:dyDescent="0.25">
      <c r="B6626" s="388"/>
      <c r="C6626" s="389"/>
      <c r="D6626" s="389"/>
      <c r="E6626" s="389"/>
    </row>
    <row r="6627" spans="2:5" x14ac:dyDescent="0.25">
      <c r="B6627" s="388"/>
      <c r="C6627" s="389"/>
      <c r="D6627" s="389"/>
      <c r="E6627" s="389"/>
    </row>
    <row r="6628" spans="2:5" x14ac:dyDescent="0.25">
      <c r="B6628" s="388"/>
      <c r="C6628" s="389"/>
      <c r="D6628" s="389"/>
      <c r="E6628" s="389"/>
    </row>
    <row r="6629" spans="2:5" x14ac:dyDescent="0.25">
      <c r="B6629" s="388"/>
      <c r="C6629" s="389"/>
      <c r="D6629" s="389"/>
      <c r="E6629" s="389"/>
    </row>
    <row r="6630" spans="2:5" x14ac:dyDescent="0.25">
      <c r="B6630" s="388"/>
      <c r="C6630" s="389"/>
      <c r="D6630" s="389"/>
      <c r="E6630" s="389"/>
    </row>
    <row r="6631" spans="2:5" x14ac:dyDescent="0.25">
      <c r="B6631" s="388"/>
      <c r="C6631" s="389"/>
      <c r="D6631" s="389"/>
      <c r="E6631" s="389"/>
    </row>
    <row r="6632" spans="2:5" x14ac:dyDescent="0.25">
      <c r="B6632" s="388"/>
      <c r="C6632" s="389"/>
      <c r="D6632" s="389"/>
      <c r="E6632" s="389"/>
    </row>
    <row r="6633" spans="2:5" x14ac:dyDescent="0.25">
      <c r="B6633" s="388"/>
      <c r="C6633" s="389"/>
      <c r="D6633" s="389"/>
      <c r="E6633" s="389"/>
    </row>
    <row r="6634" spans="2:5" x14ac:dyDescent="0.25">
      <c r="B6634" s="388"/>
      <c r="C6634" s="389"/>
      <c r="D6634" s="389"/>
      <c r="E6634" s="389"/>
    </row>
    <row r="6635" spans="2:5" x14ac:dyDescent="0.25">
      <c r="B6635" s="388"/>
      <c r="C6635" s="389"/>
      <c r="D6635" s="389"/>
      <c r="E6635" s="389"/>
    </row>
    <row r="6636" spans="2:5" x14ac:dyDescent="0.25">
      <c r="B6636" s="388"/>
      <c r="C6636" s="389"/>
      <c r="D6636" s="389"/>
      <c r="E6636" s="389"/>
    </row>
    <row r="6637" spans="2:5" x14ac:dyDescent="0.25">
      <c r="B6637" s="388"/>
      <c r="C6637" s="389"/>
      <c r="D6637" s="389"/>
      <c r="E6637" s="389"/>
    </row>
    <row r="6638" spans="2:5" x14ac:dyDescent="0.25">
      <c r="B6638" s="388"/>
      <c r="C6638" s="389"/>
      <c r="D6638" s="389"/>
      <c r="E6638" s="389"/>
    </row>
    <row r="6639" spans="2:5" x14ac:dyDescent="0.25">
      <c r="B6639" s="388"/>
      <c r="C6639" s="389"/>
      <c r="D6639" s="389"/>
      <c r="E6639" s="389"/>
    </row>
    <row r="6640" spans="2:5" x14ac:dyDescent="0.25">
      <c r="B6640" s="388"/>
      <c r="C6640" s="389"/>
      <c r="D6640" s="389"/>
      <c r="E6640" s="389"/>
    </row>
    <row r="6641" spans="2:5" x14ac:dyDescent="0.25">
      <c r="B6641" s="388"/>
      <c r="C6641" s="389"/>
      <c r="D6641" s="389"/>
      <c r="E6641" s="389"/>
    </row>
    <row r="6642" spans="2:5" x14ac:dyDescent="0.25">
      <c r="B6642" s="388"/>
      <c r="C6642" s="389"/>
      <c r="D6642" s="389"/>
      <c r="E6642" s="389"/>
    </row>
    <row r="6643" spans="2:5" x14ac:dyDescent="0.25">
      <c r="B6643" s="388"/>
      <c r="C6643" s="389"/>
      <c r="D6643" s="389"/>
      <c r="E6643" s="389"/>
    </row>
    <row r="6644" spans="2:5" x14ac:dyDescent="0.25">
      <c r="B6644" s="388"/>
      <c r="C6644" s="389"/>
      <c r="D6644" s="389"/>
      <c r="E6644" s="389"/>
    </row>
    <row r="6645" spans="2:5" x14ac:dyDescent="0.25">
      <c r="B6645" s="388"/>
      <c r="C6645" s="389"/>
      <c r="D6645" s="389"/>
      <c r="E6645" s="389"/>
    </row>
    <row r="6646" spans="2:5" x14ac:dyDescent="0.25">
      <c r="B6646" s="388"/>
      <c r="C6646" s="389"/>
      <c r="D6646" s="389"/>
      <c r="E6646" s="389"/>
    </row>
    <row r="6647" spans="2:5" x14ac:dyDescent="0.25">
      <c r="B6647" s="388"/>
      <c r="C6647" s="389"/>
      <c r="D6647" s="389"/>
      <c r="E6647" s="389"/>
    </row>
    <row r="6648" spans="2:5" x14ac:dyDescent="0.25">
      <c r="B6648" s="388"/>
      <c r="C6648" s="389"/>
      <c r="D6648" s="389"/>
      <c r="E6648" s="389"/>
    </row>
    <row r="6649" spans="2:5" x14ac:dyDescent="0.25">
      <c r="B6649" s="388"/>
      <c r="C6649" s="389"/>
      <c r="D6649" s="389"/>
      <c r="E6649" s="389"/>
    </row>
    <row r="6650" spans="2:5" x14ac:dyDescent="0.25">
      <c r="B6650" s="388"/>
      <c r="C6650" s="389"/>
      <c r="D6650" s="389"/>
      <c r="E6650" s="389"/>
    </row>
    <row r="6651" spans="2:5" x14ac:dyDescent="0.25">
      <c r="B6651" s="388"/>
      <c r="C6651" s="389"/>
      <c r="D6651" s="389"/>
      <c r="E6651" s="389"/>
    </row>
    <row r="6652" spans="2:5" x14ac:dyDescent="0.25">
      <c r="B6652" s="388"/>
      <c r="C6652" s="389"/>
      <c r="D6652" s="389"/>
      <c r="E6652" s="389"/>
    </row>
    <row r="6653" spans="2:5" x14ac:dyDescent="0.25">
      <c r="B6653" s="388"/>
      <c r="C6653" s="389"/>
      <c r="D6653" s="389"/>
      <c r="E6653" s="389"/>
    </row>
    <row r="6654" spans="2:5" x14ac:dyDescent="0.25">
      <c r="B6654" s="388"/>
      <c r="C6654" s="389"/>
      <c r="D6654" s="389"/>
      <c r="E6654" s="389"/>
    </row>
    <row r="6655" spans="2:5" x14ac:dyDescent="0.25">
      <c r="B6655" s="388"/>
      <c r="C6655" s="389"/>
      <c r="D6655" s="389"/>
      <c r="E6655" s="389"/>
    </row>
    <row r="6656" spans="2:5" x14ac:dyDescent="0.25">
      <c r="B6656" s="388"/>
      <c r="C6656" s="389"/>
      <c r="D6656" s="389"/>
      <c r="E6656" s="389"/>
    </row>
    <row r="6657" spans="2:5" x14ac:dyDescent="0.25">
      <c r="B6657" s="388"/>
      <c r="C6657" s="389"/>
      <c r="D6657" s="389"/>
      <c r="E6657" s="389"/>
    </row>
    <row r="6658" spans="2:5" x14ac:dyDescent="0.25">
      <c r="B6658" s="388"/>
      <c r="C6658" s="389"/>
      <c r="D6658" s="389"/>
      <c r="E6658" s="389"/>
    </row>
    <row r="6659" spans="2:5" x14ac:dyDescent="0.25">
      <c r="B6659" s="388"/>
      <c r="C6659" s="389"/>
      <c r="D6659" s="389"/>
      <c r="E6659" s="389"/>
    </row>
    <row r="6660" spans="2:5" x14ac:dyDescent="0.25">
      <c r="B6660" s="388"/>
      <c r="C6660" s="389"/>
      <c r="D6660" s="389"/>
      <c r="E6660" s="389"/>
    </row>
    <row r="6661" spans="2:5" x14ac:dyDescent="0.25">
      <c r="B6661" s="388"/>
      <c r="C6661" s="389"/>
      <c r="D6661" s="389"/>
      <c r="E6661" s="389"/>
    </row>
    <row r="6662" spans="2:5" x14ac:dyDescent="0.25">
      <c r="B6662" s="388"/>
      <c r="C6662" s="389"/>
      <c r="D6662" s="389"/>
      <c r="E6662" s="389"/>
    </row>
    <row r="6663" spans="2:5" x14ac:dyDescent="0.25">
      <c r="B6663" s="388"/>
      <c r="C6663" s="389"/>
      <c r="D6663" s="389"/>
      <c r="E6663" s="389"/>
    </row>
    <row r="6664" spans="2:5" x14ac:dyDescent="0.25">
      <c r="B6664" s="388"/>
      <c r="C6664" s="389"/>
      <c r="D6664" s="389"/>
      <c r="E6664" s="389"/>
    </row>
    <row r="6665" spans="2:5" x14ac:dyDescent="0.25">
      <c r="B6665" s="388"/>
      <c r="C6665" s="389"/>
      <c r="D6665" s="389"/>
      <c r="E6665" s="389"/>
    </row>
    <row r="6666" spans="2:5" x14ac:dyDescent="0.25">
      <c r="B6666" s="388"/>
      <c r="C6666" s="389"/>
      <c r="D6666" s="389"/>
      <c r="E6666" s="389"/>
    </row>
    <row r="6667" spans="2:5" x14ac:dyDescent="0.25">
      <c r="B6667" s="388"/>
      <c r="C6667" s="389"/>
      <c r="D6667" s="389"/>
      <c r="E6667" s="389"/>
    </row>
    <row r="6668" spans="2:5" x14ac:dyDescent="0.25">
      <c r="B6668" s="388"/>
      <c r="C6668" s="389"/>
      <c r="D6668" s="389"/>
      <c r="E6668" s="389"/>
    </row>
    <row r="6669" spans="2:5" x14ac:dyDescent="0.25">
      <c r="B6669" s="388"/>
      <c r="C6669" s="389"/>
      <c r="D6669" s="389"/>
      <c r="E6669" s="389"/>
    </row>
    <row r="6670" spans="2:5" x14ac:dyDescent="0.25">
      <c r="B6670" s="388"/>
      <c r="C6670" s="389"/>
      <c r="D6670" s="389"/>
      <c r="E6670" s="389"/>
    </row>
    <row r="6671" spans="2:5" x14ac:dyDescent="0.25">
      <c r="B6671" s="388"/>
      <c r="C6671" s="389"/>
      <c r="D6671" s="389"/>
      <c r="E6671" s="389"/>
    </row>
    <row r="6672" spans="2:5" x14ac:dyDescent="0.25">
      <c r="B6672" s="388"/>
      <c r="C6672" s="389"/>
      <c r="D6672" s="389"/>
      <c r="E6672" s="389"/>
    </row>
    <row r="6673" spans="2:5" x14ac:dyDescent="0.25">
      <c r="B6673" s="388"/>
      <c r="C6673" s="389"/>
      <c r="D6673" s="389"/>
      <c r="E6673" s="389"/>
    </row>
    <row r="6674" spans="2:5" x14ac:dyDescent="0.25">
      <c r="B6674" s="388"/>
      <c r="C6674" s="389"/>
      <c r="D6674" s="389"/>
      <c r="E6674" s="389"/>
    </row>
    <row r="6675" spans="2:5" x14ac:dyDescent="0.25">
      <c r="B6675" s="388"/>
      <c r="C6675" s="389"/>
      <c r="D6675" s="389"/>
      <c r="E6675" s="389"/>
    </row>
    <row r="6676" spans="2:5" x14ac:dyDescent="0.25">
      <c r="B6676" s="388"/>
      <c r="C6676" s="389"/>
      <c r="D6676" s="389"/>
      <c r="E6676" s="389"/>
    </row>
    <row r="6677" spans="2:5" x14ac:dyDescent="0.25">
      <c r="B6677" s="388"/>
      <c r="C6677" s="389"/>
      <c r="D6677" s="389"/>
      <c r="E6677" s="389"/>
    </row>
    <row r="6678" spans="2:5" x14ac:dyDescent="0.25">
      <c r="B6678" s="388"/>
      <c r="C6678" s="389"/>
      <c r="D6678" s="389"/>
      <c r="E6678" s="389"/>
    </row>
    <row r="6679" spans="2:5" x14ac:dyDescent="0.25">
      <c r="B6679" s="388"/>
      <c r="C6679" s="389"/>
      <c r="D6679" s="389"/>
      <c r="E6679" s="389"/>
    </row>
    <row r="6680" spans="2:5" x14ac:dyDescent="0.25">
      <c r="B6680" s="388"/>
      <c r="C6680" s="389"/>
      <c r="D6680" s="389"/>
      <c r="E6680" s="389"/>
    </row>
    <row r="6681" spans="2:5" x14ac:dyDescent="0.25">
      <c r="B6681" s="388"/>
      <c r="C6681" s="389"/>
      <c r="D6681" s="389"/>
      <c r="E6681" s="389"/>
    </row>
    <row r="6682" spans="2:5" x14ac:dyDescent="0.25">
      <c r="B6682" s="388"/>
      <c r="C6682" s="389"/>
      <c r="D6682" s="389"/>
      <c r="E6682" s="389"/>
    </row>
    <row r="6683" spans="2:5" x14ac:dyDescent="0.25">
      <c r="B6683" s="388"/>
      <c r="C6683" s="389"/>
      <c r="D6683" s="389"/>
      <c r="E6683" s="389"/>
    </row>
    <row r="6684" spans="2:5" x14ac:dyDescent="0.25">
      <c r="B6684" s="388"/>
      <c r="C6684" s="389"/>
      <c r="D6684" s="389"/>
      <c r="E6684" s="389"/>
    </row>
    <row r="6685" spans="2:5" x14ac:dyDescent="0.25">
      <c r="B6685" s="388"/>
      <c r="C6685" s="389"/>
      <c r="D6685" s="389"/>
      <c r="E6685" s="389"/>
    </row>
    <row r="6686" spans="2:5" x14ac:dyDescent="0.25">
      <c r="B6686" s="388"/>
      <c r="C6686" s="389"/>
      <c r="D6686" s="389"/>
      <c r="E6686" s="389"/>
    </row>
    <row r="6687" spans="2:5" x14ac:dyDescent="0.25">
      <c r="B6687" s="388"/>
      <c r="C6687" s="389"/>
      <c r="D6687" s="389"/>
      <c r="E6687" s="389"/>
    </row>
    <row r="6688" spans="2:5" x14ac:dyDescent="0.25">
      <c r="B6688" s="388"/>
      <c r="C6688" s="389"/>
      <c r="D6688" s="389"/>
      <c r="E6688" s="389"/>
    </row>
    <row r="6689" spans="2:5" x14ac:dyDescent="0.25">
      <c r="B6689" s="388"/>
      <c r="C6689" s="389"/>
      <c r="D6689" s="389"/>
      <c r="E6689" s="389"/>
    </row>
    <row r="6690" spans="2:5" x14ac:dyDescent="0.25">
      <c r="B6690" s="388"/>
      <c r="C6690" s="389"/>
      <c r="D6690" s="389"/>
      <c r="E6690" s="389"/>
    </row>
    <row r="6691" spans="2:5" x14ac:dyDescent="0.25">
      <c r="B6691" s="388"/>
      <c r="C6691" s="389"/>
      <c r="D6691" s="389"/>
      <c r="E6691" s="389"/>
    </row>
    <row r="6692" spans="2:5" x14ac:dyDescent="0.25">
      <c r="B6692" s="388"/>
      <c r="C6692" s="389"/>
      <c r="D6692" s="389"/>
      <c r="E6692" s="389"/>
    </row>
    <row r="6693" spans="2:5" x14ac:dyDescent="0.25">
      <c r="B6693" s="388"/>
      <c r="C6693" s="389"/>
      <c r="D6693" s="389"/>
      <c r="E6693" s="389"/>
    </row>
    <row r="6694" spans="2:5" x14ac:dyDescent="0.25">
      <c r="B6694" s="388"/>
      <c r="C6694" s="389"/>
      <c r="D6694" s="389"/>
      <c r="E6694" s="389"/>
    </row>
    <row r="6695" spans="2:5" x14ac:dyDescent="0.25">
      <c r="B6695" s="388"/>
      <c r="C6695" s="389"/>
      <c r="D6695" s="389"/>
      <c r="E6695" s="389"/>
    </row>
    <row r="6696" spans="2:5" x14ac:dyDescent="0.25">
      <c r="B6696" s="388"/>
      <c r="C6696" s="389"/>
      <c r="D6696" s="389"/>
      <c r="E6696" s="389"/>
    </row>
    <row r="6697" spans="2:5" x14ac:dyDescent="0.25">
      <c r="B6697" s="388"/>
      <c r="C6697" s="389"/>
      <c r="D6697" s="389"/>
      <c r="E6697" s="389"/>
    </row>
    <row r="6698" spans="2:5" x14ac:dyDescent="0.25">
      <c r="B6698" s="388"/>
      <c r="C6698" s="389"/>
      <c r="D6698" s="389"/>
      <c r="E6698" s="389"/>
    </row>
    <row r="6699" spans="2:5" x14ac:dyDescent="0.25">
      <c r="B6699" s="388"/>
      <c r="C6699" s="389"/>
      <c r="D6699" s="389"/>
      <c r="E6699" s="389"/>
    </row>
    <row r="6700" spans="2:5" x14ac:dyDescent="0.25">
      <c r="B6700" s="388"/>
      <c r="C6700" s="389"/>
      <c r="D6700" s="389"/>
      <c r="E6700" s="389"/>
    </row>
    <row r="6701" spans="2:5" x14ac:dyDescent="0.25">
      <c r="B6701" s="388"/>
      <c r="C6701" s="389"/>
      <c r="D6701" s="389"/>
      <c r="E6701" s="389"/>
    </row>
    <row r="6702" spans="2:5" x14ac:dyDescent="0.25">
      <c r="B6702" s="388"/>
      <c r="C6702" s="389"/>
      <c r="D6702" s="389"/>
      <c r="E6702" s="389"/>
    </row>
    <row r="6703" spans="2:5" x14ac:dyDescent="0.25">
      <c r="B6703" s="388"/>
      <c r="C6703" s="389"/>
      <c r="D6703" s="389"/>
      <c r="E6703" s="389"/>
    </row>
    <row r="6704" spans="2:5" x14ac:dyDescent="0.25">
      <c r="B6704" s="388"/>
      <c r="C6704" s="389"/>
      <c r="D6704" s="389"/>
      <c r="E6704" s="389"/>
    </row>
    <row r="6705" spans="2:5" x14ac:dyDescent="0.25">
      <c r="B6705" s="388"/>
      <c r="C6705" s="389"/>
      <c r="D6705" s="389"/>
      <c r="E6705" s="389"/>
    </row>
    <row r="6706" spans="2:5" x14ac:dyDescent="0.25">
      <c r="B6706" s="388"/>
      <c r="C6706" s="389"/>
      <c r="D6706" s="389"/>
      <c r="E6706" s="389"/>
    </row>
    <row r="6707" spans="2:5" x14ac:dyDescent="0.25">
      <c r="B6707" s="388"/>
      <c r="C6707" s="389"/>
      <c r="D6707" s="389"/>
      <c r="E6707" s="389"/>
    </row>
    <row r="6708" spans="2:5" x14ac:dyDescent="0.25">
      <c r="B6708" s="388"/>
      <c r="C6708" s="389"/>
      <c r="D6708" s="389"/>
      <c r="E6708" s="389"/>
    </row>
    <row r="6709" spans="2:5" x14ac:dyDescent="0.25">
      <c r="B6709" s="388"/>
      <c r="C6709" s="389"/>
      <c r="D6709" s="389"/>
      <c r="E6709" s="389"/>
    </row>
    <row r="6710" spans="2:5" x14ac:dyDescent="0.25">
      <c r="B6710" s="388"/>
      <c r="C6710" s="389"/>
      <c r="D6710" s="389"/>
      <c r="E6710" s="389"/>
    </row>
    <row r="6711" spans="2:5" x14ac:dyDescent="0.25">
      <c r="B6711" s="388"/>
      <c r="C6711" s="389"/>
      <c r="D6711" s="389"/>
      <c r="E6711" s="389"/>
    </row>
    <row r="6712" spans="2:5" x14ac:dyDescent="0.25">
      <c r="B6712" s="388"/>
      <c r="C6712" s="389"/>
      <c r="D6712" s="389"/>
      <c r="E6712" s="389"/>
    </row>
    <row r="6713" spans="2:5" x14ac:dyDescent="0.25">
      <c r="B6713" s="388"/>
      <c r="C6713" s="389"/>
      <c r="D6713" s="389"/>
      <c r="E6713" s="389"/>
    </row>
    <row r="6714" spans="2:5" x14ac:dyDescent="0.25">
      <c r="B6714" s="388"/>
      <c r="C6714" s="389"/>
      <c r="D6714" s="389"/>
      <c r="E6714" s="389"/>
    </row>
    <row r="6715" spans="2:5" x14ac:dyDescent="0.25">
      <c r="B6715" s="388"/>
      <c r="C6715" s="389"/>
      <c r="D6715" s="389"/>
      <c r="E6715" s="389"/>
    </row>
    <row r="6716" spans="2:5" x14ac:dyDescent="0.25">
      <c r="B6716" s="388"/>
      <c r="C6716" s="389"/>
      <c r="D6716" s="389"/>
      <c r="E6716" s="389"/>
    </row>
    <row r="6717" spans="2:5" x14ac:dyDescent="0.25">
      <c r="B6717" s="388"/>
      <c r="C6717" s="389"/>
      <c r="D6717" s="389"/>
      <c r="E6717" s="389"/>
    </row>
    <row r="6718" spans="2:5" x14ac:dyDescent="0.25">
      <c r="B6718" s="388"/>
      <c r="C6718" s="389"/>
      <c r="D6718" s="389"/>
      <c r="E6718" s="389"/>
    </row>
    <row r="6719" spans="2:5" x14ac:dyDescent="0.25">
      <c r="B6719" s="388"/>
      <c r="C6719" s="389"/>
      <c r="D6719" s="389"/>
      <c r="E6719" s="389"/>
    </row>
    <row r="6720" spans="2:5" x14ac:dyDescent="0.25">
      <c r="B6720" s="388"/>
      <c r="C6720" s="389"/>
      <c r="D6720" s="389"/>
      <c r="E6720" s="389"/>
    </row>
    <row r="6721" spans="2:5" x14ac:dyDescent="0.25">
      <c r="B6721" s="388"/>
      <c r="C6721" s="389"/>
      <c r="D6721" s="389"/>
      <c r="E6721" s="389"/>
    </row>
    <row r="6722" spans="2:5" x14ac:dyDescent="0.25">
      <c r="B6722" s="388"/>
      <c r="C6722" s="389"/>
      <c r="D6722" s="389"/>
      <c r="E6722" s="389"/>
    </row>
    <row r="6723" spans="2:5" x14ac:dyDescent="0.25">
      <c r="B6723" s="388"/>
      <c r="C6723" s="389"/>
      <c r="D6723" s="389"/>
      <c r="E6723" s="389"/>
    </row>
    <row r="6724" spans="2:5" x14ac:dyDescent="0.25">
      <c r="B6724" s="388"/>
      <c r="C6724" s="389"/>
      <c r="D6724" s="389"/>
      <c r="E6724" s="389"/>
    </row>
    <row r="6725" spans="2:5" x14ac:dyDescent="0.25">
      <c r="B6725" s="388"/>
      <c r="C6725" s="389"/>
      <c r="D6725" s="389"/>
      <c r="E6725" s="389"/>
    </row>
    <row r="6726" spans="2:5" x14ac:dyDescent="0.25">
      <c r="B6726" s="388"/>
      <c r="C6726" s="389"/>
      <c r="D6726" s="389"/>
      <c r="E6726" s="389"/>
    </row>
    <row r="6727" spans="2:5" x14ac:dyDescent="0.25">
      <c r="B6727" s="388"/>
      <c r="C6727" s="389"/>
      <c r="D6727" s="389"/>
      <c r="E6727" s="389"/>
    </row>
    <row r="6728" spans="2:5" x14ac:dyDescent="0.25">
      <c r="B6728" s="388"/>
      <c r="C6728" s="389"/>
      <c r="D6728" s="389"/>
      <c r="E6728" s="389"/>
    </row>
    <row r="6729" spans="2:5" x14ac:dyDescent="0.25">
      <c r="B6729" s="388"/>
      <c r="C6729" s="389"/>
      <c r="D6729" s="389"/>
      <c r="E6729" s="389"/>
    </row>
    <row r="6730" spans="2:5" x14ac:dyDescent="0.25">
      <c r="B6730" s="388"/>
      <c r="C6730" s="389"/>
      <c r="D6730" s="389"/>
      <c r="E6730" s="389"/>
    </row>
    <row r="6731" spans="2:5" x14ac:dyDescent="0.25">
      <c r="B6731" s="388"/>
      <c r="C6731" s="389"/>
      <c r="D6731" s="389"/>
      <c r="E6731" s="389"/>
    </row>
    <row r="6732" spans="2:5" x14ac:dyDescent="0.25">
      <c r="B6732" s="388"/>
      <c r="C6732" s="389"/>
      <c r="D6732" s="389"/>
      <c r="E6732" s="389"/>
    </row>
    <row r="6733" spans="2:5" x14ac:dyDescent="0.25">
      <c r="B6733" s="388"/>
      <c r="C6733" s="389"/>
      <c r="D6733" s="389"/>
      <c r="E6733" s="389"/>
    </row>
    <row r="6734" spans="2:5" x14ac:dyDescent="0.25">
      <c r="B6734" s="388"/>
      <c r="C6734" s="389"/>
      <c r="D6734" s="389"/>
      <c r="E6734" s="389"/>
    </row>
    <row r="6735" spans="2:5" x14ac:dyDescent="0.25">
      <c r="B6735" s="388"/>
      <c r="C6735" s="389"/>
      <c r="D6735" s="389"/>
      <c r="E6735" s="389"/>
    </row>
    <row r="6736" spans="2:5" x14ac:dyDescent="0.25">
      <c r="B6736" s="388"/>
      <c r="C6736" s="389"/>
      <c r="D6736" s="389"/>
      <c r="E6736" s="389"/>
    </row>
    <row r="6737" spans="2:5" x14ac:dyDescent="0.25">
      <c r="B6737" s="388"/>
      <c r="C6737" s="389"/>
      <c r="D6737" s="389"/>
      <c r="E6737" s="389"/>
    </row>
    <row r="6738" spans="2:5" x14ac:dyDescent="0.25">
      <c r="B6738" s="388"/>
      <c r="C6738" s="389"/>
      <c r="D6738" s="389"/>
      <c r="E6738" s="389"/>
    </row>
    <row r="6739" spans="2:5" x14ac:dyDescent="0.25">
      <c r="B6739" s="388"/>
      <c r="C6739" s="389"/>
      <c r="D6739" s="389"/>
      <c r="E6739" s="389"/>
    </row>
    <row r="6740" spans="2:5" x14ac:dyDescent="0.25">
      <c r="B6740" s="388"/>
      <c r="C6740" s="389"/>
      <c r="D6740" s="389"/>
      <c r="E6740" s="389"/>
    </row>
    <row r="6741" spans="2:5" x14ac:dyDescent="0.25">
      <c r="B6741" s="388"/>
      <c r="C6741" s="389"/>
      <c r="D6741" s="389"/>
      <c r="E6741" s="389"/>
    </row>
    <row r="6742" spans="2:5" x14ac:dyDescent="0.25">
      <c r="B6742" s="388"/>
      <c r="C6742" s="389"/>
      <c r="D6742" s="389"/>
      <c r="E6742" s="389"/>
    </row>
    <row r="6743" spans="2:5" x14ac:dyDescent="0.25">
      <c r="B6743" s="388"/>
      <c r="C6743" s="389"/>
      <c r="D6743" s="389"/>
      <c r="E6743" s="389"/>
    </row>
    <row r="6744" spans="2:5" x14ac:dyDescent="0.25">
      <c r="B6744" s="388"/>
      <c r="C6744" s="389"/>
      <c r="D6744" s="389"/>
      <c r="E6744" s="389"/>
    </row>
    <row r="6745" spans="2:5" x14ac:dyDescent="0.25">
      <c r="B6745" s="388"/>
      <c r="C6745" s="389"/>
      <c r="D6745" s="389"/>
      <c r="E6745" s="389"/>
    </row>
    <row r="6746" spans="2:5" x14ac:dyDescent="0.25">
      <c r="B6746" s="388"/>
      <c r="C6746" s="389"/>
      <c r="D6746" s="389"/>
      <c r="E6746" s="389"/>
    </row>
    <row r="6747" spans="2:5" x14ac:dyDescent="0.25">
      <c r="B6747" s="388"/>
      <c r="C6747" s="389"/>
      <c r="D6747" s="389"/>
      <c r="E6747" s="389"/>
    </row>
    <row r="6748" spans="2:5" x14ac:dyDescent="0.25">
      <c r="B6748" s="388"/>
      <c r="C6748" s="389"/>
      <c r="D6748" s="389"/>
      <c r="E6748" s="389"/>
    </row>
    <row r="6749" spans="2:5" x14ac:dyDescent="0.25">
      <c r="B6749" s="388"/>
      <c r="C6749" s="389"/>
      <c r="D6749" s="389"/>
      <c r="E6749" s="389"/>
    </row>
    <row r="6750" spans="2:5" x14ac:dyDescent="0.25">
      <c r="B6750" s="388"/>
      <c r="C6750" s="389"/>
      <c r="D6750" s="389"/>
      <c r="E6750" s="389"/>
    </row>
    <row r="6751" spans="2:5" x14ac:dyDescent="0.25">
      <c r="B6751" s="388"/>
      <c r="C6751" s="389"/>
      <c r="D6751" s="389"/>
      <c r="E6751" s="389"/>
    </row>
    <row r="6752" spans="2:5" x14ac:dyDescent="0.25">
      <c r="B6752" s="388"/>
      <c r="C6752" s="389"/>
      <c r="D6752" s="389"/>
      <c r="E6752" s="389"/>
    </row>
    <row r="6753" spans="2:5" x14ac:dyDescent="0.25">
      <c r="B6753" s="388"/>
      <c r="C6753" s="389"/>
      <c r="D6753" s="389"/>
      <c r="E6753" s="389"/>
    </row>
    <row r="6754" spans="2:5" x14ac:dyDescent="0.25">
      <c r="B6754" s="388"/>
      <c r="C6754" s="389"/>
      <c r="D6754" s="389"/>
      <c r="E6754" s="389"/>
    </row>
    <row r="6755" spans="2:5" x14ac:dyDescent="0.25">
      <c r="B6755" s="388"/>
      <c r="C6755" s="389"/>
      <c r="D6755" s="389"/>
      <c r="E6755" s="389"/>
    </row>
    <row r="6756" spans="2:5" x14ac:dyDescent="0.25">
      <c r="B6756" s="388"/>
      <c r="C6756" s="389"/>
      <c r="D6756" s="389"/>
      <c r="E6756" s="389"/>
    </row>
    <row r="6757" spans="2:5" x14ac:dyDescent="0.25">
      <c r="B6757" s="388"/>
      <c r="C6757" s="389"/>
      <c r="D6757" s="389"/>
      <c r="E6757" s="389"/>
    </row>
    <row r="6758" spans="2:5" x14ac:dyDescent="0.25">
      <c r="B6758" s="388"/>
      <c r="C6758" s="389"/>
      <c r="D6758" s="389"/>
      <c r="E6758" s="389"/>
    </row>
    <row r="6759" spans="2:5" x14ac:dyDescent="0.25">
      <c r="B6759" s="388"/>
      <c r="C6759" s="389"/>
      <c r="D6759" s="389"/>
      <c r="E6759" s="389"/>
    </row>
    <row r="6760" spans="2:5" x14ac:dyDescent="0.25">
      <c r="B6760" s="388"/>
      <c r="C6760" s="389"/>
      <c r="D6760" s="389"/>
      <c r="E6760" s="389"/>
    </row>
    <row r="6761" spans="2:5" x14ac:dyDescent="0.25">
      <c r="B6761" s="388"/>
      <c r="C6761" s="389"/>
      <c r="D6761" s="389"/>
      <c r="E6761" s="389"/>
    </row>
    <row r="6762" spans="2:5" x14ac:dyDescent="0.25">
      <c r="B6762" s="388"/>
      <c r="C6762" s="389"/>
      <c r="D6762" s="389"/>
      <c r="E6762" s="389"/>
    </row>
    <row r="6763" spans="2:5" x14ac:dyDescent="0.25">
      <c r="B6763" s="388"/>
      <c r="C6763" s="389"/>
      <c r="D6763" s="389"/>
      <c r="E6763" s="389"/>
    </row>
    <row r="6764" spans="2:5" x14ac:dyDescent="0.25">
      <c r="B6764" s="388"/>
      <c r="C6764" s="389"/>
      <c r="D6764" s="389"/>
      <c r="E6764" s="389"/>
    </row>
    <row r="6765" spans="2:5" x14ac:dyDescent="0.25">
      <c r="B6765" s="388"/>
      <c r="C6765" s="389"/>
      <c r="D6765" s="389"/>
      <c r="E6765" s="389"/>
    </row>
    <row r="6766" spans="2:5" x14ac:dyDescent="0.25">
      <c r="B6766" s="388"/>
      <c r="C6766" s="389"/>
      <c r="D6766" s="389"/>
      <c r="E6766" s="389"/>
    </row>
    <row r="6767" spans="2:5" x14ac:dyDescent="0.25">
      <c r="B6767" s="388"/>
      <c r="C6767" s="389"/>
      <c r="D6767" s="389"/>
      <c r="E6767" s="389"/>
    </row>
    <row r="6768" spans="2:5" x14ac:dyDescent="0.25">
      <c r="B6768" s="388"/>
      <c r="C6768" s="389"/>
      <c r="D6768" s="389"/>
      <c r="E6768" s="389"/>
    </row>
    <row r="6769" spans="2:5" x14ac:dyDescent="0.25">
      <c r="B6769" s="388"/>
      <c r="C6769" s="389"/>
      <c r="D6769" s="389"/>
      <c r="E6769" s="389"/>
    </row>
    <row r="6770" spans="2:5" x14ac:dyDescent="0.25">
      <c r="B6770" s="388"/>
      <c r="C6770" s="389"/>
      <c r="D6770" s="389"/>
      <c r="E6770" s="389"/>
    </row>
    <row r="6771" spans="2:5" x14ac:dyDescent="0.25">
      <c r="B6771" s="388"/>
      <c r="C6771" s="389"/>
      <c r="D6771" s="389"/>
      <c r="E6771" s="389"/>
    </row>
    <row r="6772" spans="2:5" x14ac:dyDescent="0.25">
      <c r="B6772" s="388"/>
      <c r="C6772" s="389"/>
      <c r="D6772" s="389"/>
      <c r="E6772" s="389"/>
    </row>
    <row r="6773" spans="2:5" x14ac:dyDescent="0.25">
      <c r="B6773" s="388"/>
      <c r="C6773" s="389"/>
      <c r="D6773" s="389"/>
      <c r="E6773" s="389"/>
    </row>
    <row r="6774" spans="2:5" x14ac:dyDescent="0.25">
      <c r="B6774" s="388"/>
      <c r="C6774" s="389"/>
      <c r="D6774" s="389"/>
      <c r="E6774" s="389"/>
    </row>
    <row r="6775" spans="2:5" x14ac:dyDescent="0.25">
      <c r="B6775" s="388"/>
      <c r="C6775" s="389"/>
      <c r="D6775" s="389"/>
      <c r="E6775" s="389"/>
    </row>
    <row r="6776" spans="2:5" x14ac:dyDescent="0.25">
      <c r="B6776" s="388"/>
      <c r="C6776" s="389"/>
      <c r="D6776" s="389"/>
      <c r="E6776" s="389"/>
    </row>
    <row r="6777" spans="2:5" x14ac:dyDescent="0.25">
      <c r="B6777" s="388"/>
      <c r="C6777" s="389"/>
      <c r="D6777" s="389"/>
      <c r="E6777" s="389"/>
    </row>
    <row r="6778" spans="2:5" x14ac:dyDescent="0.25">
      <c r="B6778" s="388"/>
      <c r="C6778" s="389"/>
      <c r="D6778" s="389"/>
      <c r="E6778" s="389"/>
    </row>
    <row r="6779" spans="2:5" x14ac:dyDescent="0.25">
      <c r="B6779" s="388"/>
      <c r="C6779" s="389"/>
      <c r="D6779" s="389"/>
      <c r="E6779" s="389"/>
    </row>
    <row r="6780" spans="2:5" x14ac:dyDescent="0.25">
      <c r="B6780" s="388"/>
      <c r="C6780" s="389"/>
      <c r="D6780" s="389"/>
      <c r="E6780" s="389"/>
    </row>
    <row r="6781" spans="2:5" x14ac:dyDescent="0.25">
      <c r="B6781" s="388"/>
      <c r="C6781" s="389"/>
      <c r="D6781" s="389"/>
      <c r="E6781" s="389"/>
    </row>
    <row r="6782" spans="2:5" x14ac:dyDescent="0.25">
      <c r="B6782" s="388"/>
      <c r="C6782" s="389"/>
      <c r="D6782" s="389"/>
      <c r="E6782" s="389"/>
    </row>
    <row r="6783" spans="2:5" x14ac:dyDescent="0.25">
      <c r="B6783" s="388"/>
      <c r="C6783" s="389"/>
      <c r="D6783" s="389"/>
      <c r="E6783" s="389"/>
    </row>
    <row r="6784" spans="2:5" x14ac:dyDescent="0.25">
      <c r="B6784" s="388"/>
      <c r="C6784" s="389"/>
      <c r="D6784" s="389"/>
      <c r="E6784" s="389"/>
    </row>
    <row r="6785" spans="2:5" x14ac:dyDescent="0.25">
      <c r="B6785" s="388"/>
      <c r="C6785" s="389"/>
      <c r="D6785" s="389"/>
      <c r="E6785" s="389"/>
    </row>
    <row r="6786" spans="2:5" x14ac:dyDescent="0.25">
      <c r="B6786" s="388"/>
      <c r="C6786" s="389"/>
      <c r="D6786" s="389"/>
      <c r="E6786" s="389"/>
    </row>
    <row r="6787" spans="2:5" x14ac:dyDescent="0.25">
      <c r="B6787" s="388"/>
      <c r="C6787" s="389"/>
      <c r="D6787" s="389"/>
      <c r="E6787" s="389"/>
    </row>
    <row r="6788" spans="2:5" x14ac:dyDescent="0.25">
      <c r="B6788" s="388"/>
      <c r="C6788" s="389"/>
      <c r="D6788" s="389"/>
      <c r="E6788" s="389"/>
    </row>
    <row r="6789" spans="2:5" x14ac:dyDescent="0.25">
      <c r="B6789" s="388"/>
      <c r="C6789" s="389"/>
      <c r="D6789" s="389"/>
      <c r="E6789" s="389"/>
    </row>
    <row r="6790" spans="2:5" x14ac:dyDescent="0.25">
      <c r="B6790" s="388"/>
      <c r="C6790" s="389"/>
      <c r="D6790" s="389"/>
      <c r="E6790" s="389"/>
    </row>
    <row r="6791" spans="2:5" x14ac:dyDescent="0.25">
      <c r="B6791" s="388"/>
      <c r="C6791" s="389"/>
      <c r="D6791" s="389"/>
      <c r="E6791" s="389"/>
    </row>
    <row r="6792" spans="2:5" x14ac:dyDescent="0.25">
      <c r="B6792" s="388"/>
      <c r="C6792" s="389"/>
      <c r="D6792" s="389"/>
      <c r="E6792" s="389"/>
    </row>
    <row r="6793" spans="2:5" x14ac:dyDescent="0.25">
      <c r="B6793" s="388"/>
      <c r="C6793" s="389"/>
      <c r="D6793" s="389"/>
      <c r="E6793" s="389"/>
    </row>
    <row r="6794" spans="2:5" x14ac:dyDescent="0.25">
      <c r="B6794" s="388"/>
      <c r="C6794" s="389"/>
      <c r="D6794" s="389"/>
      <c r="E6794" s="389"/>
    </row>
    <row r="6795" spans="2:5" x14ac:dyDescent="0.25">
      <c r="B6795" s="388"/>
      <c r="C6795" s="389"/>
      <c r="D6795" s="389"/>
      <c r="E6795" s="389"/>
    </row>
    <row r="6796" spans="2:5" x14ac:dyDescent="0.25">
      <c r="B6796" s="388"/>
      <c r="C6796" s="389"/>
      <c r="D6796" s="389"/>
      <c r="E6796" s="389"/>
    </row>
    <row r="6797" spans="2:5" x14ac:dyDescent="0.25">
      <c r="B6797" s="388"/>
      <c r="C6797" s="389"/>
      <c r="D6797" s="389"/>
      <c r="E6797" s="389"/>
    </row>
    <row r="6798" spans="2:5" x14ac:dyDescent="0.25">
      <c r="B6798" s="388"/>
      <c r="C6798" s="389"/>
      <c r="D6798" s="389"/>
      <c r="E6798" s="389"/>
    </row>
    <row r="6799" spans="2:5" x14ac:dyDescent="0.25">
      <c r="B6799" s="388"/>
      <c r="C6799" s="389"/>
      <c r="D6799" s="389"/>
      <c r="E6799" s="389"/>
    </row>
    <row r="6800" spans="2:5" x14ac:dyDescent="0.25">
      <c r="B6800" s="388"/>
      <c r="C6800" s="389"/>
      <c r="D6800" s="389"/>
      <c r="E6800" s="389"/>
    </row>
    <row r="6801" spans="2:5" x14ac:dyDescent="0.25">
      <c r="B6801" s="388"/>
      <c r="C6801" s="389"/>
      <c r="D6801" s="389"/>
      <c r="E6801" s="389"/>
    </row>
    <row r="6802" spans="2:5" x14ac:dyDescent="0.25">
      <c r="B6802" s="388"/>
      <c r="C6802" s="389"/>
      <c r="D6802" s="389"/>
      <c r="E6802" s="389"/>
    </row>
    <row r="6803" spans="2:5" x14ac:dyDescent="0.25">
      <c r="B6803" s="388"/>
      <c r="C6803" s="389"/>
      <c r="D6803" s="389"/>
      <c r="E6803" s="389"/>
    </row>
    <row r="6804" spans="2:5" x14ac:dyDescent="0.25">
      <c r="B6804" s="388"/>
      <c r="C6804" s="389"/>
      <c r="D6804" s="389"/>
      <c r="E6804" s="389"/>
    </row>
    <row r="6805" spans="2:5" x14ac:dyDescent="0.25">
      <c r="B6805" s="388"/>
      <c r="C6805" s="389"/>
      <c r="D6805" s="389"/>
      <c r="E6805" s="389"/>
    </row>
    <row r="6806" spans="2:5" x14ac:dyDescent="0.25">
      <c r="B6806" s="388"/>
      <c r="C6806" s="389"/>
      <c r="D6806" s="389"/>
      <c r="E6806" s="389"/>
    </row>
    <row r="6807" spans="2:5" x14ac:dyDescent="0.25">
      <c r="B6807" s="388"/>
      <c r="C6807" s="389"/>
      <c r="D6807" s="389"/>
      <c r="E6807" s="389"/>
    </row>
    <row r="6808" spans="2:5" x14ac:dyDescent="0.25">
      <c r="B6808" s="388"/>
      <c r="C6808" s="389"/>
      <c r="D6808" s="389"/>
      <c r="E6808" s="389"/>
    </row>
    <row r="6809" spans="2:5" x14ac:dyDescent="0.25">
      <c r="B6809" s="388"/>
      <c r="C6809" s="389"/>
      <c r="D6809" s="389"/>
      <c r="E6809" s="389"/>
    </row>
    <row r="6810" spans="2:5" x14ac:dyDescent="0.25">
      <c r="B6810" s="388"/>
      <c r="C6810" s="389"/>
      <c r="D6810" s="389"/>
      <c r="E6810" s="389"/>
    </row>
    <row r="6811" spans="2:5" x14ac:dyDescent="0.25">
      <c r="B6811" s="388"/>
      <c r="C6811" s="389"/>
      <c r="D6811" s="389"/>
      <c r="E6811" s="389"/>
    </row>
    <row r="6812" spans="2:5" x14ac:dyDescent="0.25">
      <c r="B6812" s="388"/>
      <c r="C6812" s="389"/>
      <c r="D6812" s="389"/>
      <c r="E6812" s="389"/>
    </row>
    <row r="6813" spans="2:5" x14ac:dyDescent="0.25">
      <c r="B6813" s="388"/>
      <c r="C6813" s="389"/>
      <c r="D6813" s="389"/>
      <c r="E6813" s="389"/>
    </row>
    <row r="6814" spans="2:5" x14ac:dyDescent="0.25">
      <c r="B6814" s="388"/>
      <c r="C6814" s="389"/>
      <c r="D6814" s="389"/>
      <c r="E6814" s="389"/>
    </row>
    <row r="6815" spans="2:5" x14ac:dyDescent="0.25">
      <c r="B6815" s="388"/>
      <c r="C6815" s="389"/>
      <c r="D6815" s="389"/>
      <c r="E6815" s="389"/>
    </row>
    <row r="6816" spans="2:5" x14ac:dyDescent="0.25">
      <c r="B6816" s="388"/>
      <c r="C6816" s="389"/>
      <c r="D6816" s="389"/>
      <c r="E6816" s="389"/>
    </row>
    <row r="6817" spans="2:5" x14ac:dyDescent="0.25">
      <c r="B6817" s="388"/>
      <c r="C6817" s="389"/>
      <c r="D6817" s="389"/>
      <c r="E6817" s="389"/>
    </row>
    <row r="6818" spans="2:5" x14ac:dyDescent="0.25">
      <c r="B6818" s="388"/>
      <c r="C6818" s="389"/>
      <c r="D6818" s="389"/>
      <c r="E6818" s="389"/>
    </row>
    <row r="6819" spans="2:5" x14ac:dyDescent="0.25">
      <c r="B6819" s="388"/>
      <c r="C6819" s="389"/>
      <c r="D6819" s="389"/>
      <c r="E6819" s="389"/>
    </row>
    <row r="6820" spans="2:5" x14ac:dyDescent="0.25">
      <c r="B6820" s="388"/>
      <c r="C6820" s="389"/>
      <c r="D6820" s="389"/>
      <c r="E6820" s="389"/>
    </row>
    <row r="6821" spans="2:5" x14ac:dyDescent="0.25">
      <c r="B6821" s="388"/>
      <c r="C6821" s="389"/>
      <c r="D6821" s="389"/>
      <c r="E6821" s="389"/>
    </row>
    <row r="6822" spans="2:5" x14ac:dyDescent="0.25">
      <c r="B6822" s="388"/>
      <c r="C6822" s="389"/>
      <c r="D6822" s="389"/>
      <c r="E6822" s="389"/>
    </row>
    <row r="6823" spans="2:5" x14ac:dyDescent="0.25">
      <c r="B6823" s="388"/>
      <c r="C6823" s="389"/>
      <c r="D6823" s="389"/>
      <c r="E6823" s="389"/>
    </row>
    <row r="6824" spans="2:5" x14ac:dyDescent="0.25">
      <c r="B6824" s="388"/>
      <c r="C6824" s="389"/>
      <c r="D6824" s="389"/>
      <c r="E6824" s="389"/>
    </row>
    <row r="6825" spans="2:5" x14ac:dyDescent="0.25">
      <c r="B6825" s="388"/>
      <c r="C6825" s="389"/>
      <c r="D6825" s="389"/>
      <c r="E6825" s="389"/>
    </row>
    <row r="6826" spans="2:5" x14ac:dyDescent="0.25">
      <c r="B6826" s="388"/>
      <c r="C6826" s="389"/>
      <c r="D6826" s="389"/>
      <c r="E6826" s="389"/>
    </row>
    <row r="6827" spans="2:5" x14ac:dyDescent="0.25">
      <c r="B6827" s="388"/>
      <c r="C6827" s="389"/>
      <c r="D6827" s="389"/>
      <c r="E6827" s="389"/>
    </row>
    <row r="6828" spans="2:5" x14ac:dyDescent="0.25">
      <c r="B6828" s="388"/>
      <c r="C6828" s="389"/>
      <c r="D6828" s="389"/>
      <c r="E6828" s="389"/>
    </row>
    <row r="6829" spans="2:5" x14ac:dyDescent="0.25">
      <c r="B6829" s="388"/>
      <c r="C6829" s="389"/>
      <c r="D6829" s="389"/>
      <c r="E6829" s="389"/>
    </row>
    <row r="6830" spans="2:5" x14ac:dyDescent="0.25">
      <c r="B6830" s="388"/>
      <c r="C6830" s="389"/>
      <c r="D6830" s="389"/>
      <c r="E6830" s="389"/>
    </row>
    <row r="6831" spans="2:5" x14ac:dyDescent="0.25">
      <c r="B6831" s="388"/>
      <c r="C6831" s="389"/>
      <c r="D6831" s="389"/>
      <c r="E6831" s="389"/>
    </row>
    <row r="6832" spans="2:5" x14ac:dyDescent="0.25">
      <c r="B6832" s="388"/>
      <c r="C6832" s="389"/>
      <c r="D6832" s="389"/>
      <c r="E6832" s="389"/>
    </row>
    <row r="6833" spans="2:5" x14ac:dyDescent="0.25">
      <c r="B6833" s="388"/>
      <c r="C6833" s="389"/>
      <c r="D6833" s="389"/>
      <c r="E6833" s="389"/>
    </row>
    <row r="6834" spans="2:5" x14ac:dyDescent="0.25">
      <c r="B6834" s="388"/>
      <c r="C6834" s="389"/>
      <c r="D6834" s="389"/>
      <c r="E6834" s="389"/>
    </row>
    <row r="6835" spans="2:5" x14ac:dyDescent="0.25">
      <c r="B6835" s="388"/>
      <c r="C6835" s="389"/>
      <c r="D6835" s="389"/>
      <c r="E6835" s="389"/>
    </row>
    <row r="6836" spans="2:5" x14ac:dyDescent="0.25">
      <c r="B6836" s="388"/>
      <c r="C6836" s="389"/>
      <c r="D6836" s="389"/>
      <c r="E6836" s="389"/>
    </row>
    <row r="6837" spans="2:5" x14ac:dyDescent="0.25">
      <c r="B6837" s="388"/>
      <c r="C6837" s="389"/>
      <c r="D6837" s="389"/>
      <c r="E6837" s="389"/>
    </row>
    <row r="6838" spans="2:5" x14ac:dyDescent="0.25">
      <c r="B6838" s="388"/>
      <c r="C6838" s="389"/>
      <c r="D6838" s="389"/>
      <c r="E6838" s="389"/>
    </row>
    <row r="6839" spans="2:5" x14ac:dyDescent="0.25">
      <c r="B6839" s="388"/>
      <c r="C6839" s="389"/>
      <c r="D6839" s="389"/>
      <c r="E6839" s="389"/>
    </row>
    <row r="6840" spans="2:5" x14ac:dyDescent="0.25">
      <c r="B6840" s="388"/>
      <c r="C6840" s="389"/>
      <c r="D6840" s="389"/>
      <c r="E6840" s="389"/>
    </row>
    <row r="6841" spans="2:5" x14ac:dyDescent="0.25">
      <c r="B6841" s="388"/>
      <c r="C6841" s="389"/>
      <c r="D6841" s="389"/>
      <c r="E6841" s="389"/>
    </row>
    <row r="6842" spans="2:5" x14ac:dyDescent="0.25">
      <c r="B6842" s="388"/>
      <c r="C6842" s="389"/>
      <c r="D6842" s="389"/>
      <c r="E6842" s="389"/>
    </row>
    <row r="6843" spans="2:5" x14ac:dyDescent="0.25">
      <c r="B6843" s="388"/>
      <c r="C6843" s="389"/>
      <c r="D6843" s="389"/>
      <c r="E6843" s="389"/>
    </row>
    <row r="6844" spans="2:5" x14ac:dyDescent="0.25">
      <c r="B6844" s="388"/>
      <c r="C6844" s="389"/>
      <c r="D6844" s="389"/>
      <c r="E6844" s="389"/>
    </row>
    <row r="6845" spans="2:5" x14ac:dyDescent="0.25">
      <c r="B6845" s="388"/>
      <c r="C6845" s="389"/>
      <c r="D6845" s="389"/>
      <c r="E6845" s="389"/>
    </row>
    <row r="6846" spans="2:5" x14ac:dyDescent="0.25">
      <c r="B6846" s="388"/>
      <c r="C6846" s="389"/>
      <c r="D6846" s="389"/>
      <c r="E6846" s="389"/>
    </row>
    <row r="6847" spans="2:5" x14ac:dyDescent="0.25">
      <c r="B6847" s="388"/>
      <c r="C6847" s="389"/>
      <c r="D6847" s="389"/>
      <c r="E6847" s="389"/>
    </row>
    <row r="6848" spans="2:5" x14ac:dyDescent="0.25">
      <c r="B6848" s="388"/>
      <c r="C6848" s="389"/>
      <c r="D6848" s="389"/>
      <c r="E6848" s="389"/>
    </row>
    <row r="6849" spans="2:5" x14ac:dyDescent="0.25">
      <c r="B6849" s="388"/>
      <c r="C6849" s="389"/>
      <c r="D6849" s="389"/>
      <c r="E6849" s="389"/>
    </row>
    <row r="6850" spans="2:5" x14ac:dyDescent="0.25">
      <c r="B6850" s="388"/>
      <c r="C6850" s="389"/>
      <c r="D6850" s="389"/>
      <c r="E6850" s="389"/>
    </row>
    <row r="6851" spans="2:5" x14ac:dyDescent="0.25">
      <c r="B6851" s="388"/>
      <c r="C6851" s="389"/>
      <c r="D6851" s="389"/>
      <c r="E6851" s="389"/>
    </row>
    <row r="6852" spans="2:5" x14ac:dyDescent="0.25">
      <c r="B6852" s="388"/>
      <c r="C6852" s="389"/>
      <c r="D6852" s="389"/>
      <c r="E6852" s="389"/>
    </row>
    <row r="6853" spans="2:5" x14ac:dyDescent="0.25">
      <c r="B6853" s="388"/>
      <c r="C6853" s="389"/>
      <c r="D6853" s="389"/>
      <c r="E6853" s="389"/>
    </row>
    <row r="6854" spans="2:5" x14ac:dyDescent="0.25">
      <c r="B6854" s="388"/>
      <c r="C6854" s="389"/>
      <c r="D6854" s="389"/>
      <c r="E6854" s="389"/>
    </row>
    <row r="6855" spans="2:5" x14ac:dyDescent="0.25">
      <c r="B6855" s="388"/>
      <c r="C6855" s="389"/>
      <c r="D6855" s="389"/>
      <c r="E6855" s="389"/>
    </row>
    <row r="6856" spans="2:5" x14ac:dyDescent="0.25">
      <c r="B6856" s="388"/>
      <c r="C6856" s="389"/>
      <c r="D6856" s="389"/>
      <c r="E6856" s="389"/>
    </row>
    <row r="6857" spans="2:5" x14ac:dyDescent="0.25">
      <c r="B6857" s="388"/>
      <c r="C6857" s="389"/>
      <c r="D6857" s="389"/>
      <c r="E6857" s="389"/>
    </row>
    <row r="6858" spans="2:5" x14ac:dyDescent="0.25">
      <c r="B6858" s="388"/>
      <c r="C6858" s="389"/>
      <c r="D6858" s="389"/>
      <c r="E6858" s="389"/>
    </row>
    <row r="6859" spans="2:5" x14ac:dyDescent="0.25">
      <c r="B6859" s="388"/>
      <c r="C6859" s="389"/>
      <c r="D6859" s="389"/>
      <c r="E6859" s="389"/>
    </row>
    <row r="6860" spans="2:5" x14ac:dyDescent="0.25">
      <c r="B6860" s="388"/>
      <c r="C6860" s="389"/>
      <c r="D6860" s="389"/>
      <c r="E6860" s="389"/>
    </row>
    <row r="6861" spans="2:5" x14ac:dyDescent="0.25">
      <c r="B6861" s="388"/>
      <c r="C6861" s="389"/>
      <c r="D6861" s="389"/>
      <c r="E6861" s="389"/>
    </row>
    <row r="6862" spans="2:5" x14ac:dyDescent="0.25">
      <c r="B6862" s="388"/>
      <c r="C6862" s="389"/>
      <c r="D6862" s="389"/>
      <c r="E6862" s="389"/>
    </row>
    <row r="6863" spans="2:5" x14ac:dyDescent="0.25">
      <c r="B6863" s="388"/>
      <c r="C6863" s="389"/>
      <c r="D6863" s="389"/>
      <c r="E6863" s="389"/>
    </row>
    <row r="6864" spans="2:5" x14ac:dyDescent="0.25">
      <c r="B6864" s="388"/>
      <c r="C6864" s="389"/>
      <c r="D6864" s="389"/>
      <c r="E6864" s="389"/>
    </row>
    <row r="6865" spans="2:5" x14ac:dyDescent="0.25">
      <c r="B6865" s="388"/>
      <c r="C6865" s="389"/>
      <c r="D6865" s="389"/>
      <c r="E6865" s="389"/>
    </row>
    <row r="6866" spans="2:5" x14ac:dyDescent="0.25">
      <c r="B6866" s="388"/>
      <c r="C6866" s="389"/>
      <c r="D6866" s="389"/>
      <c r="E6866" s="389"/>
    </row>
    <row r="6867" spans="2:5" x14ac:dyDescent="0.25">
      <c r="B6867" s="388"/>
      <c r="C6867" s="389"/>
      <c r="D6867" s="389"/>
      <c r="E6867" s="389"/>
    </row>
    <row r="6868" spans="2:5" x14ac:dyDescent="0.25">
      <c r="B6868" s="388"/>
      <c r="C6868" s="389"/>
      <c r="D6868" s="389"/>
      <c r="E6868" s="389"/>
    </row>
    <row r="6869" spans="2:5" x14ac:dyDescent="0.25">
      <c r="B6869" s="388"/>
      <c r="C6869" s="389"/>
      <c r="D6869" s="389"/>
      <c r="E6869" s="389"/>
    </row>
    <row r="6870" spans="2:5" x14ac:dyDescent="0.25">
      <c r="B6870" s="388"/>
      <c r="C6870" s="389"/>
      <c r="D6870" s="389"/>
      <c r="E6870" s="389"/>
    </row>
    <row r="6871" spans="2:5" x14ac:dyDescent="0.25">
      <c r="B6871" s="388"/>
      <c r="C6871" s="389"/>
      <c r="D6871" s="389"/>
      <c r="E6871" s="389"/>
    </row>
    <row r="6872" spans="2:5" x14ac:dyDescent="0.25">
      <c r="B6872" s="388"/>
      <c r="C6872" s="389"/>
      <c r="D6872" s="389"/>
      <c r="E6872" s="389"/>
    </row>
    <row r="6873" spans="2:5" x14ac:dyDescent="0.25">
      <c r="B6873" s="388"/>
      <c r="C6873" s="389"/>
      <c r="D6873" s="389"/>
      <c r="E6873" s="389"/>
    </row>
    <row r="6874" spans="2:5" x14ac:dyDescent="0.25">
      <c r="B6874" s="388"/>
      <c r="C6874" s="389"/>
      <c r="D6874" s="389"/>
      <c r="E6874" s="389"/>
    </row>
    <row r="6875" spans="2:5" x14ac:dyDescent="0.25">
      <c r="B6875" s="388"/>
      <c r="C6875" s="389"/>
      <c r="D6875" s="389"/>
      <c r="E6875" s="389"/>
    </row>
    <row r="6876" spans="2:5" x14ac:dyDescent="0.25">
      <c r="B6876" s="388"/>
      <c r="C6876" s="389"/>
      <c r="D6876" s="389"/>
      <c r="E6876" s="389"/>
    </row>
    <row r="6877" spans="2:5" x14ac:dyDescent="0.25">
      <c r="B6877" s="388"/>
      <c r="C6877" s="389"/>
      <c r="D6877" s="389"/>
      <c r="E6877" s="389"/>
    </row>
    <row r="6878" spans="2:5" x14ac:dyDescent="0.25">
      <c r="B6878" s="388"/>
      <c r="C6878" s="389"/>
      <c r="D6878" s="389"/>
      <c r="E6878" s="389"/>
    </row>
    <row r="6879" spans="2:5" x14ac:dyDescent="0.25">
      <c r="B6879" s="388"/>
      <c r="C6879" s="389"/>
      <c r="D6879" s="389"/>
      <c r="E6879" s="389"/>
    </row>
    <row r="6880" spans="2:5" x14ac:dyDescent="0.25">
      <c r="B6880" s="388"/>
      <c r="C6880" s="389"/>
      <c r="D6880" s="389"/>
      <c r="E6880" s="389"/>
    </row>
    <row r="6881" spans="2:5" x14ac:dyDescent="0.25">
      <c r="B6881" s="388"/>
      <c r="C6881" s="389"/>
      <c r="D6881" s="389"/>
      <c r="E6881" s="389"/>
    </row>
    <row r="6882" spans="2:5" x14ac:dyDescent="0.25">
      <c r="B6882" s="388"/>
      <c r="C6882" s="389"/>
      <c r="D6882" s="389"/>
      <c r="E6882" s="389"/>
    </row>
    <row r="6883" spans="2:5" x14ac:dyDescent="0.25">
      <c r="B6883" s="388"/>
      <c r="C6883" s="389"/>
      <c r="D6883" s="389"/>
      <c r="E6883" s="389"/>
    </row>
    <row r="6884" spans="2:5" x14ac:dyDescent="0.25">
      <c r="B6884" s="388"/>
      <c r="C6884" s="389"/>
      <c r="D6884" s="389"/>
      <c r="E6884" s="389"/>
    </row>
    <row r="6885" spans="2:5" x14ac:dyDescent="0.25">
      <c r="B6885" s="388"/>
      <c r="C6885" s="389"/>
      <c r="D6885" s="389"/>
      <c r="E6885" s="389"/>
    </row>
    <row r="6886" spans="2:5" x14ac:dyDescent="0.25">
      <c r="B6886" s="388"/>
      <c r="C6886" s="389"/>
      <c r="D6886" s="389"/>
      <c r="E6886" s="389"/>
    </row>
    <row r="6887" spans="2:5" x14ac:dyDescent="0.25">
      <c r="B6887" s="388"/>
      <c r="C6887" s="389"/>
      <c r="D6887" s="389"/>
      <c r="E6887" s="389"/>
    </row>
    <row r="6888" spans="2:5" x14ac:dyDescent="0.25">
      <c r="B6888" s="388"/>
      <c r="C6888" s="389"/>
      <c r="D6888" s="389"/>
      <c r="E6888" s="389"/>
    </row>
    <row r="6889" spans="2:5" x14ac:dyDescent="0.25">
      <c r="B6889" s="388"/>
      <c r="C6889" s="389"/>
      <c r="D6889" s="389"/>
      <c r="E6889" s="389"/>
    </row>
    <row r="6890" spans="2:5" x14ac:dyDescent="0.25">
      <c r="B6890" s="388"/>
      <c r="C6890" s="389"/>
      <c r="D6890" s="389"/>
      <c r="E6890" s="389"/>
    </row>
    <row r="6891" spans="2:5" x14ac:dyDescent="0.25">
      <c r="B6891" s="388"/>
      <c r="C6891" s="389"/>
      <c r="D6891" s="389"/>
      <c r="E6891" s="389"/>
    </row>
    <row r="6892" spans="2:5" x14ac:dyDescent="0.25">
      <c r="B6892" s="388"/>
      <c r="C6892" s="389"/>
      <c r="D6892" s="389"/>
      <c r="E6892" s="389"/>
    </row>
    <row r="6893" spans="2:5" x14ac:dyDescent="0.25">
      <c r="B6893" s="388"/>
      <c r="C6893" s="389"/>
      <c r="D6893" s="389"/>
      <c r="E6893" s="389"/>
    </row>
    <row r="6894" spans="2:5" x14ac:dyDescent="0.25">
      <c r="B6894" s="388"/>
      <c r="C6894" s="389"/>
      <c r="D6894" s="389"/>
      <c r="E6894" s="389"/>
    </row>
    <row r="6895" spans="2:5" x14ac:dyDescent="0.25">
      <c r="B6895" s="388"/>
      <c r="C6895" s="389"/>
      <c r="D6895" s="389"/>
      <c r="E6895" s="389"/>
    </row>
    <row r="6896" spans="2:5" x14ac:dyDescent="0.25">
      <c r="B6896" s="388"/>
      <c r="C6896" s="389"/>
      <c r="D6896" s="389"/>
      <c r="E6896" s="389"/>
    </row>
    <row r="6897" spans="2:5" x14ac:dyDescent="0.25">
      <c r="B6897" s="388"/>
      <c r="C6897" s="389"/>
      <c r="D6897" s="389"/>
      <c r="E6897" s="389"/>
    </row>
    <row r="6898" spans="2:5" x14ac:dyDescent="0.25">
      <c r="B6898" s="388"/>
      <c r="C6898" s="389"/>
      <c r="D6898" s="389"/>
      <c r="E6898" s="389"/>
    </row>
    <row r="6899" spans="2:5" x14ac:dyDescent="0.25">
      <c r="B6899" s="388"/>
      <c r="C6899" s="389"/>
      <c r="D6899" s="389"/>
      <c r="E6899" s="389"/>
    </row>
    <row r="6900" spans="2:5" x14ac:dyDescent="0.25">
      <c r="B6900" s="388"/>
      <c r="C6900" s="389"/>
      <c r="D6900" s="389"/>
      <c r="E6900" s="389"/>
    </row>
    <row r="6901" spans="2:5" x14ac:dyDescent="0.25">
      <c r="B6901" s="388"/>
      <c r="C6901" s="389"/>
      <c r="D6901" s="389"/>
      <c r="E6901" s="389"/>
    </row>
    <row r="6902" spans="2:5" x14ac:dyDescent="0.25">
      <c r="B6902" s="388"/>
      <c r="C6902" s="389"/>
      <c r="D6902" s="389"/>
      <c r="E6902" s="389"/>
    </row>
    <row r="6903" spans="2:5" x14ac:dyDescent="0.25">
      <c r="B6903" s="388"/>
      <c r="C6903" s="389"/>
      <c r="D6903" s="389"/>
      <c r="E6903" s="389"/>
    </row>
    <row r="6904" spans="2:5" x14ac:dyDescent="0.25">
      <c r="B6904" s="388"/>
      <c r="C6904" s="389"/>
      <c r="D6904" s="389"/>
      <c r="E6904" s="389"/>
    </row>
    <row r="6905" spans="2:5" x14ac:dyDescent="0.25">
      <c r="B6905" s="388"/>
      <c r="C6905" s="389"/>
      <c r="D6905" s="389"/>
      <c r="E6905" s="389"/>
    </row>
    <row r="6906" spans="2:5" x14ac:dyDescent="0.25">
      <c r="B6906" s="388"/>
      <c r="C6906" s="389"/>
      <c r="D6906" s="389"/>
      <c r="E6906" s="389"/>
    </row>
    <row r="6907" spans="2:5" x14ac:dyDescent="0.25">
      <c r="B6907" s="388"/>
      <c r="C6907" s="389"/>
      <c r="D6907" s="389"/>
      <c r="E6907" s="389"/>
    </row>
    <row r="6908" spans="2:5" x14ac:dyDescent="0.25">
      <c r="B6908" s="388"/>
      <c r="C6908" s="389"/>
      <c r="D6908" s="389"/>
      <c r="E6908" s="389"/>
    </row>
    <row r="6909" spans="2:5" x14ac:dyDescent="0.25">
      <c r="B6909" s="388"/>
      <c r="C6909" s="389"/>
      <c r="D6909" s="389"/>
      <c r="E6909" s="389"/>
    </row>
    <row r="6910" spans="2:5" x14ac:dyDescent="0.25">
      <c r="B6910" s="388"/>
      <c r="C6910" s="389"/>
      <c r="D6910" s="389"/>
      <c r="E6910" s="389"/>
    </row>
    <row r="6911" spans="2:5" x14ac:dyDescent="0.25">
      <c r="B6911" s="388"/>
      <c r="C6911" s="389"/>
      <c r="D6911" s="389"/>
      <c r="E6911" s="389"/>
    </row>
    <row r="6912" spans="2:5" x14ac:dyDescent="0.25">
      <c r="B6912" s="388"/>
      <c r="C6912" s="389"/>
      <c r="D6912" s="389"/>
      <c r="E6912" s="389"/>
    </row>
    <row r="6913" spans="2:5" x14ac:dyDescent="0.25">
      <c r="B6913" s="388"/>
      <c r="C6913" s="389"/>
      <c r="D6913" s="389"/>
      <c r="E6913" s="389"/>
    </row>
    <row r="6914" spans="2:5" x14ac:dyDescent="0.25">
      <c r="B6914" s="388"/>
      <c r="C6914" s="389"/>
      <c r="D6914" s="389"/>
      <c r="E6914" s="389"/>
    </row>
    <row r="6915" spans="2:5" x14ac:dyDescent="0.25">
      <c r="B6915" s="388"/>
      <c r="C6915" s="389"/>
      <c r="D6915" s="389"/>
      <c r="E6915" s="389"/>
    </row>
    <row r="6916" spans="2:5" x14ac:dyDescent="0.25">
      <c r="B6916" s="388"/>
      <c r="C6916" s="389"/>
      <c r="D6916" s="389"/>
      <c r="E6916" s="389"/>
    </row>
    <row r="6917" spans="2:5" x14ac:dyDescent="0.25">
      <c r="B6917" s="388"/>
      <c r="C6917" s="389"/>
      <c r="D6917" s="389"/>
      <c r="E6917" s="389"/>
    </row>
    <row r="6918" spans="2:5" x14ac:dyDescent="0.25">
      <c r="B6918" s="388"/>
      <c r="C6918" s="389"/>
      <c r="D6918" s="389"/>
      <c r="E6918" s="389"/>
    </row>
    <row r="6919" spans="2:5" x14ac:dyDescent="0.25">
      <c r="B6919" s="388"/>
      <c r="C6919" s="389"/>
      <c r="D6919" s="389"/>
      <c r="E6919" s="389"/>
    </row>
    <row r="6920" spans="2:5" x14ac:dyDescent="0.25">
      <c r="B6920" s="388"/>
      <c r="C6920" s="389"/>
      <c r="D6920" s="389"/>
      <c r="E6920" s="389"/>
    </row>
    <row r="6921" spans="2:5" x14ac:dyDescent="0.25">
      <c r="B6921" s="388"/>
      <c r="C6921" s="389"/>
      <c r="D6921" s="389"/>
      <c r="E6921" s="389"/>
    </row>
    <row r="6922" spans="2:5" x14ac:dyDescent="0.25">
      <c r="B6922" s="388"/>
      <c r="C6922" s="389"/>
      <c r="D6922" s="389"/>
      <c r="E6922" s="389"/>
    </row>
    <row r="6923" spans="2:5" x14ac:dyDescent="0.25">
      <c r="B6923" s="388"/>
      <c r="C6923" s="389"/>
      <c r="D6923" s="389"/>
      <c r="E6923" s="389"/>
    </row>
    <row r="6924" spans="2:5" x14ac:dyDescent="0.25">
      <c r="B6924" s="388"/>
      <c r="C6924" s="389"/>
      <c r="D6924" s="389"/>
      <c r="E6924" s="389"/>
    </row>
    <row r="6925" spans="2:5" x14ac:dyDescent="0.25">
      <c r="B6925" s="388"/>
      <c r="C6925" s="389"/>
      <c r="D6925" s="389"/>
      <c r="E6925" s="389"/>
    </row>
    <row r="6926" spans="2:5" x14ac:dyDescent="0.25">
      <c r="B6926" s="388"/>
      <c r="C6926" s="389"/>
      <c r="D6926" s="389"/>
      <c r="E6926" s="389"/>
    </row>
    <row r="6927" spans="2:5" x14ac:dyDescent="0.25">
      <c r="B6927" s="388"/>
      <c r="C6927" s="389"/>
      <c r="D6927" s="389"/>
      <c r="E6927" s="389"/>
    </row>
    <row r="6928" spans="2:5" x14ac:dyDescent="0.25">
      <c r="B6928" s="388"/>
      <c r="C6928" s="389"/>
      <c r="D6928" s="389"/>
      <c r="E6928" s="389"/>
    </row>
    <row r="6929" spans="2:5" x14ac:dyDescent="0.25">
      <c r="B6929" s="388"/>
      <c r="C6929" s="389"/>
      <c r="D6929" s="389"/>
      <c r="E6929" s="389"/>
    </row>
    <row r="6930" spans="2:5" x14ac:dyDescent="0.25">
      <c r="B6930" s="388"/>
      <c r="C6930" s="389"/>
      <c r="D6930" s="389"/>
      <c r="E6930" s="389"/>
    </row>
    <row r="6931" spans="2:5" x14ac:dyDescent="0.25">
      <c r="B6931" s="388"/>
      <c r="C6931" s="389"/>
      <c r="D6931" s="389"/>
      <c r="E6931" s="389"/>
    </row>
    <row r="6932" spans="2:5" x14ac:dyDescent="0.25">
      <c r="B6932" s="388"/>
      <c r="C6932" s="389"/>
      <c r="D6932" s="389"/>
      <c r="E6932" s="389"/>
    </row>
    <row r="6933" spans="2:5" x14ac:dyDescent="0.25">
      <c r="B6933" s="388"/>
      <c r="C6933" s="389"/>
      <c r="D6933" s="389"/>
      <c r="E6933" s="389"/>
    </row>
    <row r="6934" spans="2:5" x14ac:dyDescent="0.25">
      <c r="B6934" s="388"/>
      <c r="C6934" s="389"/>
      <c r="D6934" s="389"/>
      <c r="E6934" s="389"/>
    </row>
    <row r="6935" spans="2:5" x14ac:dyDescent="0.25">
      <c r="B6935" s="388"/>
      <c r="C6935" s="389"/>
      <c r="D6935" s="389"/>
      <c r="E6935" s="389"/>
    </row>
    <row r="6936" spans="2:5" x14ac:dyDescent="0.25">
      <c r="B6936" s="388"/>
      <c r="C6936" s="389"/>
      <c r="D6936" s="389"/>
      <c r="E6936" s="389"/>
    </row>
    <row r="6937" spans="2:5" x14ac:dyDescent="0.25">
      <c r="B6937" s="388"/>
      <c r="C6937" s="389"/>
      <c r="D6937" s="389"/>
      <c r="E6937" s="389"/>
    </row>
    <row r="6938" spans="2:5" x14ac:dyDescent="0.25">
      <c r="B6938" s="388"/>
      <c r="C6938" s="389"/>
      <c r="D6938" s="389"/>
      <c r="E6938" s="389"/>
    </row>
    <row r="6939" spans="2:5" x14ac:dyDescent="0.25">
      <c r="B6939" s="388"/>
      <c r="C6939" s="389"/>
      <c r="D6939" s="389"/>
      <c r="E6939" s="389"/>
    </row>
    <row r="6940" spans="2:5" x14ac:dyDescent="0.25">
      <c r="B6940" s="388"/>
      <c r="C6940" s="389"/>
      <c r="D6940" s="389"/>
      <c r="E6940" s="389"/>
    </row>
    <row r="6941" spans="2:5" x14ac:dyDescent="0.25">
      <c r="B6941" s="388"/>
      <c r="C6941" s="389"/>
      <c r="D6941" s="389"/>
      <c r="E6941" s="389"/>
    </row>
    <row r="6942" spans="2:5" x14ac:dyDescent="0.25">
      <c r="B6942" s="388"/>
      <c r="C6942" s="389"/>
      <c r="D6942" s="389"/>
      <c r="E6942" s="389"/>
    </row>
    <row r="6943" spans="2:5" x14ac:dyDescent="0.25">
      <c r="B6943" s="388"/>
      <c r="C6943" s="389"/>
      <c r="D6943" s="389"/>
      <c r="E6943" s="389"/>
    </row>
    <row r="6944" spans="2:5" x14ac:dyDescent="0.25">
      <c r="B6944" s="388"/>
      <c r="C6944" s="389"/>
      <c r="D6944" s="389"/>
      <c r="E6944" s="389"/>
    </row>
    <row r="6945" spans="2:5" x14ac:dyDescent="0.25">
      <c r="B6945" s="388"/>
      <c r="C6945" s="389"/>
      <c r="D6945" s="389"/>
      <c r="E6945" s="389"/>
    </row>
    <row r="6946" spans="2:5" x14ac:dyDescent="0.25">
      <c r="B6946" s="388"/>
      <c r="C6946" s="389"/>
      <c r="D6946" s="389"/>
      <c r="E6946" s="389"/>
    </row>
    <row r="6947" spans="2:5" x14ac:dyDescent="0.25">
      <c r="B6947" s="388"/>
      <c r="C6947" s="389"/>
      <c r="D6947" s="389"/>
      <c r="E6947" s="389"/>
    </row>
    <row r="6948" spans="2:5" x14ac:dyDescent="0.25">
      <c r="B6948" s="388"/>
      <c r="C6948" s="389"/>
      <c r="D6948" s="389"/>
      <c r="E6948" s="389"/>
    </row>
    <row r="6949" spans="2:5" x14ac:dyDescent="0.25">
      <c r="B6949" s="388"/>
      <c r="C6949" s="389"/>
      <c r="D6949" s="389"/>
      <c r="E6949" s="389"/>
    </row>
    <row r="6950" spans="2:5" x14ac:dyDescent="0.25">
      <c r="B6950" s="388"/>
      <c r="C6950" s="389"/>
      <c r="D6950" s="389"/>
      <c r="E6950" s="389"/>
    </row>
    <row r="6951" spans="2:5" x14ac:dyDescent="0.25">
      <c r="B6951" s="388"/>
      <c r="C6951" s="389"/>
      <c r="D6951" s="389"/>
      <c r="E6951" s="389"/>
    </row>
    <row r="6952" spans="2:5" x14ac:dyDescent="0.25">
      <c r="B6952" s="388"/>
      <c r="C6952" s="389"/>
      <c r="D6952" s="389"/>
      <c r="E6952" s="389"/>
    </row>
    <row r="6953" spans="2:5" x14ac:dyDescent="0.25">
      <c r="B6953" s="388"/>
      <c r="C6953" s="389"/>
      <c r="D6953" s="389"/>
      <c r="E6953" s="389"/>
    </row>
    <row r="6954" spans="2:5" x14ac:dyDescent="0.25">
      <c r="B6954" s="388"/>
      <c r="C6954" s="389"/>
      <c r="D6954" s="389"/>
      <c r="E6954" s="389"/>
    </row>
    <row r="6955" spans="2:5" x14ac:dyDescent="0.25">
      <c r="B6955" s="388"/>
      <c r="C6955" s="389"/>
      <c r="D6955" s="389"/>
      <c r="E6955" s="389"/>
    </row>
    <row r="6956" spans="2:5" x14ac:dyDescent="0.25">
      <c r="B6956" s="388"/>
      <c r="C6956" s="389"/>
      <c r="D6956" s="389"/>
      <c r="E6956" s="389"/>
    </row>
    <row r="6957" spans="2:5" x14ac:dyDescent="0.25">
      <c r="B6957" s="388"/>
      <c r="C6957" s="389"/>
      <c r="D6957" s="389"/>
      <c r="E6957" s="389"/>
    </row>
    <row r="6958" spans="2:5" x14ac:dyDescent="0.25">
      <c r="B6958" s="388"/>
      <c r="C6958" s="389"/>
      <c r="D6958" s="389"/>
      <c r="E6958" s="389"/>
    </row>
    <row r="6959" spans="2:5" x14ac:dyDescent="0.25">
      <c r="B6959" s="388"/>
      <c r="C6959" s="389"/>
      <c r="D6959" s="389"/>
      <c r="E6959" s="389"/>
    </row>
    <row r="6960" spans="2:5" x14ac:dyDescent="0.25">
      <c r="B6960" s="388"/>
      <c r="C6960" s="389"/>
      <c r="D6960" s="389"/>
      <c r="E6960" s="389"/>
    </row>
    <row r="6961" spans="2:5" x14ac:dyDescent="0.25">
      <c r="B6961" s="388"/>
      <c r="C6961" s="389"/>
      <c r="D6961" s="389"/>
      <c r="E6961" s="389"/>
    </row>
    <row r="6962" spans="2:5" x14ac:dyDescent="0.25">
      <c r="B6962" s="388"/>
      <c r="C6962" s="389"/>
      <c r="D6962" s="389"/>
      <c r="E6962" s="389"/>
    </row>
    <row r="6963" spans="2:5" x14ac:dyDescent="0.25">
      <c r="B6963" s="388"/>
      <c r="C6963" s="389"/>
      <c r="D6963" s="389"/>
      <c r="E6963" s="389"/>
    </row>
    <row r="6964" spans="2:5" x14ac:dyDescent="0.25">
      <c r="B6964" s="388"/>
      <c r="C6964" s="389"/>
      <c r="D6964" s="389"/>
      <c r="E6964" s="389"/>
    </row>
    <row r="6965" spans="2:5" x14ac:dyDescent="0.25">
      <c r="B6965" s="388"/>
      <c r="C6965" s="389"/>
      <c r="D6965" s="389"/>
      <c r="E6965" s="389"/>
    </row>
    <row r="6966" spans="2:5" x14ac:dyDescent="0.25">
      <c r="B6966" s="388"/>
      <c r="C6966" s="389"/>
      <c r="D6966" s="389"/>
      <c r="E6966" s="389"/>
    </row>
    <row r="6967" spans="2:5" x14ac:dyDescent="0.25">
      <c r="B6967" s="388"/>
      <c r="C6967" s="389"/>
      <c r="D6967" s="389"/>
      <c r="E6967" s="389"/>
    </row>
    <row r="6968" spans="2:5" x14ac:dyDescent="0.25">
      <c r="B6968" s="388"/>
      <c r="C6968" s="389"/>
      <c r="D6968" s="389"/>
      <c r="E6968" s="389"/>
    </row>
    <row r="6969" spans="2:5" x14ac:dyDescent="0.25">
      <c r="B6969" s="388"/>
      <c r="C6969" s="389"/>
      <c r="D6969" s="389"/>
      <c r="E6969" s="389"/>
    </row>
    <row r="6970" spans="2:5" x14ac:dyDescent="0.25">
      <c r="B6970" s="388"/>
      <c r="C6970" s="389"/>
      <c r="D6970" s="389"/>
      <c r="E6970" s="389"/>
    </row>
    <row r="6971" spans="2:5" x14ac:dyDescent="0.25">
      <c r="B6971" s="388"/>
      <c r="C6971" s="389"/>
      <c r="D6971" s="389"/>
      <c r="E6971" s="389"/>
    </row>
    <row r="6972" spans="2:5" x14ac:dyDescent="0.25">
      <c r="B6972" s="388"/>
      <c r="C6972" s="389"/>
      <c r="D6972" s="389"/>
      <c r="E6972" s="389"/>
    </row>
    <row r="6973" spans="2:5" x14ac:dyDescent="0.25">
      <c r="B6973" s="388"/>
      <c r="C6973" s="389"/>
      <c r="D6973" s="389"/>
      <c r="E6973" s="389"/>
    </row>
    <row r="6974" spans="2:5" x14ac:dyDescent="0.25">
      <c r="B6974" s="388"/>
      <c r="C6974" s="389"/>
      <c r="D6974" s="389"/>
      <c r="E6974" s="389"/>
    </row>
    <row r="6975" spans="2:5" x14ac:dyDescent="0.25">
      <c r="B6975" s="388"/>
      <c r="C6975" s="389"/>
      <c r="D6975" s="389"/>
      <c r="E6975" s="389"/>
    </row>
    <row r="6976" spans="2:5" x14ac:dyDescent="0.25">
      <c r="B6976" s="388"/>
      <c r="C6976" s="389"/>
      <c r="D6976" s="389"/>
      <c r="E6976" s="389"/>
    </row>
    <row r="6977" spans="2:5" x14ac:dyDescent="0.25">
      <c r="B6977" s="388"/>
      <c r="C6977" s="389"/>
      <c r="D6977" s="389"/>
      <c r="E6977" s="389"/>
    </row>
    <row r="6978" spans="2:5" x14ac:dyDescent="0.25">
      <c r="B6978" s="388"/>
      <c r="C6978" s="389"/>
      <c r="D6978" s="389"/>
      <c r="E6978" s="389"/>
    </row>
    <row r="6979" spans="2:5" x14ac:dyDescent="0.25">
      <c r="B6979" s="388"/>
      <c r="C6979" s="389"/>
      <c r="D6979" s="389"/>
      <c r="E6979" s="389"/>
    </row>
    <row r="6980" spans="2:5" x14ac:dyDescent="0.25">
      <c r="B6980" s="388"/>
      <c r="C6980" s="389"/>
      <c r="D6980" s="389"/>
      <c r="E6980" s="389"/>
    </row>
    <row r="6981" spans="2:5" x14ac:dyDescent="0.25">
      <c r="B6981" s="388"/>
      <c r="C6981" s="389"/>
      <c r="D6981" s="389"/>
      <c r="E6981" s="389"/>
    </row>
    <row r="6982" spans="2:5" x14ac:dyDescent="0.25">
      <c r="B6982" s="388"/>
      <c r="C6982" s="389"/>
      <c r="D6982" s="389"/>
      <c r="E6982" s="389"/>
    </row>
    <row r="6983" spans="2:5" x14ac:dyDescent="0.25">
      <c r="B6983" s="388"/>
      <c r="C6983" s="389"/>
      <c r="D6983" s="389"/>
      <c r="E6983" s="389"/>
    </row>
    <row r="6984" spans="2:5" x14ac:dyDescent="0.25">
      <c r="B6984" s="388"/>
      <c r="C6984" s="389"/>
      <c r="D6984" s="389"/>
      <c r="E6984" s="389"/>
    </row>
    <row r="6985" spans="2:5" x14ac:dyDescent="0.25">
      <c r="B6985" s="388"/>
      <c r="C6985" s="389"/>
      <c r="D6985" s="389"/>
      <c r="E6985" s="389"/>
    </row>
    <row r="6986" spans="2:5" x14ac:dyDescent="0.25">
      <c r="B6986" s="388"/>
      <c r="C6986" s="389"/>
      <c r="D6986" s="389"/>
      <c r="E6986" s="389"/>
    </row>
    <row r="6987" spans="2:5" x14ac:dyDescent="0.25">
      <c r="B6987" s="388"/>
      <c r="C6987" s="389"/>
      <c r="D6987" s="389"/>
      <c r="E6987" s="389"/>
    </row>
    <row r="6988" spans="2:5" x14ac:dyDescent="0.25">
      <c r="B6988" s="388"/>
      <c r="C6988" s="389"/>
      <c r="D6988" s="389"/>
      <c r="E6988" s="389"/>
    </row>
    <row r="6989" spans="2:5" x14ac:dyDescent="0.25">
      <c r="B6989" s="388"/>
      <c r="C6989" s="389"/>
      <c r="D6989" s="389"/>
      <c r="E6989" s="389"/>
    </row>
    <row r="6990" spans="2:5" x14ac:dyDescent="0.25">
      <c r="B6990" s="388"/>
      <c r="C6990" s="389"/>
      <c r="D6990" s="389"/>
      <c r="E6990" s="389"/>
    </row>
    <row r="6991" spans="2:5" x14ac:dyDescent="0.25">
      <c r="B6991" s="388"/>
      <c r="C6991" s="389"/>
      <c r="D6991" s="389"/>
      <c r="E6991" s="389"/>
    </row>
    <row r="6992" spans="2:5" x14ac:dyDescent="0.25">
      <c r="B6992" s="388"/>
      <c r="C6992" s="389"/>
      <c r="D6992" s="389"/>
      <c r="E6992" s="389"/>
    </row>
    <row r="6993" spans="2:5" x14ac:dyDescent="0.25">
      <c r="B6993" s="388"/>
      <c r="C6993" s="389"/>
      <c r="D6993" s="389"/>
      <c r="E6993" s="389"/>
    </row>
    <row r="6994" spans="2:5" x14ac:dyDescent="0.25">
      <c r="B6994" s="388"/>
      <c r="C6994" s="389"/>
      <c r="D6994" s="389"/>
      <c r="E6994" s="389"/>
    </row>
    <row r="6995" spans="2:5" x14ac:dyDescent="0.25">
      <c r="B6995" s="388"/>
      <c r="C6995" s="389"/>
      <c r="D6995" s="389"/>
      <c r="E6995" s="389"/>
    </row>
    <row r="6996" spans="2:5" x14ac:dyDescent="0.25">
      <c r="B6996" s="388"/>
      <c r="C6996" s="389"/>
      <c r="D6996" s="389"/>
      <c r="E6996" s="389"/>
    </row>
    <row r="6997" spans="2:5" x14ac:dyDescent="0.25">
      <c r="B6997" s="388"/>
      <c r="C6997" s="389"/>
      <c r="D6997" s="389"/>
      <c r="E6997" s="389"/>
    </row>
    <row r="6998" spans="2:5" x14ac:dyDescent="0.25">
      <c r="B6998" s="388"/>
      <c r="C6998" s="389"/>
      <c r="D6998" s="389"/>
      <c r="E6998" s="389"/>
    </row>
    <row r="6999" spans="2:5" x14ac:dyDescent="0.25">
      <c r="B6999" s="388"/>
      <c r="C6999" s="389"/>
      <c r="D6999" s="389"/>
      <c r="E6999" s="389"/>
    </row>
    <row r="7000" spans="2:5" x14ac:dyDescent="0.25">
      <c r="B7000" s="388"/>
      <c r="C7000" s="389"/>
      <c r="D7000" s="389"/>
      <c r="E7000" s="389"/>
    </row>
    <row r="7001" spans="2:5" x14ac:dyDescent="0.25">
      <c r="B7001" s="388"/>
      <c r="C7001" s="389"/>
      <c r="D7001" s="389"/>
      <c r="E7001" s="389"/>
    </row>
    <row r="7002" spans="2:5" x14ac:dyDescent="0.25">
      <c r="B7002" s="388"/>
      <c r="C7002" s="389"/>
      <c r="D7002" s="389"/>
      <c r="E7002" s="389"/>
    </row>
    <row r="7003" spans="2:5" x14ac:dyDescent="0.25">
      <c r="B7003" s="388"/>
      <c r="C7003" s="389"/>
      <c r="D7003" s="389"/>
      <c r="E7003" s="389"/>
    </row>
    <row r="7004" spans="2:5" x14ac:dyDescent="0.25">
      <c r="B7004" s="388"/>
      <c r="C7004" s="389"/>
      <c r="D7004" s="389"/>
      <c r="E7004" s="389"/>
    </row>
    <row r="7005" spans="2:5" x14ac:dyDescent="0.25">
      <c r="B7005" s="388"/>
      <c r="C7005" s="389"/>
      <c r="D7005" s="389"/>
      <c r="E7005" s="389"/>
    </row>
    <row r="7006" spans="2:5" x14ac:dyDescent="0.25">
      <c r="B7006" s="388"/>
      <c r="C7006" s="389"/>
      <c r="D7006" s="389"/>
      <c r="E7006" s="389"/>
    </row>
    <row r="7007" spans="2:5" x14ac:dyDescent="0.25">
      <c r="B7007" s="388"/>
      <c r="C7007" s="389"/>
      <c r="D7007" s="389"/>
      <c r="E7007" s="389"/>
    </row>
    <row r="7008" spans="2:5" x14ac:dyDescent="0.25">
      <c r="B7008" s="388"/>
      <c r="C7008" s="389"/>
      <c r="D7008" s="389"/>
      <c r="E7008" s="389"/>
    </row>
    <row r="7009" spans="2:5" x14ac:dyDescent="0.25">
      <c r="B7009" s="388"/>
      <c r="C7009" s="389"/>
      <c r="D7009" s="389"/>
      <c r="E7009" s="389"/>
    </row>
    <row r="7010" spans="2:5" x14ac:dyDescent="0.25">
      <c r="B7010" s="388"/>
      <c r="C7010" s="389"/>
      <c r="D7010" s="389"/>
      <c r="E7010" s="389"/>
    </row>
    <row r="7011" spans="2:5" x14ac:dyDescent="0.25">
      <c r="B7011" s="388"/>
      <c r="C7011" s="389"/>
      <c r="D7011" s="389"/>
      <c r="E7011" s="389"/>
    </row>
    <row r="7012" spans="2:5" x14ac:dyDescent="0.25">
      <c r="B7012" s="388"/>
      <c r="C7012" s="389"/>
      <c r="D7012" s="389"/>
      <c r="E7012" s="389"/>
    </row>
    <row r="7013" spans="2:5" x14ac:dyDescent="0.25">
      <c r="B7013" s="388"/>
      <c r="C7013" s="389"/>
      <c r="D7013" s="389"/>
      <c r="E7013" s="389"/>
    </row>
    <row r="7014" spans="2:5" x14ac:dyDescent="0.25">
      <c r="B7014" s="388"/>
      <c r="C7014" s="389"/>
      <c r="D7014" s="389"/>
      <c r="E7014" s="389"/>
    </row>
    <row r="7015" spans="2:5" x14ac:dyDescent="0.25">
      <c r="B7015" s="388"/>
      <c r="C7015" s="389"/>
      <c r="D7015" s="389"/>
      <c r="E7015" s="389"/>
    </row>
    <row r="7016" spans="2:5" x14ac:dyDescent="0.25">
      <c r="B7016" s="388"/>
      <c r="C7016" s="389"/>
      <c r="D7016" s="389"/>
      <c r="E7016" s="389"/>
    </row>
    <row r="7017" spans="2:5" x14ac:dyDescent="0.25">
      <c r="B7017" s="388"/>
      <c r="C7017" s="389"/>
      <c r="D7017" s="389"/>
      <c r="E7017" s="389"/>
    </row>
    <row r="7018" spans="2:5" x14ac:dyDescent="0.25">
      <c r="B7018" s="388"/>
      <c r="C7018" s="389"/>
      <c r="D7018" s="389"/>
      <c r="E7018" s="389"/>
    </row>
    <row r="7019" spans="2:5" x14ac:dyDescent="0.25">
      <c r="B7019" s="388"/>
      <c r="C7019" s="389"/>
      <c r="D7019" s="389"/>
      <c r="E7019" s="389"/>
    </row>
    <row r="7020" spans="2:5" x14ac:dyDescent="0.25">
      <c r="B7020" s="388"/>
      <c r="C7020" s="389"/>
      <c r="D7020" s="389"/>
      <c r="E7020" s="389"/>
    </row>
    <row r="7021" spans="2:5" x14ac:dyDescent="0.25">
      <c r="B7021" s="388"/>
      <c r="C7021" s="389"/>
      <c r="D7021" s="389"/>
      <c r="E7021" s="389"/>
    </row>
    <row r="7022" spans="2:5" x14ac:dyDescent="0.25">
      <c r="B7022" s="388"/>
      <c r="C7022" s="389"/>
      <c r="D7022" s="389"/>
      <c r="E7022" s="389"/>
    </row>
    <row r="7023" spans="2:5" x14ac:dyDescent="0.25">
      <c r="B7023" s="388"/>
      <c r="C7023" s="389"/>
      <c r="D7023" s="389"/>
      <c r="E7023" s="389"/>
    </row>
    <row r="7024" spans="2:5" x14ac:dyDescent="0.25">
      <c r="B7024" s="388"/>
      <c r="C7024" s="389"/>
      <c r="D7024" s="389"/>
      <c r="E7024" s="389"/>
    </row>
    <row r="7025" spans="2:5" x14ac:dyDescent="0.25">
      <c r="B7025" s="388"/>
      <c r="C7025" s="389"/>
      <c r="D7025" s="389"/>
      <c r="E7025" s="389"/>
    </row>
    <row r="7026" spans="2:5" x14ac:dyDescent="0.25">
      <c r="B7026" s="388"/>
      <c r="C7026" s="389"/>
      <c r="D7026" s="389"/>
      <c r="E7026" s="389"/>
    </row>
    <row r="7027" spans="2:5" x14ac:dyDescent="0.25">
      <c r="B7027" s="388"/>
      <c r="C7027" s="389"/>
      <c r="D7027" s="389"/>
      <c r="E7027" s="389"/>
    </row>
    <row r="7028" spans="2:5" x14ac:dyDescent="0.25">
      <c r="B7028" s="388"/>
      <c r="C7028" s="389"/>
      <c r="D7028" s="389"/>
      <c r="E7028" s="389"/>
    </row>
    <row r="7029" spans="2:5" x14ac:dyDescent="0.25">
      <c r="B7029" s="388"/>
      <c r="C7029" s="389"/>
      <c r="D7029" s="389"/>
      <c r="E7029" s="389"/>
    </row>
    <row r="7030" spans="2:5" x14ac:dyDescent="0.25">
      <c r="B7030" s="388"/>
      <c r="C7030" s="389"/>
      <c r="D7030" s="389"/>
      <c r="E7030" s="389"/>
    </row>
    <row r="7031" spans="2:5" x14ac:dyDescent="0.25">
      <c r="B7031" s="388"/>
      <c r="C7031" s="389"/>
      <c r="D7031" s="389"/>
      <c r="E7031" s="389"/>
    </row>
    <row r="7032" spans="2:5" x14ac:dyDescent="0.25">
      <c r="B7032" s="388"/>
      <c r="C7032" s="389"/>
      <c r="D7032" s="389"/>
      <c r="E7032" s="389"/>
    </row>
    <row r="7033" spans="2:5" x14ac:dyDescent="0.25">
      <c r="B7033" s="388"/>
      <c r="C7033" s="389"/>
      <c r="D7033" s="389"/>
      <c r="E7033" s="389"/>
    </row>
    <row r="7034" spans="2:5" x14ac:dyDescent="0.25">
      <c r="B7034" s="388"/>
      <c r="C7034" s="389"/>
      <c r="D7034" s="389"/>
      <c r="E7034" s="389"/>
    </row>
    <row r="7035" spans="2:5" x14ac:dyDescent="0.25">
      <c r="B7035" s="388"/>
      <c r="C7035" s="389"/>
      <c r="D7035" s="389"/>
      <c r="E7035" s="389"/>
    </row>
    <row r="7036" spans="2:5" x14ac:dyDescent="0.25">
      <c r="B7036" s="388"/>
      <c r="C7036" s="389"/>
      <c r="D7036" s="389"/>
      <c r="E7036" s="389"/>
    </row>
    <row r="7037" spans="2:5" x14ac:dyDescent="0.25">
      <c r="B7037" s="388"/>
      <c r="C7037" s="389"/>
      <c r="D7037" s="389"/>
      <c r="E7037" s="389"/>
    </row>
    <row r="7038" spans="2:5" x14ac:dyDescent="0.25">
      <c r="B7038" s="388"/>
      <c r="C7038" s="389"/>
      <c r="D7038" s="389"/>
      <c r="E7038" s="389"/>
    </row>
    <row r="7039" spans="2:5" x14ac:dyDescent="0.25">
      <c r="B7039" s="388"/>
      <c r="C7039" s="389"/>
      <c r="D7039" s="389"/>
      <c r="E7039" s="389"/>
    </row>
    <row r="7040" spans="2:5" x14ac:dyDescent="0.25">
      <c r="B7040" s="388"/>
      <c r="C7040" s="389"/>
      <c r="D7040" s="389"/>
      <c r="E7040" s="389"/>
    </row>
    <row r="7041" spans="2:5" x14ac:dyDescent="0.25">
      <c r="B7041" s="388"/>
      <c r="C7041" s="389"/>
      <c r="D7041" s="389"/>
      <c r="E7041" s="389"/>
    </row>
    <row r="7042" spans="2:5" x14ac:dyDescent="0.25">
      <c r="B7042" s="388"/>
      <c r="C7042" s="389"/>
      <c r="D7042" s="389"/>
      <c r="E7042" s="389"/>
    </row>
    <row r="7043" spans="2:5" x14ac:dyDescent="0.25">
      <c r="B7043" s="388"/>
      <c r="C7043" s="389"/>
      <c r="D7043" s="389"/>
      <c r="E7043" s="389"/>
    </row>
    <row r="7044" spans="2:5" x14ac:dyDescent="0.25">
      <c r="B7044" s="388"/>
      <c r="C7044" s="389"/>
      <c r="D7044" s="389"/>
      <c r="E7044" s="389"/>
    </row>
    <row r="7045" spans="2:5" x14ac:dyDescent="0.25">
      <c r="B7045" s="388"/>
      <c r="C7045" s="389"/>
      <c r="D7045" s="389"/>
      <c r="E7045" s="389"/>
    </row>
    <row r="7046" spans="2:5" x14ac:dyDescent="0.25">
      <c r="B7046" s="388"/>
      <c r="C7046" s="389"/>
      <c r="D7046" s="389"/>
      <c r="E7046" s="389"/>
    </row>
    <row r="7047" spans="2:5" x14ac:dyDescent="0.25">
      <c r="B7047" s="388"/>
      <c r="C7047" s="389"/>
      <c r="D7047" s="389"/>
      <c r="E7047" s="389"/>
    </row>
    <row r="7048" spans="2:5" x14ac:dyDescent="0.25">
      <c r="B7048" s="388"/>
      <c r="C7048" s="389"/>
      <c r="D7048" s="389"/>
      <c r="E7048" s="389"/>
    </row>
    <row r="7049" spans="2:5" x14ac:dyDescent="0.25">
      <c r="B7049" s="388"/>
      <c r="C7049" s="389"/>
      <c r="D7049" s="389"/>
      <c r="E7049" s="389"/>
    </row>
    <row r="7050" spans="2:5" x14ac:dyDescent="0.25">
      <c r="B7050" s="388"/>
      <c r="C7050" s="389"/>
      <c r="D7050" s="389"/>
      <c r="E7050" s="389"/>
    </row>
    <row r="7051" spans="2:5" x14ac:dyDescent="0.25">
      <c r="B7051" s="388"/>
      <c r="C7051" s="389"/>
      <c r="D7051" s="389"/>
      <c r="E7051" s="389"/>
    </row>
    <row r="7052" spans="2:5" x14ac:dyDescent="0.25">
      <c r="B7052" s="388"/>
      <c r="C7052" s="389"/>
      <c r="D7052" s="389"/>
      <c r="E7052" s="389"/>
    </row>
    <row r="7053" spans="2:5" x14ac:dyDescent="0.25">
      <c r="B7053" s="388"/>
      <c r="C7053" s="389"/>
      <c r="D7053" s="389"/>
      <c r="E7053" s="389"/>
    </row>
    <row r="7054" spans="2:5" x14ac:dyDescent="0.25">
      <c r="B7054" s="388"/>
      <c r="C7054" s="389"/>
      <c r="D7054" s="389"/>
      <c r="E7054" s="389"/>
    </row>
    <row r="7055" spans="2:5" x14ac:dyDescent="0.25">
      <c r="B7055" s="388"/>
      <c r="C7055" s="389"/>
      <c r="D7055" s="389"/>
      <c r="E7055" s="389"/>
    </row>
    <row r="7056" spans="2:5" x14ac:dyDescent="0.25">
      <c r="B7056" s="388"/>
      <c r="C7056" s="389"/>
      <c r="D7056" s="389"/>
      <c r="E7056" s="389"/>
    </row>
    <row r="7057" spans="2:5" x14ac:dyDescent="0.25">
      <c r="B7057" s="388"/>
      <c r="C7057" s="389"/>
      <c r="D7057" s="389"/>
      <c r="E7057" s="389"/>
    </row>
    <row r="7058" spans="2:5" x14ac:dyDescent="0.25">
      <c r="B7058" s="388"/>
      <c r="C7058" s="389"/>
      <c r="D7058" s="389"/>
      <c r="E7058" s="389"/>
    </row>
    <row r="7059" spans="2:5" x14ac:dyDescent="0.25">
      <c r="B7059" s="388"/>
      <c r="C7059" s="389"/>
      <c r="D7059" s="389"/>
      <c r="E7059" s="389"/>
    </row>
    <row r="7060" spans="2:5" x14ac:dyDescent="0.25">
      <c r="B7060" s="388"/>
      <c r="C7060" s="389"/>
      <c r="D7060" s="389"/>
      <c r="E7060" s="389"/>
    </row>
    <row r="7061" spans="2:5" x14ac:dyDescent="0.25">
      <c r="B7061" s="388"/>
      <c r="C7061" s="389"/>
      <c r="D7061" s="389"/>
      <c r="E7061" s="389"/>
    </row>
    <row r="7062" spans="2:5" x14ac:dyDescent="0.25">
      <c r="B7062" s="388"/>
      <c r="C7062" s="389"/>
      <c r="D7062" s="389"/>
      <c r="E7062" s="389"/>
    </row>
    <row r="7063" spans="2:5" x14ac:dyDescent="0.25">
      <c r="B7063" s="388"/>
      <c r="C7063" s="389"/>
      <c r="D7063" s="389"/>
      <c r="E7063" s="389"/>
    </row>
    <row r="7064" spans="2:5" x14ac:dyDescent="0.25">
      <c r="B7064" s="388"/>
      <c r="C7064" s="389"/>
      <c r="D7064" s="389"/>
      <c r="E7064" s="389"/>
    </row>
    <row r="7065" spans="2:5" x14ac:dyDescent="0.25">
      <c r="B7065" s="388"/>
      <c r="C7065" s="389"/>
      <c r="D7065" s="389"/>
      <c r="E7065" s="389"/>
    </row>
    <row r="7066" spans="2:5" x14ac:dyDescent="0.25">
      <c r="B7066" s="388"/>
      <c r="C7066" s="389"/>
      <c r="D7066" s="389"/>
      <c r="E7066" s="389"/>
    </row>
    <row r="7067" spans="2:5" x14ac:dyDescent="0.25">
      <c r="B7067" s="388"/>
      <c r="C7067" s="389"/>
      <c r="D7067" s="389"/>
      <c r="E7067" s="389"/>
    </row>
    <row r="7068" spans="2:5" x14ac:dyDescent="0.25">
      <c r="B7068" s="388"/>
      <c r="C7068" s="389"/>
      <c r="D7068" s="389"/>
      <c r="E7068" s="389"/>
    </row>
    <row r="7069" spans="2:5" x14ac:dyDescent="0.25">
      <c r="B7069" s="388"/>
      <c r="C7069" s="389"/>
      <c r="D7069" s="389"/>
      <c r="E7069" s="389"/>
    </row>
    <row r="7070" spans="2:5" x14ac:dyDescent="0.25">
      <c r="B7070" s="388"/>
      <c r="C7070" s="389"/>
      <c r="D7070" s="389"/>
      <c r="E7070" s="389"/>
    </row>
    <row r="7071" spans="2:5" x14ac:dyDescent="0.25">
      <c r="B7071" s="388"/>
      <c r="C7071" s="389"/>
      <c r="D7071" s="389"/>
      <c r="E7071" s="389"/>
    </row>
    <row r="7072" spans="2:5" x14ac:dyDescent="0.25">
      <c r="B7072" s="388"/>
      <c r="C7072" s="389"/>
      <c r="D7072" s="389"/>
      <c r="E7072" s="389"/>
    </row>
    <row r="7073" spans="2:5" x14ac:dyDescent="0.25">
      <c r="B7073" s="388"/>
      <c r="C7073" s="389"/>
      <c r="D7073" s="389"/>
      <c r="E7073" s="389"/>
    </row>
    <row r="7074" spans="2:5" x14ac:dyDescent="0.25">
      <c r="B7074" s="388"/>
      <c r="C7074" s="389"/>
      <c r="D7074" s="389"/>
      <c r="E7074" s="389"/>
    </row>
    <row r="7075" spans="2:5" x14ac:dyDescent="0.25">
      <c r="B7075" s="388"/>
      <c r="C7075" s="389"/>
      <c r="D7075" s="389"/>
      <c r="E7075" s="389"/>
    </row>
    <row r="7076" spans="2:5" x14ac:dyDescent="0.25">
      <c r="B7076" s="388"/>
      <c r="C7076" s="389"/>
      <c r="D7076" s="389"/>
      <c r="E7076" s="389"/>
    </row>
    <row r="7077" spans="2:5" x14ac:dyDescent="0.25">
      <c r="B7077" s="388"/>
      <c r="C7077" s="389"/>
      <c r="D7077" s="389"/>
      <c r="E7077" s="389"/>
    </row>
    <row r="7078" spans="2:5" x14ac:dyDescent="0.25">
      <c r="B7078" s="388"/>
      <c r="C7078" s="389"/>
      <c r="D7078" s="389"/>
      <c r="E7078" s="389"/>
    </row>
    <row r="7079" spans="2:5" x14ac:dyDescent="0.25">
      <c r="B7079" s="388"/>
      <c r="C7079" s="389"/>
      <c r="D7079" s="389"/>
      <c r="E7079" s="389"/>
    </row>
    <row r="7080" spans="2:5" x14ac:dyDescent="0.25">
      <c r="B7080" s="388"/>
      <c r="C7080" s="389"/>
      <c r="D7080" s="389"/>
      <c r="E7080" s="389"/>
    </row>
    <row r="7081" spans="2:5" x14ac:dyDescent="0.25">
      <c r="B7081" s="388"/>
      <c r="C7081" s="389"/>
      <c r="D7081" s="389"/>
      <c r="E7081" s="389"/>
    </row>
    <row r="7082" spans="2:5" x14ac:dyDescent="0.25">
      <c r="B7082" s="388"/>
      <c r="C7082" s="389"/>
      <c r="D7082" s="389"/>
      <c r="E7082" s="389"/>
    </row>
    <row r="7083" spans="2:5" x14ac:dyDescent="0.25">
      <c r="B7083" s="388"/>
      <c r="C7083" s="389"/>
      <c r="D7083" s="389"/>
      <c r="E7083" s="389"/>
    </row>
    <row r="7084" spans="2:5" x14ac:dyDescent="0.25">
      <c r="B7084" s="388"/>
      <c r="C7084" s="389"/>
      <c r="D7084" s="389"/>
      <c r="E7084" s="389"/>
    </row>
    <row r="7085" spans="2:5" x14ac:dyDescent="0.25">
      <c r="B7085" s="388"/>
      <c r="C7085" s="389"/>
      <c r="D7085" s="389"/>
      <c r="E7085" s="389"/>
    </row>
    <row r="7086" spans="2:5" x14ac:dyDescent="0.25">
      <c r="B7086" s="388"/>
      <c r="C7086" s="389"/>
      <c r="D7086" s="389"/>
      <c r="E7086" s="389"/>
    </row>
    <row r="7087" spans="2:5" x14ac:dyDescent="0.25">
      <c r="B7087" s="388"/>
      <c r="C7087" s="389"/>
      <c r="D7087" s="389"/>
      <c r="E7087" s="389"/>
    </row>
    <row r="7088" spans="2:5" x14ac:dyDescent="0.25">
      <c r="B7088" s="388"/>
      <c r="C7088" s="389"/>
      <c r="D7088" s="389"/>
      <c r="E7088" s="389"/>
    </row>
    <row r="7089" spans="2:5" x14ac:dyDescent="0.25">
      <c r="B7089" s="388"/>
      <c r="C7089" s="389"/>
      <c r="D7089" s="389"/>
      <c r="E7089" s="389"/>
    </row>
    <row r="7090" spans="2:5" x14ac:dyDescent="0.25">
      <c r="B7090" s="388"/>
      <c r="C7090" s="389"/>
      <c r="D7090" s="389"/>
      <c r="E7090" s="389"/>
    </row>
    <row r="7091" spans="2:5" x14ac:dyDescent="0.25">
      <c r="B7091" s="388"/>
      <c r="C7091" s="389"/>
      <c r="D7091" s="389"/>
      <c r="E7091" s="389"/>
    </row>
    <row r="7092" spans="2:5" x14ac:dyDescent="0.25">
      <c r="B7092" s="388"/>
      <c r="C7092" s="389"/>
      <c r="D7092" s="389"/>
      <c r="E7092" s="389"/>
    </row>
    <row r="7093" spans="2:5" x14ac:dyDescent="0.25">
      <c r="B7093" s="388"/>
      <c r="C7093" s="389"/>
      <c r="D7093" s="389"/>
      <c r="E7093" s="389"/>
    </row>
    <row r="7094" spans="2:5" x14ac:dyDescent="0.25">
      <c r="B7094" s="388"/>
      <c r="C7094" s="389"/>
      <c r="D7094" s="389"/>
      <c r="E7094" s="389"/>
    </row>
    <row r="7095" spans="2:5" x14ac:dyDescent="0.25">
      <c r="B7095" s="388"/>
      <c r="C7095" s="389"/>
      <c r="D7095" s="389"/>
      <c r="E7095" s="389"/>
    </row>
    <row r="7096" spans="2:5" x14ac:dyDescent="0.25">
      <c r="B7096" s="388"/>
      <c r="C7096" s="389"/>
      <c r="D7096" s="389"/>
      <c r="E7096" s="389"/>
    </row>
    <row r="7097" spans="2:5" x14ac:dyDescent="0.25">
      <c r="B7097" s="388"/>
      <c r="C7097" s="389"/>
      <c r="D7097" s="389"/>
      <c r="E7097" s="389"/>
    </row>
    <row r="7098" spans="2:5" x14ac:dyDescent="0.25">
      <c r="B7098" s="388"/>
      <c r="C7098" s="389"/>
      <c r="D7098" s="389"/>
      <c r="E7098" s="389"/>
    </row>
    <row r="7099" spans="2:5" x14ac:dyDescent="0.25">
      <c r="B7099" s="388"/>
      <c r="C7099" s="389"/>
      <c r="D7099" s="389"/>
      <c r="E7099" s="389"/>
    </row>
    <row r="7100" spans="2:5" x14ac:dyDescent="0.25">
      <c r="B7100" s="388"/>
      <c r="C7100" s="389"/>
      <c r="D7100" s="389"/>
      <c r="E7100" s="389"/>
    </row>
    <row r="7101" spans="2:5" x14ac:dyDescent="0.25">
      <c r="B7101" s="388"/>
      <c r="C7101" s="389"/>
      <c r="D7101" s="389"/>
      <c r="E7101" s="389"/>
    </row>
    <row r="7102" spans="2:5" x14ac:dyDescent="0.25">
      <c r="B7102" s="388"/>
      <c r="C7102" s="389"/>
      <c r="D7102" s="389"/>
      <c r="E7102" s="389"/>
    </row>
    <row r="7103" spans="2:5" x14ac:dyDescent="0.25">
      <c r="B7103" s="388"/>
      <c r="C7103" s="389"/>
      <c r="D7103" s="389"/>
      <c r="E7103" s="389"/>
    </row>
    <row r="7104" spans="2:5" x14ac:dyDescent="0.25">
      <c r="B7104" s="388"/>
      <c r="C7104" s="389"/>
      <c r="D7104" s="389"/>
      <c r="E7104" s="389"/>
    </row>
    <row r="7105" spans="2:5" x14ac:dyDescent="0.25">
      <c r="B7105" s="388"/>
      <c r="C7105" s="389"/>
      <c r="D7105" s="389"/>
      <c r="E7105" s="389"/>
    </row>
    <row r="7106" spans="2:5" x14ac:dyDescent="0.25">
      <c r="B7106" s="388"/>
      <c r="C7106" s="389"/>
      <c r="D7106" s="389"/>
      <c r="E7106" s="389"/>
    </row>
    <row r="7107" spans="2:5" x14ac:dyDescent="0.25">
      <c r="B7107" s="388"/>
      <c r="C7107" s="389"/>
      <c r="D7107" s="389"/>
      <c r="E7107" s="389"/>
    </row>
    <row r="7108" spans="2:5" x14ac:dyDescent="0.25">
      <c r="B7108" s="388"/>
      <c r="C7108" s="389"/>
      <c r="D7108" s="389"/>
      <c r="E7108" s="389"/>
    </row>
    <row r="7109" spans="2:5" x14ac:dyDescent="0.25">
      <c r="B7109" s="388"/>
      <c r="C7109" s="389"/>
      <c r="D7109" s="389"/>
      <c r="E7109" s="389"/>
    </row>
    <row r="7110" spans="2:5" x14ac:dyDescent="0.25">
      <c r="B7110" s="388"/>
      <c r="C7110" s="389"/>
      <c r="D7110" s="389"/>
      <c r="E7110" s="389"/>
    </row>
    <row r="7111" spans="2:5" x14ac:dyDescent="0.25">
      <c r="B7111" s="388"/>
      <c r="C7111" s="389"/>
      <c r="D7111" s="389"/>
      <c r="E7111" s="389"/>
    </row>
    <row r="7112" spans="2:5" x14ac:dyDescent="0.25">
      <c r="B7112" s="388"/>
      <c r="C7112" s="389"/>
      <c r="D7112" s="389"/>
      <c r="E7112" s="389"/>
    </row>
    <row r="7113" spans="2:5" x14ac:dyDescent="0.25">
      <c r="B7113" s="388"/>
      <c r="C7113" s="389"/>
      <c r="D7113" s="389"/>
      <c r="E7113" s="389"/>
    </row>
    <row r="7114" spans="2:5" x14ac:dyDescent="0.25">
      <c r="B7114" s="388"/>
      <c r="C7114" s="389"/>
      <c r="D7114" s="389"/>
      <c r="E7114" s="389"/>
    </row>
    <row r="7115" spans="2:5" x14ac:dyDescent="0.25">
      <c r="B7115" s="388"/>
      <c r="C7115" s="389"/>
      <c r="D7115" s="389"/>
      <c r="E7115" s="389"/>
    </row>
    <row r="7116" spans="2:5" x14ac:dyDescent="0.25">
      <c r="B7116" s="388"/>
      <c r="C7116" s="389"/>
      <c r="D7116" s="389"/>
      <c r="E7116" s="389"/>
    </row>
    <row r="7117" spans="2:5" x14ac:dyDescent="0.25">
      <c r="B7117" s="388"/>
      <c r="C7117" s="389"/>
      <c r="D7117" s="389"/>
      <c r="E7117" s="389"/>
    </row>
    <row r="7118" spans="2:5" x14ac:dyDescent="0.25">
      <c r="B7118" s="388"/>
      <c r="C7118" s="389"/>
      <c r="D7118" s="389"/>
      <c r="E7118" s="389"/>
    </row>
    <row r="7119" spans="2:5" x14ac:dyDescent="0.25">
      <c r="B7119" s="388"/>
      <c r="C7119" s="389"/>
      <c r="D7119" s="389"/>
      <c r="E7119" s="389"/>
    </row>
    <row r="7120" spans="2:5" x14ac:dyDescent="0.25">
      <c r="B7120" s="388"/>
      <c r="C7120" s="389"/>
      <c r="D7120" s="389"/>
      <c r="E7120" s="389"/>
    </row>
    <row r="7121" spans="2:5" x14ac:dyDescent="0.25">
      <c r="B7121" s="388"/>
      <c r="C7121" s="389"/>
      <c r="D7121" s="389"/>
      <c r="E7121" s="389"/>
    </row>
    <row r="7122" spans="2:5" x14ac:dyDescent="0.25">
      <c r="B7122" s="388"/>
      <c r="C7122" s="389"/>
      <c r="D7122" s="389"/>
      <c r="E7122" s="389"/>
    </row>
    <row r="7123" spans="2:5" x14ac:dyDescent="0.25">
      <c r="B7123" s="388"/>
      <c r="C7123" s="389"/>
      <c r="D7123" s="389"/>
      <c r="E7123" s="389"/>
    </row>
    <row r="7124" spans="2:5" x14ac:dyDescent="0.25">
      <c r="B7124" s="388"/>
      <c r="C7124" s="389"/>
      <c r="D7124" s="389"/>
      <c r="E7124" s="389"/>
    </row>
    <row r="7125" spans="2:5" x14ac:dyDescent="0.25">
      <c r="B7125" s="388"/>
      <c r="C7125" s="389"/>
      <c r="D7125" s="389"/>
      <c r="E7125" s="389"/>
    </row>
    <row r="7126" spans="2:5" x14ac:dyDescent="0.25">
      <c r="B7126" s="388"/>
      <c r="C7126" s="389"/>
      <c r="D7126" s="389"/>
      <c r="E7126" s="389"/>
    </row>
    <row r="7127" spans="2:5" x14ac:dyDescent="0.25">
      <c r="B7127" s="388"/>
      <c r="C7127" s="389"/>
      <c r="D7127" s="389"/>
      <c r="E7127" s="389"/>
    </row>
    <row r="7128" spans="2:5" x14ac:dyDescent="0.25">
      <c r="B7128" s="388"/>
      <c r="C7128" s="389"/>
      <c r="D7128" s="389"/>
      <c r="E7128" s="389"/>
    </row>
    <row r="7129" spans="2:5" x14ac:dyDescent="0.25">
      <c r="B7129" s="388"/>
      <c r="C7129" s="389"/>
      <c r="D7129" s="389"/>
      <c r="E7129" s="389"/>
    </row>
    <row r="7130" spans="2:5" x14ac:dyDescent="0.25">
      <c r="B7130" s="388"/>
      <c r="C7130" s="389"/>
      <c r="D7130" s="389"/>
      <c r="E7130" s="389"/>
    </row>
    <row r="7131" spans="2:5" x14ac:dyDescent="0.25">
      <c r="B7131" s="388"/>
      <c r="C7131" s="389"/>
      <c r="D7131" s="389"/>
      <c r="E7131" s="389"/>
    </row>
    <row r="7132" spans="2:5" x14ac:dyDescent="0.25">
      <c r="B7132" s="388"/>
      <c r="C7132" s="389"/>
      <c r="D7132" s="389"/>
      <c r="E7132" s="389"/>
    </row>
    <row r="7133" spans="2:5" x14ac:dyDescent="0.25">
      <c r="B7133" s="388"/>
      <c r="C7133" s="389"/>
      <c r="D7133" s="389"/>
      <c r="E7133" s="389"/>
    </row>
    <row r="7134" spans="2:5" x14ac:dyDescent="0.25">
      <c r="B7134" s="388"/>
      <c r="C7134" s="389"/>
      <c r="D7134" s="389"/>
      <c r="E7134" s="389"/>
    </row>
    <row r="7135" spans="2:5" x14ac:dyDescent="0.25">
      <c r="B7135" s="388"/>
      <c r="C7135" s="389"/>
      <c r="D7135" s="389"/>
      <c r="E7135" s="389"/>
    </row>
    <row r="7136" spans="2:5" x14ac:dyDescent="0.25">
      <c r="B7136" s="388"/>
      <c r="C7136" s="389"/>
      <c r="D7136" s="389"/>
      <c r="E7136" s="389"/>
    </row>
    <row r="7137" spans="2:5" x14ac:dyDescent="0.25">
      <c r="B7137" s="388"/>
      <c r="C7137" s="389"/>
      <c r="D7137" s="389"/>
      <c r="E7137" s="389"/>
    </row>
    <row r="7138" spans="2:5" x14ac:dyDescent="0.25">
      <c r="B7138" s="388"/>
      <c r="C7138" s="389"/>
      <c r="D7138" s="389"/>
      <c r="E7138" s="389"/>
    </row>
    <row r="7139" spans="2:5" x14ac:dyDescent="0.25">
      <c r="B7139" s="388"/>
      <c r="C7139" s="389"/>
      <c r="D7139" s="389"/>
      <c r="E7139" s="389"/>
    </row>
    <row r="7140" spans="2:5" x14ac:dyDescent="0.25">
      <c r="B7140" s="388"/>
      <c r="C7140" s="389"/>
      <c r="D7140" s="389"/>
      <c r="E7140" s="389"/>
    </row>
    <row r="7141" spans="2:5" x14ac:dyDescent="0.25">
      <c r="B7141" s="388"/>
      <c r="C7141" s="389"/>
      <c r="D7141" s="389"/>
      <c r="E7141" s="389"/>
    </row>
    <row r="7142" spans="2:5" x14ac:dyDescent="0.25">
      <c r="B7142" s="388"/>
      <c r="C7142" s="389"/>
      <c r="D7142" s="389"/>
      <c r="E7142" s="389"/>
    </row>
    <row r="7143" spans="2:5" x14ac:dyDescent="0.25">
      <c r="B7143" s="388"/>
      <c r="C7143" s="389"/>
      <c r="D7143" s="389"/>
      <c r="E7143" s="389"/>
    </row>
    <row r="7144" spans="2:5" x14ac:dyDescent="0.25">
      <c r="B7144" s="388"/>
      <c r="C7144" s="389"/>
      <c r="D7144" s="389"/>
      <c r="E7144" s="389"/>
    </row>
  </sheetData>
  <mergeCells count="2">
    <mergeCell ref="A1:E1"/>
    <mergeCell ref="A2:F2"/>
  </mergeCells>
  <printOptions horizontalCentered="1"/>
  <pageMargins left="0.23622047244094491" right="0.23622047244094491" top="0.74803149606299213" bottom="0.74803149606299213" header="0.31496062992125984" footer="0.31496062992125984"/>
  <pageSetup paperSize="9" scale="85" orientation="portrait" horizontalDpi="300" verticalDpi="300"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27BD30AB-D615-46F8-A033-BA97FBB6B327}">
          <x14:formula1>
            <xm:f>Electronics!$A$2:$A$1001</xm:f>
          </x14:formula1>
          <xm:sqref>C12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948B6-779D-4696-94CA-694CBBAD9DA0}">
  <sheetPr>
    <tabColor rgb="FFFF0000"/>
  </sheetPr>
  <dimension ref="A1:M1001"/>
  <sheetViews>
    <sheetView zoomScaleNormal="100" workbookViewId="0">
      <pane ySplit="1" topLeftCell="A974" activePane="bottomLeft" state="frozen"/>
      <selection activeCell="J1" sqref="J1"/>
      <selection pane="bottomLeft" activeCell="H1004" sqref="H1004"/>
    </sheetView>
  </sheetViews>
  <sheetFormatPr defaultColWidth="9" defaultRowHeight="12.75" x14ac:dyDescent="0.2"/>
  <cols>
    <col min="1" max="1" width="17" style="398" customWidth="1"/>
    <col min="2" max="2" width="14.28515625" style="395" bestFit="1" customWidth="1"/>
    <col min="3" max="3" width="14.28515625" style="395" customWidth="1"/>
    <col min="4" max="4" width="21.28515625" style="395" bestFit="1" customWidth="1"/>
    <col min="5" max="5" width="56.5703125" style="395" bestFit="1" customWidth="1"/>
    <col min="6" max="6" width="10.28515625" style="397" bestFit="1" customWidth="1"/>
    <col min="7" max="7" width="9.28515625" style="395" bestFit="1" customWidth="1"/>
    <col min="8" max="8" width="8.7109375" style="395" customWidth="1"/>
    <col min="9" max="9" width="9" style="395" bestFit="1" customWidth="1"/>
    <col min="10" max="10" width="12.7109375" style="395" bestFit="1" customWidth="1"/>
    <col min="11" max="15" width="10" style="395" bestFit="1" customWidth="1"/>
    <col min="16" max="16" width="13.7109375" style="395" bestFit="1" customWidth="1"/>
    <col min="17" max="19" width="8.7109375" style="395" customWidth="1"/>
    <col min="20" max="20" width="10" style="395" bestFit="1" customWidth="1"/>
    <col min="21" max="21" width="8.7109375" style="395" customWidth="1"/>
    <col min="22" max="16384" width="9" style="395"/>
  </cols>
  <sheetData>
    <row r="1" spans="1:13" ht="15" x14ac:dyDescent="0.25">
      <c r="A1" s="207" t="s">
        <v>414</v>
      </c>
      <c r="B1" t="s">
        <v>57</v>
      </c>
      <c r="C1" t="s">
        <v>410</v>
      </c>
      <c r="D1" t="s">
        <v>415</v>
      </c>
      <c r="E1" t="s">
        <v>246</v>
      </c>
      <c r="F1" t="s">
        <v>93</v>
      </c>
      <c r="G1" s="392" t="s">
        <v>411</v>
      </c>
      <c r="H1" s="393"/>
      <c r="I1" s="394"/>
    </row>
    <row r="2" spans="1:13" ht="15" x14ac:dyDescent="0.25">
      <c r="A2" s="207">
        <v>1</v>
      </c>
      <c r="B2" t="s">
        <v>416</v>
      </c>
      <c r="C2" t="s">
        <v>417</v>
      </c>
      <c r="D2" t="s">
        <v>418</v>
      </c>
      <c r="E2" t="s">
        <v>419</v>
      </c>
      <c r="F2" s="396">
        <v>1363.95</v>
      </c>
      <c r="G2" t="s">
        <v>420</v>
      </c>
    </row>
    <row r="3" spans="1:13" ht="15" x14ac:dyDescent="0.25">
      <c r="A3" s="207">
        <v>2</v>
      </c>
      <c r="B3" t="s">
        <v>416</v>
      </c>
      <c r="C3" t="s">
        <v>421</v>
      </c>
      <c r="D3" t="s">
        <v>422</v>
      </c>
      <c r="E3" t="s">
        <v>423</v>
      </c>
      <c r="F3" s="396">
        <v>379</v>
      </c>
      <c r="G3" t="s">
        <v>424</v>
      </c>
      <c r="H3"/>
    </row>
    <row r="4" spans="1:13" ht="15" x14ac:dyDescent="0.25">
      <c r="A4" s="207">
        <v>3</v>
      </c>
      <c r="B4" t="s">
        <v>416</v>
      </c>
      <c r="C4" t="s">
        <v>425</v>
      </c>
      <c r="D4" t="s">
        <v>426</v>
      </c>
      <c r="E4" t="s">
        <v>427</v>
      </c>
      <c r="F4" s="396">
        <v>1149</v>
      </c>
      <c r="G4" t="s">
        <v>428</v>
      </c>
      <c r="H4"/>
      <c r="I4"/>
      <c r="J4"/>
      <c r="K4"/>
      <c r="L4"/>
      <c r="M4"/>
    </row>
    <row r="5" spans="1:13" ht="15" x14ac:dyDescent="0.25">
      <c r="A5" s="207">
        <v>4</v>
      </c>
      <c r="B5" t="s">
        <v>416</v>
      </c>
      <c r="C5" t="s">
        <v>429</v>
      </c>
      <c r="D5" t="s">
        <v>430</v>
      </c>
      <c r="E5" t="s">
        <v>431</v>
      </c>
      <c r="F5" s="396">
        <v>3149</v>
      </c>
      <c r="G5" t="s">
        <v>420</v>
      </c>
      <c r="H5"/>
      <c r="I5"/>
      <c r="J5"/>
      <c r="K5"/>
      <c r="L5"/>
      <c r="M5"/>
    </row>
    <row r="6" spans="1:13" ht="15" x14ac:dyDescent="0.25">
      <c r="A6" s="207">
        <v>5</v>
      </c>
      <c r="B6" t="s">
        <v>416</v>
      </c>
      <c r="C6" t="s">
        <v>417</v>
      </c>
      <c r="D6" t="s">
        <v>432</v>
      </c>
      <c r="E6" t="s">
        <v>433</v>
      </c>
      <c r="F6" s="396">
        <v>219</v>
      </c>
      <c r="G6" t="s">
        <v>424</v>
      </c>
      <c r="H6"/>
      <c r="I6"/>
      <c r="J6"/>
      <c r="K6"/>
      <c r="L6"/>
      <c r="M6"/>
    </row>
    <row r="7" spans="1:13" ht="15" x14ac:dyDescent="0.25">
      <c r="A7" s="207">
        <v>6</v>
      </c>
      <c r="B7" t="s">
        <v>416</v>
      </c>
      <c r="C7" t="s">
        <v>434</v>
      </c>
      <c r="D7" t="s">
        <v>435</v>
      </c>
      <c r="E7" t="s">
        <v>436</v>
      </c>
      <c r="F7" s="396">
        <v>599</v>
      </c>
      <c r="G7" t="s">
        <v>428</v>
      </c>
      <c r="H7"/>
      <c r="I7"/>
      <c r="J7"/>
      <c r="K7"/>
      <c r="L7"/>
      <c r="M7"/>
    </row>
    <row r="8" spans="1:13" ht="15" x14ac:dyDescent="0.25">
      <c r="A8" s="207">
        <v>7</v>
      </c>
      <c r="B8" t="s">
        <v>416</v>
      </c>
      <c r="C8" t="s">
        <v>429</v>
      </c>
      <c r="D8" t="s">
        <v>437</v>
      </c>
      <c r="E8" t="s">
        <v>438</v>
      </c>
      <c r="F8" s="396">
        <v>239</v>
      </c>
      <c r="G8" t="s">
        <v>428</v>
      </c>
      <c r="H8"/>
      <c r="I8"/>
      <c r="J8"/>
      <c r="K8"/>
      <c r="L8"/>
      <c r="M8"/>
    </row>
    <row r="9" spans="1:13" ht="15" x14ac:dyDescent="0.25">
      <c r="A9" s="207">
        <v>8</v>
      </c>
      <c r="B9" t="s">
        <v>416</v>
      </c>
      <c r="C9" t="s">
        <v>421</v>
      </c>
      <c r="D9" t="s">
        <v>439</v>
      </c>
      <c r="E9" t="s">
        <v>440</v>
      </c>
      <c r="F9" s="396">
        <v>1499</v>
      </c>
      <c r="G9" t="s">
        <v>428</v>
      </c>
      <c r="H9"/>
    </row>
    <row r="10" spans="1:13" ht="15" x14ac:dyDescent="0.25">
      <c r="A10" s="207">
        <v>9</v>
      </c>
      <c r="B10" t="s">
        <v>416</v>
      </c>
      <c r="C10" t="s">
        <v>434</v>
      </c>
      <c r="D10" t="s">
        <v>441</v>
      </c>
      <c r="E10" t="s">
        <v>442</v>
      </c>
      <c r="F10" s="396">
        <v>899</v>
      </c>
      <c r="G10" t="s">
        <v>428</v>
      </c>
      <c r="H10"/>
    </row>
    <row r="11" spans="1:13" ht="15" x14ac:dyDescent="0.25">
      <c r="A11" s="207">
        <v>10</v>
      </c>
      <c r="B11" t="s">
        <v>416</v>
      </c>
      <c r="C11" t="s">
        <v>434</v>
      </c>
      <c r="D11" t="s">
        <v>443</v>
      </c>
      <c r="E11" t="s">
        <v>444</v>
      </c>
      <c r="F11" s="396">
        <v>1098.99</v>
      </c>
      <c r="G11" t="s">
        <v>428</v>
      </c>
      <c r="H11"/>
    </row>
    <row r="12" spans="1:13" ht="15" x14ac:dyDescent="0.25">
      <c r="A12" s="207">
        <v>11</v>
      </c>
      <c r="B12" t="s">
        <v>416</v>
      </c>
      <c r="C12" t="s">
        <v>429</v>
      </c>
      <c r="D12" t="s">
        <v>445</v>
      </c>
      <c r="E12" t="s">
        <v>446</v>
      </c>
      <c r="F12" s="396">
        <v>2649</v>
      </c>
      <c r="G12" t="s">
        <v>420</v>
      </c>
      <c r="H12"/>
    </row>
    <row r="13" spans="1:13" ht="15" x14ac:dyDescent="0.25">
      <c r="A13" s="207">
        <v>12</v>
      </c>
      <c r="B13" t="s">
        <v>416</v>
      </c>
      <c r="C13" t="s">
        <v>434</v>
      </c>
      <c r="D13" t="s">
        <v>447</v>
      </c>
      <c r="E13" t="s">
        <v>448</v>
      </c>
      <c r="F13" s="396">
        <v>229</v>
      </c>
      <c r="G13" t="s">
        <v>449</v>
      </c>
    </row>
    <row r="14" spans="1:13" ht="15" x14ac:dyDescent="0.25">
      <c r="A14" s="207">
        <v>13</v>
      </c>
      <c r="B14" t="s">
        <v>416</v>
      </c>
      <c r="C14" t="s">
        <v>425</v>
      </c>
      <c r="D14" t="s">
        <v>450</v>
      </c>
      <c r="E14" t="s">
        <v>451</v>
      </c>
      <c r="F14" s="396">
        <v>849</v>
      </c>
      <c r="G14" t="s">
        <v>428</v>
      </c>
    </row>
    <row r="15" spans="1:13" ht="15" x14ac:dyDescent="0.25">
      <c r="A15" s="207">
        <v>14</v>
      </c>
      <c r="B15" t="s">
        <v>416</v>
      </c>
      <c r="C15" t="s">
        <v>429</v>
      </c>
      <c r="D15" t="s">
        <v>418</v>
      </c>
      <c r="E15" t="s">
        <v>452</v>
      </c>
      <c r="F15" s="396">
        <v>1999</v>
      </c>
      <c r="G15" t="s">
        <v>420</v>
      </c>
    </row>
    <row r="16" spans="1:13" ht="15" x14ac:dyDescent="0.25">
      <c r="A16" s="207">
        <v>15</v>
      </c>
      <c r="B16" t="s">
        <v>416</v>
      </c>
      <c r="C16" t="s">
        <v>453</v>
      </c>
      <c r="D16" t="s">
        <v>422</v>
      </c>
      <c r="E16" t="s">
        <v>454</v>
      </c>
      <c r="F16" s="396">
        <v>769</v>
      </c>
      <c r="G16" t="s">
        <v>455</v>
      </c>
    </row>
    <row r="17" spans="1:8" ht="15" x14ac:dyDescent="0.25">
      <c r="A17" s="207">
        <v>16</v>
      </c>
      <c r="B17" t="s">
        <v>416</v>
      </c>
      <c r="C17" t="s">
        <v>453</v>
      </c>
      <c r="D17" t="s">
        <v>426</v>
      </c>
      <c r="E17" t="s">
        <v>456</v>
      </c>
      <c r="F17" s="396">
        <v>379</v>
      </c>
      <c r="G17" t="s">
        <v>424</v>
      </c>
    </row>
    <row r="18" spans="1:8" ht="15" x14ac:dyDescent="0.25">
      <c r="A18" s="207">
        <v>17</v>
      </c>
      <c r="B18" t="s">
        <v>416</v>
      </c>
      <c r="C18" t="s">
        <v>421</v>
      </c>
      <c r="D18" t="s">
        <v>430</v>
      </c>
      <c r="E18" t="s">
        <v>457</v>
      </c>
      <c r="F18" s="396">
        <v>379</v>
      </c>
      <c r="G18" t="s">
        <v>428</v>
      </c>
    </row>
    <row r="19" spans="1:8" ht="15" x14ac:dyDescent="0.25">
      <c r="A19" s="207">
        <v>18</v>
      </c>
      <c r="B19" t="s">
        <v>416</v>
      </c>
      <c r="C19" t="s">
        <v>453</v>
      </c>
      <c r="D19" t="s">
        <v>432</v>
      </c>
      <c r="E19" t="s">
        <v>458</v>
      </c>
      <c r="F19" s="396">
        <v>469</v>
      </c>
      <c r="G19" t="s">
        <v>449</v>
      </c>
    </row>
    <row r="20" spans="1:8" ht="15" x14ac:dyDescent="0.25">
      <c r="A20" s="207">
        <v>19</v>
      </c>
      <c r="B20" t="s">
        <v>416</v>
      </c>
      <c r="C20" t="s">
        <v>425</v>
      </c>
      <c r="D20" t="s">
        <v>435</v>
      </c>
      <c r="E20" t="s">
        <v>459</v>
      </c>
      <c r="F20" s="396">
        <v>679</v>
      </c>
      <c r="G20" t="s">
        <v>460</v>
      </c>
    </row>
    <row r="21" spans="1:8" ht="15" x14ac:dyDescent="0.25">
      <c r="A21" s="207">
        <v>20</v>
      </c>
      <c r="B21" t="s">
        <v>416</v>
      </c>
      <c r="C21" t="s">
        <v>429</v>
      </c>
      <c r="D21" t="s">
        <v>437</v>
      </c>
      <c r="E21" t="s">
        <v>461</v>
      </c>
      <c r="F21" s="396">
        <v>979</v>
      </c>
      <c r="G21" t="s">
        <v>460</v>
      </c>
    </row>
    <row r="22" spans="1:8" ht="15" x14ac:dyDescent="0.25">
      <c r="A22" s="207">
        <v>21</v>
      </c>
      <c r="B22" t="s">
        <v>416</v>
      </c>
      <c r="C22" t="s">
        <v>453</v>
      </c>
      <c r="D22" t="s">
        <v>439</v>
      </c>
      <c r="E22" t="s">
        <v>462</v>
      </c>
      <c r="F22" s="396">
        <v>1199</v>
      </c>
      <c r="G22" t="s">
        <v>449</v>
      </c>
    </row>
    <row r="23" spans="1:8" ht="15" x14ac:dyDescent="0.25">
      <c r="A23" s="207">
        <v>22</v>
      </c>
      <c r="B23" t="s">
        <v>416</v>
      </c>
      <c r="C23" t="s">
        <v>421</v>
      </c>
      <c r="D23" t="s">
        <v>441</v>
      </c>
      <c r="E23" t="s">
        <v>463</v>
      </c>
      <c r="F23" s="396">
        <v>1699</v>
      </c>
      <c r="G23" t="s">
        <v>460</v>
      </c>
    </row>
    <row r="24" spans="1:8" ht="15" x14ac:dyDescent="0.25">
      <c r="A24" s="207">
        <v>23</v>
      </c>
      <c r="B24" t="s">
        <v>416</v>
      </c>
      <c r="C24" t="s">
        <v>453</v>
      </c>
      <c r="D24" t="s">
        <v>443</v>
      </c>
      <c r="E24" t="s">
        <v>464</v>
      </c>
      <c r="F24" s="396">
        <v>1299</v>
      </c>
      <c r="G24" t="s">
        <v>449</v>
      </c>
    </row>
    <row r="25" spans="1:8" ht="15" x14ac:dyDescent="0.25">
      <c r="A25" s="207">
        <v>24</v>
      </c>
      <c r="B25" t="s">
        <v>416</v>
      </c>
      <c r="C25" t="s">
        <v>434</v>
      </c>
      <c r="D25" t="s">
        <v>445</v>
      </c>
      <c r="E25" t="s">
        <v>465</v>
      </c>
      <c r="F25" s="396">
        <v>1829</v>
      </c>
      <c r="G25" t="s">
        <v>466</v>
      </c>
    </row>
    <row r="26" spans="1:8" ht="15" x14ac:dyDescent="0.25">
      <c r="A26" s="207">
        <v>25</v>
      </c>
      <c r="B26" t="s">
        <v>416</v>
      </c>
      <c r="C26" t="s">
        <v>425</v>
      </c>
      <c r="D26" t="s">
        <v>447</v>
      </c>
      <c r="E26" t="s">
        <v>467</v>
      </c>
      <c r="F26" s="396">
        <v>219</v>
      </c>
      <c r="G26" t="s">
        <v>424</v>
      </c>
    </row>
    <row r="27" spans="1:8" ht="15" x14ac:dyDescent="0.25">
      <c r="A27" s="207">
        <v>26</v>
      </c>
      <c r="B27" t="s">
        <v>416</v>
      </c>
      <c r="C27" t="s">
        <v>429</v>
      </c>
      <c r="D27" t="s">
        <v>450</v>
      </c>
      <c r="E27" t="s">
        <v>468</v>
      </c>
      <c r="F27" s="396">
        <v>1599</v>
      </c>
      <c r="G27" t="s">
        <v>428</v>
      </c>
    </row>
    <row r="28" spans="1:8" ht="15" x14ac:dyDescent="0.25">
      <c r="A28" s="207">
        <v>27</v>
      </c>
      <c r="B28" t="s">
        <v>416</v>
      </c>
      <c r="C28" t="s">
        <v>425</v>
      </c>
      <c r="D28" t="s">
        <v>418</v>
      </c>
      <c r="E28" t="s">
        <v>469</v>
      </c>
      <c r="F28" s="396">
        <v>1099</v>
      </c>
      <c r="G28" t="s">
        <v>460</v>
      </c>
    </row>
    <row r="29" spans="1:8" ht="15" x14ac:dyDescent="0.25">
      <c r="A29" s="207">
        <v>28</v>
      </c>
      <c r="B29" t="s">
        <v>416</v>
      </c>
      <c r="C29" t="s">
        <v>417</v>
      </c>
      <c r="D29" t="s">
        <v>422</v>
      </c>
      <c r="E29" t="s">
        <v>470</v>
      </c>
      <c r="F29" s="396">
        <v>1399</v>
      </c>
      <c r="G29" t="s">
        <v>460</v>
      </c>
      <c r="H29" s="397"/>
    </row>
    <row r="30" spans="1:8" ht="15" x14ac:dyDescent="0.25">
      <c r="A30" s="207">
        <v>29</v>
      </c>
      <c r="B30" t="s">
        <v>416</v>
      </c>
      <c r="C30" t="s">
        <v>429</v>
      </c>
      <c r="D30" t="s">
        <v>426</v>
      </c>
      <c r="E30" t="s">
        <v>471</v>
      </c>
      <c r="F30" s="396">
        <v>849</v>
      </c>
      <c r="G30" t="s">
        <v>460</v>
      </c>
      <c r="H30" s="397"/>
    </row>
    <row r="31" spans="1:8" ht="15" x14ac:dyDescent="0.25">
      <c r="A31" s="207">
        <v>30</v>
      </c>
      <c r="B31" t="s">
        <v>416</v>
      </c>
      <c r="C31" t="s">
        <v>417</v>
      </c>
      <c r="D31" t="s">
        <v>430</v>
      </c>
      <c r="E31" t="s">
        <v>472</v>
      </c>
      <c r="F31" s="396">
        <v>279</v>
      </c>
      <c r="G31" t="s">
        <v>428</v>
      </c>
      <c r="H31" s="397"/>
    </row>
    <row r="32" spans="1:8" ht="15" x14ac:dyDescent="0.25">
      <c r="A32" s="207">
        <v>31</v>
      </c>
      <c r="B32" t="s">
        <v>416</v>
      </c>
      <c r="C32" t="s">
        <v>417</v>
      </c>
      <c r="D32" t="s">
        <v>432</v>
      </c>
      <c r="E32" t="s">
        <v>473</v>
      </c>
      <c r="F32" s="396">
        <v>1199</v>
      </c>
      <c r="G32" t="s">
        <v>428</v>
      </c>
      <c r="H32" s="397"/>
    </row>
    <row r="33" spans="1:8" ht="15" x14ac:dyDescent="0.25">
      <c r="A33" s="207">
        <v>32</v>
      </c>
      <c r="B33" t="s">
        <v>416</v>
      </c>
      <c r="C33" t="s">
        <v>421</v>
      </c>
      <c r="D33" t="s">
        <v>435</v>
      </c>
      <c r="E33" t="s">
        <v>474</v>
      </c>
      <c r="F33" s="396">
        <v>1299</v>
      </c>
      <c r="G33" t="s">
        <v>460</v>
      </c>
      <c r="H33" s="397"/>
    </row>
    <row r="34" spans="1:8" ht="15" x14ac:dyDescent="0.25">
      <c r="A34" s="207">
        <v>33</v>
      </c>
      <c r="B34" t="s">
        <v>416</v>
      </c>
      <c r="C34" t="s">
        <v>417</v>
      </c>
      <c r="D34" t="s">
        <v>437</v>
      </c>
      <c r="E34" t="s">
        <v>475</v>
      </c>
      <c r="F34" s="396">
        <v>999</v>
      </c>
      <c r="G34" t="s">
        <v>428</v>
      </c>
      <c r="H34" s="397"/>
    </row>
    <row r="35" spans="1:8" ht="15" x14ac:dyDescent="0.25">
      <c r="A35" s="207">
        <v>34</v>
      </c>
      <c r="B35" t="s">
        <v>416</v>
      </c>
      <c r="C35" t="s">
        <v>417</v>
      </c>
      <c r="D35" t="s">
        <v>439</v>
      </c>
      <c r="E35" t="s">
        <v>476</v>
      </c>
      <c r="F35" s="396">
        <v>799</v>
      </c>
      <c r="G35" t="s">
        <v>449</v>
      </c>
      <c r="H35" s="397"/>
    </row>
    <row r="36" spans="1:8" ht="15" x14ac:dyDescent="0.25">
      <c r="A36" s="207">
        <v>35</v>
      </c>
      <c r="B36" t="s">
        <v>416</v>
      </c>
      <c r="C36" t="s">
        <v>434</v>
      </c>
      <c r="D36" t="s">
        <v>441</v>
      </c>
      <c r="E36" t="s">
        <v>477</v>
      </c>
      <c r="F36" s="396">
        <v>1599</v>
      </c>
      <c r="G36" t="s">
        <v>478</v>
      </c>
      <c r="H36" s="397"/>
    </row>
    <row r="37" spans="1:8" ht="15" x14ac:dyDescent="0.25">
      <c r="A37" s="207">
        <v>36</v>
      </c>
      <c r="B37" t="s">
        <v>416</v>
      </c>
      <c r="C37" t="s">
        <v>421</v>
      </c>
      <c r="D37" t="s">
        <v>443</v>
      </c>
      <c r="E37" t="s">
        <v>479</v>
      </c>
      <c r="F37" s="396">
        <v>219</v>
      </c>
      <c r="G37" t="s">
        <v>424</v>
      </c>
      <c r="H37" s="397"/>
    </row>
    <row r="38" spans="1:8" ht="15" x14ac:dyDescent="0.25">
      <c r="A38" s="207">
        <v>37</v>
      </c>
      <c r="B38" t="s">
        <v>416</v>
      </c>
      <c r="C38" t="s">
        <v>453</v>
      </c>
      <c r="D38" t="s">
        <v>445</v>
      </c>
      <c r="E38" t="s">
        <v>480</v>
      </c>
      <c r="F38" s="396">
        <v>1186</v>
      </c>
      <c r="G38" t="s">
        <v>460</v>
      </c>
      <c r="H38" s="397"/>
    </row>
    <row r="39" spans="1:8" ht="15" x14ac:dyDescent="0.25">
      <c r="A39" s="207">
        <v>38</v>
      </c>
      <c r="B39" t="s">
        <v>416</v>
      </c>
      <c r="C39" t="s">
        <v>421</v>
      </c>
      <c r="D39" t="s">
        <v>447</v>
      </c>
      <c r="E39" t="s">
        <v>481</v>
      </c>
      <c r="F39" s="396">
        <v>1999</v>
      </c>
      <c r="G39" t="s">
        <v>460</v>
      </c>
      <c r="H39" s="397"/>
    </row>
    <row r="40" spans="1:8" ht="15" x14ac:dyDescent="0.25">
      <c r="A40" s="207">
        <v>39</v>
      </c>
      <c r="B40" t="s">
        <v>416</v>
      </c>
      <c r="C40" t="s">
        <v>417</v>
      </c>
      <c r="D40" t="s">
        <v>450</v>
      </c>
      <c r="E40" t="s">
        <v>482</v>
      </c>
      <c r="F40" s="396">
        <v>499</v>
      </c>
      <c r="G40" t="s">
        <v>424</v>
      </c>
      <c r="H40" s="397"/>
    </row>
    <row r="41" spans="1:8" ht="15" x14ac:dyDescent="0.25">
      <c r="A41" s="207">
        <v>40</v>
      </c>
      <c r="B41" t="s">
        <v>416</v>
      </c>
      <c r="C41" t="s">
        <v>417</v>
      </c>
      <c r="D41" t="s">
        <v>418</v>
      </c>
      <c r="E41" t="s">
        <v>483</v>
      </c>
      <c r="F41" s="396">
        <v>1999</v>
      </c>
      <c r="G41" t="s">
        <v>428</v>
      </c>
      <c r="H41" s="397"/>
    </row>
    <row r="42" spans="1:8" ht="15" x14ac:dyDescent="0.25">
      <c r="A42" s="207">
        <v>41</v>
      </c>
      <c r="B42" t="s">
        <v>416</v>
      </c>
      <c r="C42" t="s">
        <v>429</v>
      </c>
      <c r="D42" t="s">
        <v>422</v>
      </c>
      <c r="E42" t="s">
        <v>484</v>
      </c>
      <c r="F42" s="396">
        <v>249</v>
      </c>
      <c r="G42" t="s">
        <v>428</v>
      </c>
      <c r="H42" s="397"/>
    </row>
    <row r="43" spans="1:8" ht="15" x14ac:dyDescent="0.25">
      <c r="A43" s="207">
        <v>42</v>
      </c>
      <c r="B43" t="s">
        <v>416</v>
      </c>
      <c r="C43" t="s">
        <v>425</v>
      </c>
      <c r="D43" t="s">
        <v>426</v>
      </c>
      <c r="E43" t="s">
        <v>485</v>
      </c>
      <c r="F43" s="396">
        <v>719.1</v>
      </c>
      <c r="G43" t="s">
        <v>460</v>
      </c>
      <c r="H43" s="397"/>
    </row>
    <row r="44" spans="1:8" ht="15" x14ac:dyDescent="0.25">
      <c r="A44" s="207">
        <v>43</v>
      </c>
      <c r="B44" t="s">
        <v>416</v>
      </c>
      <c r="C44" t="s">
        <v>434</v>
      </c>
      <c r="D44" t="s">
        <v>430</v>
      </c>
      <c r="E44" t="s">
        <v>486</v>
      </c>
      <c r="F44" s="396">
        <v>1499</v>
      </c>
      <c r="G44" t="s">
        <v>428</v>
      </c>
      <c r="H44" s="397"/>
    </row>
    <row r="45" spans="1:8" ht="15" x14ac:dyDescent="0.25">
      <c r="A45" s="207">
        <v>44</v>
      </c>
      <c r="B45" t="s">
        <v>416</v>
      </c>
      <c r="C45" t="s">
        <v>421</v>
      </c>
      <c r="D45" t="s">
        <v>432</v>
      </c>
      <c r="E45" t="s">
        <v>487</v>
      </c>
      <c r="F45" s="396">
        <v>999</v>
      </c>
      <c r="G45" t="s">
        <v>428</v>
      </c>
      <c r="H45" s="397"/>
    </row>
    <row r="46" spans="1:8" ht="15" x14ac:dyDescent="0.25">
      <c r="A46" s="207">
        <v>45</v>
      </c>
      <c r="B46" t="s">
        <v>416</v>
      </c>
      <c r="C46" t="s">
        <v>417</v>
      </c>
      <c r="D46" t="s">
        <v>435</v>
      </c>
      <c r="E46" t="s">
        <v>488</v>
      </c>
      <c r="F46" s="396">
        <v>349</v>
      </c>
      <c r="G46" t="s">
        <v>428</v>
      </c>
      <c r="H46" s="397"/>
    </row>
    <row r="47" spans="1:8" ht="15" x14ac:dyDescent="0.25">
      <c r="A47" s="207">
        <v>46</v>
      </c>
      <c r="B47" t="s">
        <v>416</v>
      </c>
      <c r="C47" t="s">
        <v>417</v>
      </c>
      <c r="D47" t="s">
        <v>437</v>
      </c>
      <c r="E47" t="s">
        <v>489</v>
      </c>
      <c r="F47" s="396">
        <v>899</v>
      </c>
      <c r="G47" t="s">
        <v>460</v>
      </c>
      <c r="H47" s="397"/>
    </row>
    <row r="48" spans="1:8" ht="15" x14ac:dyDescent="0.25">
      <c r="A48" s="207">
        <v>47</v>
      </c>
      <c r="B48" t="s">
        <v>416</v>
      </c>
      <c r="C48" t="s">
        <v>453</v>
      </c>
      <c r="D48" t="s">
        <v>439</v>
      </c>
      <c r="E48" t="s">
        <v>490</v>
      </c>
      <c r="F48" s="396">
        <v>899</v>
      </c>
      <c r="G48" t="s">
        <v>455</v>
      </c>
      <c r="H48" s="397"/>
    </row>
    <row r="49" spans="1:8" ht="15" x14ac:dyDescent="0.25">
      <c r="A49" s="207">
        <v>48</v>
      </c>
      <c r="B49" t="s">
        <v>416</v>
      </c>
      <c r="C49" t="s">
        <v>421</v>
      </c>
      <c r="D49" t="s">
        <v>441</v>
      </c>
      <c r="E49" t="s">
        <v>491</v>
      </c>
      <c r="F49" s="396">
        <v>799</v>
      </c>
      <c r="G49" t="s">
        <v>428</v>
      </c>
      <c r="H49" s="397"/>
    </row>
    <row r="50" spans="1:8" ht="15" x14ac:dyDescent="0.25">
      <c r="A50" s="207">
        <v>49</v>
      </c>
      <c r="B50" t="s">
        <v>416</v>
      </c>
      <c r="C50" t="s">
        <v>453</v>
      </c>
      <c r="D50" t="s">
        <v>443</v>
      </c>
      <c r="E50" t="s">
        <v>492</v>
      </c>
      <c r="F50" s="396">
        <v>779</v>
      </c>
      <c r="G50" t="s">
        <v>428</v>
      </c>
      <c r="H50" s="397"/>
    </row>
    <row r="51" spans="1:8" ht="15" x14ac:dyDescent="0.25">
      <c r="A51" s="207">
        <v>50</v>
      </c>
      <c r="B51" t="s">
        <v>416</v>
      </c>
      <c r="C51" t="s">
        <v>453</v>
      </c>
      <c r="D51" t="s">
        <v>445</v>
      </c>
      <c r="E51" t="s">
        <v>493</v>
      </c>
      <c r="F51" s="396">
        <v>2439</v>
      </c>
      <c r="G51" t="s">
        <v>420</v>
      </c>
      <c r="H51" s="397"/>
    </row>
    <row r="52" spans="1:8" ht="15" x14ac:dyDescent="0.25">
      <c r="A52" s="207">
        <v>51</v>
      </c>
      <c r="B52" t="s">
        <v>416</v>
      </c>
      <c r="C52" t="s">
        <v>421</v>
      </c>
      <c r="D52" t="s">
        <v>447</v>
      </c>
      <c r="E52" t="s">
        <v>494</v>
      </c>
      <c r="F52" s="396">
        <v>1199</v>
      </c>
      <c r="G52" t="s">
        <v>478</v>
      </c>
      <c r="H52" s="397"/>
    </row>
    <row r="53" spans="1:8" ht="15" x14ac:dyDescent="0.25">
      <c r="A53" s="207">
        <v>52</v>
      </c>
      <c r="B53" t="s">
        <v>416</v>
      </c>
      <c r="C53" t="s">
        <v>453</v>
      </c>
      <c r="D53" t="s">
        <v>450</v>
      </c>
      <c r="E53" t="s">
        <v>495</v>
      </c>
      <c r="F53" s="396">
        <v>649</v>
      </c>
      <c r="G53" t="s">
        <v>428</v>
      </c>
      <c r="H53" s="397"/>
    </row>
    <row r="54" spans="1:8" ht="15" x14ac:dyDescent="0.25">
      <c r="A54" s="207">
        <v>53</v>
      </c>
      <c r="B54" t="s">
        <v>416</v>
      </c>
      <c r="C54" t="s">
        <v>453</v>
      </c>
      <c r="D54" t="s">
        <v>418</v>
      </c>
      <c r="E54" t="s">
        <v>496</v>
      </c>
      <c r="F54" s="396">
        <v>849</v>
      </c>
      <c r="G54" t="s">
        <v>460</v>
      </c>
      <c r="H54" s="397"/>
    </row>
    <row r="55" spans="1:8" ht="15" x14ac:dyDescent="0.25">
      <c r="A55" s="207">
        <v>54</v>
      </c>
      <c r="B55" t="s">
        <v>416</v>
      </c>
      <c r="C55" t="s">
        <v>429</v>
      </c>
      <c r="D55" t="s">
        <v>422</v>
      </c>
      <c r="E55" t="s">
        <v>497</v>
      </c>
      <c r="F55" s="396">
        <v>807.66</v>
      </c>
      <c r="G55" t="s">
        <v>424</v>
      </c>
      <c r="H55" s="397"/>
    </row>
    <row r="56" spans="1:8" ht="15" x14ac:dyDescent="0.25">
      <c r="A56" s="207">
        <v>55</v>
      </c>
      <c r="B56" t="s">
        <v>416</v>
      </c>
      <c r="C56" t="s">
        <v>417</v>
      </c>
      <c r="D56" t="s">
        <v>426</v>
      </c>
      <c r="E56" t="s">
        <v>498</v>
      </c>
      <c r="F56" s="396">
        <v>1535.49</v>
      </c>
      <c r="G56" t="s">
        <v>428</v>
      </c>
      <c r="H56" s="397"/>
    </row>
    <row r="57" spans="1:8" ht="15" x14ac:dyDescent="0.25">
      <c r="A57" s="207">
        <v>56</v>
      </c>
      <c r="B57" t="s">
        <v>416</v>
      </c>
      <c r="C57" t="s">
        <v>429</v>
      </c>
      <c r="D57" t="s">
        <v>430</v>
      </c>
      <c r="E57" t="s">
        <v>499</v>
      </c>
      <c r="F57" s="396">
        <v>379</v>
      </c>
      <c r="G57" t="s">
        <v>449</v>
      </c>
      <c r="H57" s="397"/>
    </row>
    <row r="58" spans="1:8" ht="15" x14ac:dyDescent="0.25">
      <c r="A58" s="207">
        <v>57</v>
      </c>
      <c r="B58" t="s">
        <v>416</v>
      </c>
      <c r="C58" t="s">
        <v>425</v>
      </c>
      <c r="D58" t="s">
        <v>432</v>
      </c>
      <c r="E58" t="s">
        <v>500</v>
      </c>
      <c r="F58" s="396">
        <v>529</v>
      </c>
      <c r="G58" t="s">
        <v>455</v>
      </c>
      <c r="H58" s="397"/>
    </row>
    <row r="59" spans="1:8" ht="15" x14ac:dyDescent="0.25">
      <c r="A59" s="207">
        <v>58</v>
      </c>
      <c r="B59" t="s">
        <v>416</v>
      </c>
      <c r="C59" t="s">
        <v>453</v>
      </c>
      <c r="D59" t="s">
        <v>435</v>
      </c>
      <c r="E59" t="s">
        <v>501</v>
      </c>
      <c r="F59" s="396">
        <v>749</v>
      </c>
      <c r="G59" t="s">
        <v>428</v>
      </c>
      <c r="H59" s="397"/>
    </row>
    <row r="60" spans="1:8" ht="15" x14ac:dyDescent="0.25">
      <c r="A60" s="207">
        <v>59</v>
      </c>
      <c r="B60" t="s">
        <v>416</v>
      </c>
      <c r="C60" t="s">
        <v>429</v>
      </c>
      <c r="D60" t="s">
        <v>437</v>
      </c>
      <c r="E60" t="s">
        <v>502</v>
      </c>
      <c r="F60" s="396">
        <v>499</v>
      </c>
      <c r="G60" t="s">
        <v>460</v>
      </c>
      <c r="H60" s="397"/>
    </row>
    <row r="61" spans="1:8" ht="15" x14ac:dyDescent="0.25">
      <c r="A61" s="207">
        <v>60</v>
      </c>
      <c r="B61" t="s">
        <v>416</v>
      </c>
      <c r="C61" t="s">
        <v>453</v>
      </c>
      <c r="D61" t="s">
        <v>439</v>
      </c>
      <c r="E61" t="s">
        <v>503</v>
      </c>
      <c r="F61" s="396">
        <v>2199</v>
      </c>
      <c r="G61" t="s">
        <v>420</v>
      </c>
      <c r="H61" s="397"/>
    </row>
    <row r="62" spans="1:8" ht="15" x14ac:dyDescent="0.25">
      <c r="A62" s="207">
        <v>61</v>
      </c>
      <c r="B62" t="s">
        <v>416</v>
      </c>
      <c r="C62" t="s">
        <v>417</v>
      </c>
      <c r="D62" t="s">
        <v>441</v>
      </c>
      <c r="E62" t="s">
        <v>504</v>
      </c>
      <c r="F62" s="396">
        <v>319</v>
      </c>
      <c r="G62" t="s">
        <v>424</v>
      </c>
      <c r="H62" s="397"/>
    </row>
    <row r="63" spans="1:8" ht="15" x14ac:dyDescent="0.25">
      <c r="A63" s="207">
        <v>62</v>
      </c>
      <c r="B63" t="s">
        <v>416</v>
      </c>
      <c r="C63" t="s">
        <v>453</v>
      </c>
      <c r="D63" t="s">
        <v>443</v>
      </c>
      <c r="E63" t="s">
        <v>505</v>
      </c>
      <c r="F63" s="396">
        <v>209</v>
      </c>
      <c r="G63" t="s">
        <v>449</v>
      </c>
      <c r="H63" s="397"/>
    </row>
    <row r="64" spans="1:8" ht="15" x14ac:dyDescent="0.25">
      <c r="A64" s="207">
        <v>63</v>
      </c>
      <c r="B64" t="s">
        <v>416</v>
      </c>
      <c r="C64" t="s">
        <v>421</v>
      </c>
      <c r="D64" t="s">
        <v>445</v>
      </c>
      <c r="E64" t="s">
        <v>506</v>
      </c>
      <c r="F64" s="396">
        <v>949</v>
      </c>
      <c r="G64" t="s">
        <v>428</v>
      </c>
      <c r="H64" s="397"/>
    </row>
    <row r="65" spans="1:8" ht="15" x14ac:dyDescent="0.25">
      <c r="A65" s="207">
        <v>64</v>
      </c>
      <c r="B65" t="s">
        <v>416</v>
      </c>
      <c r="C65" t="s">
        <v>453</v>
      </c>
      <c r="D65" t="s">
        <v>447</v>
      </c>
      <c r="E65" t="s">
        <v>507</v>
      </c>
      <c r="F65" s="396">
        <v>899</v>
      </c>
      <c r="G65" t="s">
        <v>428</v>
      </c>
      <c r="H65" s="397"/>
    </row>
    <row r="66" spans="1:8" ht="15" x14ac:dyDescent="0.25">
      <c r="A66" s="207">
        <v>65</v>
      </c>
      <c r="B66" t="s">
        <v>416</v>
      </c>
      <c r="C66" t="s">
        <v>421</v>
      </c>
      <c r="D66" t="s">
        <v>450</v>
      </c>
      <c r="E66" t="s">
        <v>508</v>
      </c>
      <c r="F66" s="396">
        <v>1199</v>
      </c>
      <c r="G66" t="s">
        <v>460</v>
      </c>
      <c r="H66" s="397"/>
    </row>
    <row r="67" spans="1:8" ht="15" x14ac:dyDescent="0.25">
      <c r="A67" s="207">
        <v>66</v>
      </c>
      <c r="B67" t="s">
        <v>416</v>
      </c>
      <c r="C67" t="s">
        <v>453</v>
      </c>
      <c r="D67" t="s">
        <v>418</v>
      </c>
      <c r="E67" t="s">
        <v>509</v>
      </c>
      <c r="F67" s="396">
        <v>1929</v>
      </c>
      <c r="G67" t="s">
        <v>420</v>
      </c>
      <c r="H67" s="397"/>
    </row>
    <row r="68" spans="1:8" ht="15" x14ac:dyDescent="0.25">
      <c r="A68" s="207">
        <v>67</v>
      </c>
      <c r="B68" t="s">
        <v>416</v>
      </c>
      <c r="C68" t="s">
        <v>453</v>
      </c>
      <c r="D68" t="s">
        <v>422</v>
      </c>
      <c r="E68" t="s">
        <v>510</v>
      </c>
      <c r="F68" s="396">
        <v>1599</v>
      </c>
      <c r="G68" t="s">
        <v>420</v>
      </c>
      <c r="H68" s="397"/>
    </row>
    <row r="69" spans="1:8" ht="15" x14ac:dyDescent="0.25">
      <c r="A69" s="207">
        <v>68</v>
      </c>
      <c r="B69" t="s">
        <v>416</v>
      </c>
      <c r="C69" t="s">
        <v>429</v>
      </c>
      <c r="D69" t="s">
        <v>426</v>
      </c>
      <c r="E69" t="s">
        <v>511</v>
      </c>
      <c r="F69" s="396">
        <v>1049</v>
      </c>
      <c r="G69" t="s">
        <v>478</v>
      </c>
      <c r="H69" s="397"/>
    </row>
    <row r="70" spans="1:8" ht="15" x14ac:dyDescent="0.25">
      <c r="A70" s="207">
        <v>69</v>
      </c>
      <c r="B70" t="s">
        <v>416</v>
      </c>
      <c r="C70" t="s">
        <v>434</v>
      </c>
      <c r="D70" t="s">
        <v>430</v>
      </c>
      <c r="E70" t="s">
        <v>512</v>
      </c>
      <c r="F70" s="396">
        <v>1199</v>
      </c>
      <c r="G70" t="s">
        <v>428</v>
      </c>
      <c r="H70" s="397"/>
    </row>
    <row r="71" spans="1:8" ht="15" x14ac:dyDescent="0.25">
      <c r="A71" s="207">
        <v>70</v>
      </c>
      <c r="B71" t="s">
        <v>416</v>
      </c>
      <c r="C71" t="s">
        <v>425</v>
      </c>
      <c r="D71" t="s">
        <v>432</v>
      </c>
      <c r="E71" t="s">
        <v>513</v>
      </c>
      <c r="F71" s="396">
        <v>1199</v>
      </c>
      <c r="G71" t="s">
        <v>428</v>
      </c>
      <c r="H71" s="397"/>
    </row>
    <row r="72" spans="1:8" ht="15" x14ac:dyDescent="0.25">
      <c r="A72" s="207">
        <v>71</v>
      </c>
      <c r="B72" t="s">
        <v>416</v>
      </c>
      <c r="C72" t="s">
        <v>429</v>
      </c>
      <c r="D72" t="s">
        <v>435</v>
      </c>
      <c r="E72" t="s">
        <v>514</v>
      </c>
      <c r="F72" s="396">
        <v>999</v>
      </c>
      <c r="G72" t="s">
        <v>460</v>
      </c>
      <c r="H72" s="397"/>
    </row>
    <row r="73" spans="1:8" ht="15" x14ac:dyDescent="0.25">
      <c r="A73" s="207">
        <v>72</v>
      </c>
      <c r="B73" t="s">
        <v>416</v>
      </c>
      <c r="C73" t="s">
        <v>421</v>
      </c>
      <c r="D73" t="s">
        <v>437</v>
      </c>
      <c r="E73" t="s">
        <v>515</v>
      </c>
      <c r="F73" s="396">
        <v>3199</v>
      </c>
      <c r="G73" t="s">
        <v>420</v>
      </c>
      <c r="H73" s="397"/>
    </row>
    <row r="74" spans="1:8" ht="15" x14ac:dyDescent="0.25">
      <c r="A74" s="207">
        <v>73</v>
      </c>
      <c r="B74" t="s">
        <v>416</v>
      </c>
      <c r="C74" t="s">
        <v>417</v>
      </c>
      <c r="D74" t="s">
        <v>439</v>
      </c>
      <c r="E74" t="s">
        <v>516</v>
      </c>
      <c r="F74" s="396">
        <v>1939</v>
      </c>
      <c r="G74" t="s">
        <v>420</v>
      </c>
      <c r="H74" s="397"/>
    </row>
    <row r="75" spans="1:8" ht="15" x14ac:dyDescent="0.25">
      <c r="A75" s="207">
        <v>74</v>
      </c>
      <c r="B75" t="s">
        <v>416</v>
      </c>
      <c r="C75" t="s">
        <v>453</v>
      </c>
      <c r="D75" t="s">
        <v>441</v>
      </c>
      <c r="E75" t="s">
        <v>517</v>
      </c>
      <c r="F75" s="396">
        <v>899</v>
      </c>
      <c r="G75" t="s">
        <v>449</v>
      </c>
      <c r="H75" s="397"/>
    </row>
    <row r="76" spans="1:8" ht="15" x14ac:dyDescent="0.25">
      <c r="A76" s="207">
        <v>75</v>
      </c>
      <c r="B76" t="s">
        <v>416</v>
      </c>
      <c r="C76" t="s">
        <v>417</v>
      </c>
      <c r="D76" t="s">
        <v>443</v>
      </c>
      <c r="E76" t="s">
        <v>518</v>
      </c>
      <c r="F76" s="396">
        <v>1349</v>
      </c>
      <c r="G76" t="s">
        <v>478</v>
      </c>
      <c r="H76" s="397"/>
    </row>
    <row r="77" spans="1:8" ht="15" x14ac:dyDescent="0.25">
      <c r="A77" s="207">
        <v>76</v>
      </c>
      <c r="B77" t="s">
        <v>416</v>
      </c>
      <c r="C77" t="s">
        <v>425</v>
      </c>
      <c r="D77" t="s">
        <v>445</v>
      </c>
      <c r="E77" t="s">
        <v>519</v>
      </c>
      <c r="F77" s="396">
        <v>1699</v>
      </c>
      <c r="G77" t="s">
        <v>424</v>
      </c>
      <c r="H77" s="397"/>
    </row>
    <row r="78" spans="1:8" ht="15" x14ac:dyDescent="0.25">
      <c r="A78" s="207">
        <v>77</v>
      </c>
      <c r="B78" t="s">
        <v>416</v>
      </c>
      <c r="C78" t="s">
        <v>421</v>
      </c>
      <c r="D78" t="s">
        <v>447</v>
      </c>
      <c r="E78" t="s">
        <v>520</v>
      </c>
      <c r="F78" s="396">
        <v>349</v>
      </c>
      <c r="G78" t="s">
        <v>424</v>
      </c>
      <c r="H78" s="397"/>
    </row>
    <row r="79" spans="1:8" ht="15" x14ac:dyDescent="0.25">
      <c r="A79" s="207">
        <v>78</v>
      </c>
      <c r="B79" t="s">
        <v>416</v>
      </c>
      <c r="C79" t="s">
        <v>453</v>
      </c>
      <c r="D79" t="s">
        <v>450</v>
      </c>
      <c r="E79" t="s">
        <v>521</v>
      </c>
      <c r="F79" s="396">
        <v>219</v>
      </c>
      <c r="G79" t="s">
        <v>424</v>
      </c>
      <c r="H79" s="397"/>
    </row>
    <row r="80" spans="1:8" ht="15" x14ac:dyDescent="0.25">
      <c r="A80" s="207">
        <v>79</v>
      </c>
      <c r="B80" t="s">
        <v>416</v>
      </c>
      <c r="C80" t="s">
        <v>453</v>
      </c>
      <c r="D80" t="s">
        <v>418</v>
      </c>
      <c r="E80" t="s">
        <v>522</v>
      </c>
      <c r="F80" s="396">
        <v>318.23</v>
      </c>
      <c r="G80" t="s">
        <v>428</v>
      </c>
      <c r="H80" s="397"/>
    </row>
    <row r="81" spans="1:8" ht="15" x14ac:dyDescent="0.25">
      <c r="A81" s="207">
        <v>80</v>
      </c>
      <c r="B81" t="s">
        <v>416</v>
      </c>
      <c r="C81" t="s">
        <v>425</v>
      </c>
      <c r="D81" t="s">
        <v>422</v>
      </c>
      <c r="E81" t="s">
        <v>523</v>
      </c>
      <c r="F81" s="396">
        <v>599</v>
      </c>
      <c r="G81" t="s">
        <v>449</v>
      </c>
      <c r="H81" s="397"/>
    </row>
    <row r="82" spans="1:8" ht="15" x14ac:dyDescent="0.25">
      <c r="A82" s="207">
        <v>81</v>
      </c>
      <c r="B82" t="s">
        <v>416</v>
      </c>
      <c r="C82" t="s">
        <v>453</v>
      </c>
      <c r="D82" t="s">
        <v>426</v>
      </c>
      <c r="E82" t="s">
        <v>524</v>
      </c>
      <c r="F82" s="396">
        <v>209</v>
      </c>
      <c r="G82" t="s">
        <v>449</v>
      </c>
      <c r="H82" s="397"/>
    </row>
    <row r="83" spans="1:8" ht="15" x14ac:dyDescent="0.25">
      <c r="A83" s="207">
        <v>82</v>
      </c>
      <c r="B83" t="s">
        <v>416</v>
      </c>
      <c r="C83" t="s">
        <v>417</v>
      </c>
      <c r="D83" t="s">
        <v>430</v>
      </c>
      <c r="E83" t="s">
        <v>525</v>
      </c>
      <c r="F83" s="396">
        <v>1439</v>
      </c>
      <c r="G83" t="s">
        <v>478</v>
      </c>
      <c r="H83" s="397"/>
    </row>
    <row r="84" spans="1:8" ht="15" x14ac:dyDescent="0.25">
      <c r="A84" s="207">
        <v>83</v>
      </c>
      <c r="B84" t="s">
        <v>416</v>
      </c>
      <c r="C84" t="s">
        <v>429</v>
      </c>
      <c r="D84" t="s">
        <v>432</v>
      </c>
      <c r="E84" t="s">
        <v>526</v>
      </c>
      <c r="F84" s="396">
        <v>999</v>
      </c>
      <c r="G84" t="s">
        <v>527</v>
      </c>
      <c r="H84" s="397"/>
    </row>
    <row r="85" spans="1:8" ht="15" x14ac:dyDescent="0.25">
      <c r="A85" s="207">
        <v>84</v>
      </c>
      <c r="B85" t="s">
        <v>416</v>
      </c>
      <c r="C85" t="s">
        <v>429</v>
      </c>
      <c r="D85" t="s">
        <v>435</v>
      </c>
      <c r="E85" t="s">
        <v>528</v>
      </c>
      <c r="F85" s="396">
        <v>1099</v>
      </c>
      <c r="G85" t="s">
        <v>424</v>
      </c>
      <c r="H85" s="397"/>
    </row>
    <row r="86" spans="1:8" ht="15" x14ac:dyDescent="0.25">
      <c r="A86" s="207">
        <v>85</v>
      </c>
      <c r="B86" t="s">
        <v>416</v>
      </c>
      <c r="C86" t="s">
        <v>417</v>
      </c>
      <c r="D86" t="s">
        <v>437</v>
      </c>
      <c r="E86" t="s">
        <v>529</v>
      </c>
      <c r="F86" s="396">
        <v>2449</v>
      </c>
      <c r="G86" t="s">
        <v>460</v>
      </c>
      <c r="H86" s="397"/>
    </row>
    <row r="87" spans="1:8" ht="15" x14ac:dyDescent="0.25">
      <c r="A87" s="207">
        <v>86</v>
      </c>
      <c r="B87" t="s">
        <v>416</v>
      </c>
      <c r="C87" t="s">
        <v>429</v>
      </c>
      <c r="D87" t="s">
        <v>439</v>
      </c>
      <c r="E87" t="s">
        <v>530</v>
      </c>
      <c r="F87" s="396">
        <v>1349</v>
      </c>
      <c r="G87" t="s">
        <v>478</v>
      </c>
      <c r="H87" s="397"/>
    </row>
    <row r="88" spans="1:8" ht="15" x14ac:dyDescent="0.25">
      <c r="A88" s="207">
        <v>87</v>
      </c>
      <c r="B88" t="s">
        <v>416</v>
      </c>
      <c r="C88" t="s">
        <v>434</v>
      </c>
      <c r="D88" t="s">
        <v>441</v>
      </c>
      <c r="E88" t="s">
        <v>531</v>
      </c>
      <c r="F88" s="396">
        <v>1199</v>
      </c>
      <c r="G88" t="s">
        <v>424</v>
      </c>
      <c r="H88" s="397"/>
    </row>
    <row r="89" spans="1:8" ht="15" x14ac:dyDescent="0.25">
      <c r="A89" s="207">
        <v>88</v>
      </c>
      <c r="B89" t="s">
        <v>416</v>
      </c>
      <c r="C89" t="s">
        <v>429</v>
      </c>
      <c r="D89" t="s">
        <v>443</v>
      </c>
      <c r="E89" t="s">
        <v>532</v>
      </c>
      <c r="F89" s="396">
        <v>999</v>
      </c>
      <c r="G89" t="s">
        <v>424</v>
      </c>
      <c r="H89" s="397"/>
    </row>
    <row r="90" spans="1:8" ht="15" x14ac:dyDescent="0.25">
      <c r="A90" s="207">
        <v>89</v>
      </c>
      <c r="B90" t="s">
        <v>416</v>
      </c>
      <c r="C90" t="s">
        <v>453</v>
      </c>
      <c r="D90" t="s">
        <v>445</v>
      </c>
      <c r="E90" t="s">
        <v>533</v>
      </c>
      <c r="F90" s="396">
        <v>899</v>
      </c>
      <c r="G90" t="s">
        <v>428</v>
      </c>
      <c r="H90" s="397"/>
    </row>
    <row r="91" spans="1:8" ht="15" x14ac:dyDescent="0.25">
      <c r="A91" s="207">
        <v>90</v>
      </c>
      <c r="B91" t="s">
        <v>416</v>
      </c>
      <c r="C91" t="s">
        <v>429</v>
      </c>
      <c r="D91" t="s">
        <v>447</v>
      </c>
      <c r="E91" t="s">
        <v>534</v>
      </c>
      <c r="F91" s="396">
        <v>1699</v>
      </c>
      <c r="G91" t="s">
        <v>428</v>
      </c>
      <c r="H91" s="397"/>
    </row>
    <row r="92" spans="1:8" ht="15" x14ac:dyDescent="0.25">
      <c r="A92" s="207">
        <v>91</v>
      </c>
      <c r="B92" t="s">
        <v>416</v>
      </c>
      <c r="C92" t="s">
        <v>453</v>
      </c>
      <c r="D92" t="s">
        <v>450</v>
      </c>
      <c r="E92" t="s">
        <v>535</v>
      </c>
      <c r="F92" s="396">
        <v>264</v>
      </c>
      <c r="G92" t="s">
        <v>428</v>
      </c>
      <c r="H92" s="397"/>
    </row>
    <row r="93" spans="1:8" ht="15" x14ac:dyDescent="0.25">
      <c r="A93" s="207">
        <v>92</v>
      </c>
      <c r="B93" t="s">
        <v>416</v>
      </c>
      <c r="C93" t="s">
        <v>434</v>
      </c>
      <c r="D93" t="s">
        <v>418</v>
      </c>
      <c r="E93" t="s">
        <v>536</v>
      </c>
      <c r="F93" s="396">
        <v>549</v>
      </c>
      <c r="G93" t="s">
        <v>449</v>
      </c>
      <c r="H93" s="397"/>
    </row>
    <row r="94" spans="1:8" ht="15" x14ac:dyDescent="0.25">
      <c r="A94" s="207">
        <v>93</v>
      </c>
      <c r="B94" t="s">
        <v>416</v>
      </c>
      <c r="C94" t="s">
        <v>421</v>
      </c>
      <c r="D94" t="s">
        <v>422</v>
      </c>
      <c r="E94" t="s">
        <v>537</v>
      </c>
      <c r="F94" s="396">
        <v>799</v>
      </c>
      <c r="G94" t="s">
        <v>424</v>
      </c>
      <c r="H94" s="397"/>
    </row>
    <row r="95" spans="1:8" ht="15" x14ac:dyDescent="0.25">
      <c r="A95" s="207">
        <v>94</v>
      </c>
      <c r="B95" t="s">
        <v>416</v>
      </c>
      <c r="C95" t="s">
        <v>453</v>
      </c>
      <c r="D95" t="s">
        <v>426</v>
      </c>
      <c r="E95" t="s">
        <v>538</v>
      </c>
      <c r="F95" s="396">
        <v>795.84</v>
      </c>
      <c r="G95" t="s">
        <v>428</v>
      </c>
      <c r="H95" s="397"/>
    </row>
    <row r="96" spans="1:8" ht="15" x14ac:dyDescent="0.25">
      <c r="A96" s="207">
        <v>95</v>
      </c>
      <c r="B96" t="s">
        <v>416</v>
      </c>
      <c r="C96" t="s">
        <v>425</v>
      </c>
      <c r="D96" t="s">
        <v>430</v>
      </c>
      <c r="E96" t="s">
        <v>539</v>
      </c>
      <c r="F96" s="396">
        <v>1439</v>
      </c>
      <c r="G96" t="s">
        <v>428</v>
      </c>
      <c r="H96" s="397"/>
    </row>
    <row r="97" spans="1:8" ht="15" x14ac:dyDescent="0.25">
      <c r="A97" s="207">
        <v>96</v>
      </c>
      <c r="B97" t="s">
        <v>416</v>
      </c>
      <c r="C97" t="s">
        <v>434</v>
      </c>
      <c r="D97" t="s">
        <v>432</v>
      </c>
      <c r="E97" t="s">
        <v>540</v>
      </c>
      <c r="F97" s="396">
        <v>729</v>
      </c>
      <c r="G97" t="s">
        <v>460</v>
      </c>
      <c r="H97" s="397"/>
    </row>
    <row r="98" spans="1:8" ht="15" x14ac:dyDescent="0.25">
      <c r="A98" s="207">
        <v>97</v>
      </c>
      <c r="B98" t="s">
        <v>416</v>
      </c>
      <c r="C98" t="s">
        <v>421</v>
      </c>
      <c r="D98" t="s">
        <v>435</v>
      </c>
      <c r="E98" t="s">
        <v>541</v>
      </c>
      <c r="F98" s="396">
        <v>399</v>
      </c>
      <c r="G98" t="s">
        <v>460</v>
      </c>
      <c r="H98" s="397"/>
    </row>
    <row r="99" spans="1:8" ht="15" x14ac:dyDescent="0.25">
      <c r="A99" s="207">
        <v>98</v>
      </c>
      <c r="B99" t="s">
        <v>416</v>
      </c>
      <c r="C99" t="s">
        <v>453</v>
      </c>
      <c r="D99" t="s">
        <v>437</v>
      </c>
      <c r="E99" t="s">
        <v>542</v>
      </c>
      <c r="F99" s="396">
        <v>1899</v>
      </c>
      <c r="G99" t="s">
        <v>420</v>
      </c>
      <c r="H99" s="397"/>
    </row>
    <row r="100" spans="1:8" ht="15" x14ac:dyDescent="0.25">
      <c r="A100" s="207">
        <v>99</v>
      </c>
      <c r="B100" t="s">
        <v>416</v>
      </c>
      <c r="C100" t="s">
        <v>453</v>
      </c>
      <c r="D100" t="s">
        <v>439</v>
      </c>
      <c r="E100" t="s">
        <v>543</v>
      </c>
      <c r="F100" s="396">
        <v>1699</v>
      </c>
      <c r="G100" t="s">
        <v>420</v>
      </c>
      <c r="H100" s="397"/>
    </row>
    <row r="101" spans="1:8" ht="15" x14ac:dyDescent="0.25">
      <c r="A101" s="207">
        <v>100</v>
      </c>
      <c r="B101" t="s">
        <v>416</v>
      </c>
      <c r="C101" t="s">
        <v>425</v>
      </c>
      <c r="D101" t="s">
        <v>441</v>
      </c>
      <c r="E101" t="s">
        <v>544</v>
      </c>
      <c r="F101" s="396">
        <v>999</v>
      </c>
      <c r="G101" t="s">
        <v>449</v>
      </c>
      <c r="H101" s="397"/>
    </row>
    <row r="102" spans="1:8" ht="15" x14ac:dyDescent="0.25">
      <c r="A102" s="207">
        <v>101</v>
      </c>
      <c r="B102" t="s">
        <v>416</v>
      </c>
      <c r="C102" t="s">
        <v>425</v>
      </c>
      <c r="D102" t="s">
        <v>443</v>
      </c>
      <c r="E102" t="s">
        <v>545</v>
      </c>
      <c r="F102" s="396">
        <v>1349.15</v>
      </c>
      <c r="G102" t="s">
        <v>424</v>
      </c>
      <c r="H102" s="397"/>
    </row>
    <row r="103" spans="1:8" ht="15" x14ac:dyDescent="0.25">
      <c r="A103" s="207">
        <v>102</v>
      </c>
      <c r="B103" t="s">
        <v>416</v>
      </c>
      <c r="C103" t="s">
        <v>429</v>
      </c>
      <c r="D103" t="s">
        <v>445</v>
      </c>
      <c r="E103" t="s">
        <v>546</v>
      </c>
      <c r="F103" s="396">
        <v>1249</v>
      </c>
      <c r="G103" t="s">
        <v>428</v>
      </c>
      <c r="H103" s="397"/>
    </row>
    <row r="104" spans="1:8" ht="15" x14ac:dyDescent="0.25">
      <c r="A104" s="207">
        <v>103</v>
      </c>
      <c r="B104" t="s">
        <v>416</v>
      </c>
      <c r="C104" t="s">
        <v>417</v>
      </c>
      <c r="D104" t="s">
        <v>447</v>
      </c>
      <c r="E104" t="s">
        <v>547</v>
      </c>
      <c r="F104" s="396">
        <v>289</v>
      </c>
      <c r="G104" t="s">
        <v>428</v>
      </c>
      <c r="H104" s="397"/>
    </row>
    <row r="105" spans="1:8" ht="15" x14ac:dyDescent="0.25">
      <c r="A105" s="207">
        <v>104</v>
      </c>
      <c r="B105" t="s">
        <v>416</v>
      </c>
      <c r="C105" t="s">
        <v>425</v>
      </c>
      <c r="D105" t="s">
        <v>450</v>
      </c>
      <c r="E105" t="s">
        <v>548</v>
      </c>
      <c r="F105" s="396">
        <v>499</v>
      </c>
      <c r="G105" t="s">
        <v>460</v>
      </c>
      <c r="H105" s="397"/>
    </row>
    <row r="106" spans="1:8" ht="15" x14ac:dyDescent="0.25">
      <c r="A106" s="207">
        <v>105</v>
      </c>
      <c r="B106" t="s">
        <v>416</v>
      </c>
      <c r="C106" t="s">
        <v>429</v>
      </c>
      <c r="D106" t="s">
        <v>418</v>
      </c>
      <c r="E106" t="s">
        <v>549</v>
      </c>
      <c r="F106" s="396">
        <v>1599</v>
      </c>
      <c r="G106" t="s">
        <v>460</v>
      </c>
      <c r="H106" s="397"/>
    </row>
    <row r="107" spans="1:8" ht="15" x14ac:dyDescent="0.25">
      <c r="A107" s="207">
        <v>106</v>
      </c>
      <c r="B107" t="s">
        <v>416</v>
      </c>
      <c r="C107" t="s">
        <v>421</v>
      </c>
      <c r="D107" t="s">
        <v>422</v>
      </c>
      <c r="E107" t="s">
        <v>550</v>
      </c>
      <c r="F107" s="396">
        <v>499</v>
      </c>
      <c r="G107" t="s">
        <v>449</v>
      </c>
      <c r="H107" s="397"/>
    </row>
    <row r="108" spans="1:8" ht="15" x14ac:dyDescent="0.25">
      <c r="A108" s="207">
        <v>107</v>
      </c>
      <c r="B108" t="s">
        <v>416</v>
      </c>
      <c r="C108" t="s">
        <v>434</v>
      </c>
      <c r="D108" t="s">
        <v>426</v>
      </c>
      <c r="E108" t="s">
        <v>551</v>
      </c>
      <c r="F108" s="396">
        <v>2249</v>
      </c>
      <c r="G108" t="s">
        <v>466</v>
      </c>
      <c r="H108" s="397"/>
    </row>
    <row r="109" spans="1:8" ht="15" x14ac:dyDescent="0.25">
      <c r="A109" s="207">
        <v>108</v>
      </c>
      <c r="B109" t="s">
        <v>416</v>
      </c>
      <c r="C109" t="s">
        <v>429</v>
      </c>
      <c r="D109" t="s">
        <v>430</v>
      </c>
      <c r="E109" t="s">
        <v>552</v>
      </c>
      <c r="F109" s="396">
        <v>1399</v>
      </c>
      <c r="G109" t="s">
        <v>424</v>
      </c>
      <c r="H109" s="397"/>
    </row>
    <row r="110" spans="1:8" ht="15" x14ac:dyDescent="0.25">
      <c r="A110" s="207">
        <v>109</v>
      </c>
      <c r="B110" t="s">
        <v>416</v>
      </c>
      <c r="C110" t="s">
        <v>421</v>
      </c>
      <c r="D110" t="s">
        <v>432</v>
      </c>
      <c r="E110" t="s">
        <v>553</v>
      </c>
      <c r="F110" s="396">
        <v>1249</v>
      </c>
      <c r="G110" t="s">
        <v>428</v>
      </c>
      <c r="H110" s="397"/>
    </row>
    <row r="111" spans="1:8" ht="15" x14ac:dyDescent="0.25">
      <c r="A111" s="207">
        <v>110</v>
      </c>
      <c r="B111" t="s">
        <v>416</v>
      </c>
      <c r="C111" t="s">
        <v>453</v>
      </c>
      <c r="D111" t="s">
        <v>435</v>
      </c>
      <c r="E111" t="s">
        <v>554</v>
      </c>
      <c r="F111" s="396">
        <v>929</v>
      </c>
      <c r="G111" t="s">
        <v>428</v>
      </c>
      <c r="H111" s="397"/>
    </row>
    <row r="112" spans="1:8" ht="15" x14ac:dyDescent="0.25">
      <c r="A112" s="207">
        <v>111</v>
      </c>
      <c r="B112" t="s">
        <v>416</v>
      </c>
      <c r="C112" t="s">
        <v>453</v>
      </c>
      <c r="D112" t="s">
        <v>437</v>
      </c>
      <c r="E112" t="s">
        <v>555</v>
      </c>
      <c r="F112" s="396">
        <v>448.99</v>
      </c>
      <c r="G112" t="s">
        <v>428</v>
      </c>
      <c r="H112" s="397"/>
    </row>
    <row r="113" spans="1:8" ht="15" x14ac:dyDescent="0.25">
      <c r="A113" s="207">
        <v>112</v>
      </c>
      <c r="B113" t="s">
        <v>416</v>
      </c>
      <c r="C113" t="s">
        <v>417</v>
      </c>
      <c r="D113" t="s">
        <v>439</v>
      </c>
      <c r="E113" t="s">
        <v>556</v>
      </c>
      <c r="F113" s="396">
        <v>1549</v>
      </c>
      <c r="G113" t="s">
        <v>460</v>
      </c>
      <c r="H113" s="397"/>
    </row>
    <row r="114" spans="1:8" ht="15" x14ac:dyDescent="0.25">
      <c r="A114" s="207">
        <v>113</v>
      </c>
      <c r="B114" t="s">
        <v>416</v>
      </c>
      <c r="C114" t="s">
        <v>425</v>
      </c>
      <c r="D114" t="s">
        <v>441</v>
      </c>
      <c r="E114" t="s">
        <v>557</v>
      </c>
      <c r="F114" s="396">
        <v>269</v>
      </c>
      <c r="G114" t="s">
        <v>527</v>
      </c>
      <c r="H114" s="397"/>
    </row>
    <row r="115" spans="1:8" ht="15" x14ac:dyDescent="0.25">
      <c r="A115" s="207">
        <v>114</v>
      </c>
      <c r="B115" t="s">
        <v>416</v>
      </c>
      <c r="C115" t="s">
        <v>421</v>
      </c>
      <c r="D115" t="s">
        <v>443</v>
      </c>
      <c r="E115" t="s">
        <v>558</v>
      </c>
      <c r="F115" s="396">
        <v>1299</v>
      </c>
      <c r="G115" t="s">
        <v>428</v>
      </c>
      <c r="H115" s="397"/>
    </row>
    <row r="116" spans="1:8" ht="15" x14ac:dyDescent="0.25">
      <c r="A116" s="207">
        <v>115</v>
      </c>
      <c r="B116" t="s">
        <v>416</v>
      </c>
      <c r="C116" t="s">
        <v>434</v>
      </c>
      <c r="D116" t="s">
        <v>445</v>
      </c>
      <c r="E116" t="s">
        <v>559</v>
      </c>
      <c r="F116" s="396">
        <v>1129</v>
      </c>
      <c r="G116" t="s">
        <v>428</v>
      </c>
      <c r="H116" s="397"/>
    </row>
    <row r="117" spans="1:8" ht="15" x14ac:dyDescent="0.25">
      <c r="A117" s="207">
        <v>116</v>
      </c>
      <c r="B117" t="s">
        <v>416</v>
      </c>
      <c r="C117" t="s">
        <v>421</v>
      </c>
      <c r="D117" t="s">
        <v>447</v>
      </c>
      <c r="E117" t="s">
        <v>560</v>
      </c>
      <c r="F117" s="396">
        <v>1689</v>
      </c>
      <c r="G117" t="s">
        <v>420</v>
      </c>
      <c r="H117" s="397"/>
    </row>
    <row r="118" spans="1:8" ht="15" x14ac:dyDescent="0.25">
      <c r="A118" s="207">
        <v>117</v>
      </c>
      <c r="B118" t="s">
        <v>416</v>
      </c>
      <c r="C118" t="s">
        <v>453</v>
      </c>
      <c r="D118" t="s">
        <v>450</v>
      </c>
      <c r="E118" t="s">
        <v>561</v>
      </c>
      <c r="F118" s="396">
        <v>749</v>
      </c>
      <c r="G118" t="s">
        <v>455</v>
      </c>
      <c r="H118" s="397"/>
    </row>
    <row r="119" spans="1:8" ht="15" x14ac:dyDescent="0.25">
      <c r="A119" s="207">
        <v>118</v>
      </c>
      <c r="B119" t="s">
        <v>416</v>
      </c>
      <c r="C119" t="s">
        <v>453</v>
      </c>
      <c r="D119" t="s">
        <v>418</v>
      </c>
      <c r="E119" t="s">
        <v>562</v>
      </c>
      <c r="F119" s="396">
        <v>1199</v>
      </c>
      <c r="G119" t="s">
        <v>424</v>
      </c>
      <c r="H119" s="397"/>
    </row>
    <row r="120" spans="1:8" ht="15" x14ac:dyDescent="0.25">
      <c r="A120" s="207">
        <v>119</v>
      </c>
      <c r="B120" t="s">
        <v>416</v>
      </c>
      <c r="C120" t="s">
        <v>425</v>
      </c>
      <c r="D120" t="s">
        <v>422</v>
      </c>
      <c r="E120" t="s">
        <v>563</v>
      </c>
      <c r="F120" s="396">
        <v>899</v>
      </c>
      <c r="G120" t="s">
        <v>424</v>
      </c>
      <c r="H120" s="397"/>
    </row>
    <row r="121" spans="1:8" ht="15" x14ac:dyDescent="0.25">
      <c r="A121" s="207">
        <v>120</v>
      </c>
      <c r="B121" t="s">
        <v>416</v>
      </c>
      <c r="C121" t="s">
        <v>453</v>
      </c>
      <c r="D121" t="s">
        <v>426</v>
      </c>
      <c r="E121" t="s">
        <v>564</v>
      </c>
      <c r="F121" s="396">
        <v>549</v>
      </c>
      <c r="G121" t="s">
        <v>424</v>
      </c>
      <c r="H121" s="397"/>
    </row>
    <row r="122" spans="1:8" ht="15" x14ac:dyDescent="0.25">
      <c r="A122" s="207">
        <v>121</v>
      </c>
      <c r="B122" t="s">
        <v>416</v>
      </c>
      <c r="C122" t="s">
        <v>429</v>
      </c>
      <c r="D122" t="s">
        <v>430</v>
      </c>
      <c r="E122" t="s">
        <v>565</v>
      </c>
      <c r="F122" s="396">
        <v>1599</v>
      </c>
      <c r="G122" t="s">
        <v>460</v>
      </c>
      <c r="H122" s="397"/>
    </row>
    <row r="123" spans="1:8" ht="15" x14ac:dyDescent="0.25">
      <c r="A123" s="207">
        <v>122</v>
      </c>
      <c r="B123" t="s">
        <v>416</v>
      </c>
      <c r="C123" t="s">
        <v>425</v>
      </c>
      <c r="D123" t="s">
        <v>432</v>
      </c>
      <c r="E123" t="s">
        <v>566</v>
      </c>
      <c r="F123" s="396">
        <v>1799</v>
      </c>
      <c r="G123" t="s">
        <v>478</v>
      </c>
      <c r="H123" s="397"/>
    </row>
    <row r="124" spans="1:8" ht="15" x14ac:dyDescent="0.25">
      <c r="A124" s="207">
        <v>123</v>
      </c>
      <c r="B124" t="s">
        <v>416</v>
      </c>
      <c r="C124" t="s">
        <v>421</v>
      </c>
      <c r="D124" t="s">
        <v>435</v>
      </c>
      <c r="E124" t="s">
        <v>567</v>
      </c>
      <c r="F124" s="396">
        <v>549</v>
      </c>
      <c r="G124" t="s">
        <v>527</v>
      </c>
      <c r="H124" s="397"/>
    </row>
    <row r="125" spans="1:8" ht="15" x14ac:dyDescent="0.25">
      <c r="A125" s="207">
        <v>124</v>
      </c>
      <c r="B125" t="s">
        <v>416</v>
      </c>
      <c r="C125" t="s">
        <v>421</v>
      </c>
      <c r="D125" t="s">
        <v>437</v>
      </c>
      <c r="E125" t="s">
        <v>568</v>
      </c>
      <c r="F125" s="396">
        <v>1199</v>
      </c>
      <c r="G125" t="s">
        <v>424</v>
      </c>
      <c r="H125" s="397"/>
    </row>
    <row r="126" spans="1:8" ht="15" x14ac:dyDescent="0.25">
      <c r="A126" s="207">
        <v>125</v>
      </c>
      <c r="B126" t="s">
        <v>416</v>
      </c>
      <c r="C126" t="s">
        <v>425</v>
      </c>
      <c r="D126" t="s">
        <v>439</v>
      </c>
      <c r="E126" t="s">
        <v>569</v>
      </c>
      <c r="F126" s="396">
        <v>799</v>
      </c>
      <c r="G126" t="s">
        <v>460</v>
      </c>
      <c r="H126" s="397"/>
    </row>
    <row r="127" spans="1:8" ht="15" x14ac:dyDescent="0.25">
      <c r="A127" s="207">
        <v>126</v>
      </c>
      <c r="B127" t="s">
        <v>416</v>
      </c>
      <c r="C127" t="s">
        <v>434</v>
      </c>
      <c r="D127" t="s">
        <v>441</v>
      </c>
      <c r="E127" t="s">
        <v>570</v>
      </c>
      <c r="F127" s="396">
        <v>3679</v>
      </c>
      <c r="G127" t="s">
        <v>420</v>
      </c>
      <c r="H127" s="397"/>
    </row>
    <row r="128" spans="1:8" ht="15" x14ac:dyDescent="0.25">
      <c r="A128" s="207">
        <v>127</v>
      </c>
      <c r="B128" t="s">
        <v>416</v>
      </c>
      <c r="C128" t="s">
        <v>434</v>
      </c>
      <c r="D128" t="s">
        <v>443</v>
      </c>
      <c r="E128" t="s">
        <v>571</v>
      </c>
      <c r="F128" s="396">
        <v>249</v>
      </c>
      <c r="G128" t="s">
        <v>449</v>
      </c>
      <c r="H128" s="397"/>
    </row>
    <row r="129" spans="1:8" ht="15" x14ac:dyDescent="0.25">
      <c r="A129" s="207">
        <v>128</v>
      </c>
      <c r="B129" t="s">
        <v>416</v>
      </c>
      <c r="C129" t="s">
        <v>453</v>
      </c>
      <c r="D129" t="s">
        <v>445</v>
      </c>
      <c r="E129" t="s">
        <v>572</v>
      </c>
      <c r="F129" s="396">
        <v>1499</v>
      </c>
      <c r="G129" t="s">
        <v>449</v>
      </c>
      <c r="H129" s="397"/>
    </row>
    <row r="130" spans="1:8" ht="15" x14ac:dyDescent="0.25">
      <c r="A130" s="207">
        <v>129</v>
      </c>
      <c r="B130" t="s">
        <v>416</v>
      </c>
      <c r="C130" t="s">
        <v>421</v>
      </c>
      <c r="D130" t="s">
        <v>447</v>
      </c>
      <c r="E130" t="s">
        <v>573</v>
      </c>
      <c r="F130" s="396">
        <v>899</v>
      </c>
      <c r="G130" t="s">
        <v>455</v>
      </c>
      <c r="H130" s="397"/>
    </row>
    <row r="131" spans="1:8" ht="15" x14ac:dyDescent="0.25">
      <c r="A131" s="207">
        <v>130</v>
      </c>
      <c r="B131" t="s">
        <v>416</v>
      </c>
      <c r="C131" t="s">
        <v>434</v>
      </c>
      <c r="D131" t="s">
        <v>450</v>
      </c>
      <c r="E131" t="s">
        <v>574</v>
      </c>
      <c r="F131" s="396">
        <v>2649</v>
      </c>
      <c r="G131" t="s">
        <v>478</v>
      </c>
      <c r="H131" s="397"/>
    </row>
    <row r="132" spans="1:8" ht="15" x14ac:dyDescent="0.25">
      <c r="A132" s="207">
        <v>131</v>
      </c>
      <c r="B132" t="s">
        <v>416</v>
      </c>
      <c r="C132" t="s">
        <v>417</v>
      </c>
      <c r="D132" t="s">
        <v>418</v>
      </c>
      <c r="E132" t="s">
        <v>575</v>
      </c>
      <c r="F132" s="396">
        <v>649</v>
      </c>
      <c r="G132" t="s">
        <v>527</v>
      </c>
      <c r="H132" s="397"/>
    </row>
    <row r="133" spans="1:8" ht="15" x14ac:dyDescent="0.25">
      <c r="A133" s="207">
        <v>132</v>
      </c>
      <c r="B133" t="s">
        <v>416</v>
      </c>
      <c r="C133" t="s">
        <v>434</v>
      </c>
      <c r="D133" t="s">
        <v>422</v>
      </c>
      <c r="E133" t="s">
        <v>576</v>
      </c>
      <c r="F133" s="396">
        <v>599</v>
      </c>
      <c r="G133" t="s">
        <v>527</v>
      </c>
      <c r="H133" s="397"/>
    </row>
    <row r="134" spans="1:8" ht="15" x14ac:dyDescent="0.25">
      <c r="A134" s="207">
        <v>133</v>
      </c>
      <c r="B134" t="s">
        <v>416</v>
      </c>
      <c r="C134" t="s">
        <v>434</v>
      </c>
      <c r="D134" t="s">
        <v>426</v>
      </c>
      <c r="E134" t="s">
        <v>577</v>
      </c>
      <c r="F134" s="396">
        <v>999</v>
      </c>
      <c r="G134" t="s">
        <v>428</v>
      </c>
      <c r="H134" s="397"/>
    </row>
    <row r="135" spans="1:8" ht="15" x14ac:dyDescent="0.25">
      <c r="A135" s="207">
        <v>134</v>
      </c>
      <c r="B135" t="s">
        <v>416</v>
      </c>
      <c r="C135" t="s">
        <v>425</v>
      </c>
      <c r="D135" t="s">
        <v>430</v>
      </c>
      <c r="E135" t="s">
        <v>578</v>
      </c>
      <c r="F135" s="396">
        <v>999</v>
      </c>
      <c r="G135" t="s">
        <v>428</v>
      </c>
      <c r="H135" s="397"/>
    </row>
    <row r="136" spans="1:8" ht="15" x14ac:dyDescent="0.25">
      <c r="A136" s="207">
        <v>135</v>
      </c>
      <c r="B136" t="s">
        <v>416</v>
      </c>
      <c r="C136" t="s">
        <v>434</v>
      </c>
      <c r="D136" t="s">
        <v>432</v>
      </c>
      <c r="E136" t="s">
        <v>579</v>
      </c>
      <c r="F136" s="396">
        <v>899.01</v>
      </c>
      <c r="G136" t="s">
        <v>428</v>
      </c>
      <c r="H136" s="397"/>
    </row>
    <row r="137" spans="1:8" ht="15" x14ac:dyDescent="0.25">
      <c r="A137" s="207">
        <v>136</v>
      </c>
      <c r="B137" t="s">
        <v>416</v>
      </c>
      <c r="C137" t="s">
        <v>417</v>
      </c>
      <c r="D137" t="s">
        <v>435</v>
      </c>
      <c r="E137" t="s">
        <v>580</v>
      </c>
      <c r="F137" s="396">
        <v>1899</v>
      </c>
      <c r="G137" t="s">
        <v>460</v>
      </c>
    </row>
    <row r="138" spans="1:8" ht="15" x14ac:dyDescent="0.25">
      <c r="A138" s="207">
        <v>137</v>
      </c>
      <c r="B138" t="s">
        <v>416</v>
      </c>
      <c r="C138" t="s">
        <v>429</v>
      </c>
      <c r="D138" t="s">
        <v>437</v>
      </c>
      <c r="E138" t="s">
        <v>581</v>
      </c>
      <c r="F138" s="396">
        <v>1699</v>
      </c>
      <c r="G138" t="s">
        <v>420</v>
      </c>
    </row>
    <row r="139" spans="1:8" ht="15" x14ac:dyDescent="0.25">
      <c r="A139" s="207">
        <v>138</v>
      </c>
      <c r="B139" t="s">
        <v>416</v>
      </c>
      <c r="C139" t="s">
        <v>417</v>
      </c>
      <c r="D139" t="s">
        <v>439</v>
      </c>
      <c r="E139" t="s">
        <v>582</v>
      </c>
      <c r="F139" s="396">
        <v>949</v>
      </c>
      <c r="G139" t="s">
        <v>449</v>
      </c>
    </row>
    <row r="140" spans="1:8" ht="15" x14ac:dyDescent="0.25">
      <c r="A140" s="207">
        <v>139</v>
      </c>
      <c r="B140" t="s">
        <v>416</v>
      </c>
      <c r="C140" t="s">
        <v>434</v>
      </c>
      <c r="D140" t="s">
        <v>441</v>
      </c>
      <c r="E140" t="s">
        <v>583</v>
      </c>
      <c r="F140" s="396">
        <v>999</v>
      </c>
      <c r="G140" t="s">
        <v>449</v>
      </c>
    </row>
    <row r="141" spans="1:8" ht="15" x14ac:dyDescent="0.25">
      <c r="A141" s="207">
        <v>140</v>
      </c>
      <c r="B141" t="s">
        <v>416</v>
      </c>
      <c r="C141" t="s">
        <v>429</v>
      </c>
      <c r="D141" t="s">
        <v>443</v>
      </c>
      <c r="E141" t="s">
        <v>584</v>
      </c>
      <c r="F141" s="396">
        <v>899</v>
      </c>
      <c r="G141" t="s">
        <v>527</v>
      </c>
    </row>
    <row r="142" spans="1:8" ht="15" x14ac:dyDescent="0.25">
      <c r="A142" s="207">
        <v>141</v>
      </c>
      <c r="B142" t="s">
        <v>416</v>
      </c>
      <c r="C142" t="s">
        <v>417</v>
      </c>
      <c r="D142" t="s">
        <v>445</v>
      </c>
      <c r="E142" t="s">
        <v>585</v>
      </c>
      <c r="F142" s="396">
        <v>329</v>
      </c>
      <c r="G142" t="s">
        <v>428</v>
      </c>
    </row>
    <row r="143" spans="1:8" ht="15" x14ac:dyDescent="0.25">
      <c r="A143" s="207">
        <v>142</v>
      </c>
      <c r="B143" t="s">
        <v>416</v>
      </c>
      <c r="C143" t="s">
        <v>429</v>
      </c>
      <c r="D143" t="s">
        <v>447</v>
      </c>
      <c r="E143" t="s">
        <v>586</v>
      </c>
      <c r="F143" s="396">
        <v>599</v>
      </c>
      <c r="G143" t="s">
        <v>449</v>
      </c>
    </row>
    <row r="144" spans="1:8" ht="15" x14ac:dyDescent="0.25">
      <c r="A144" s="207">
        <v>143</v>
      </c>
      <c r="B144" t="s">
        <v>416</v>
      </c>
      <c r="C144" t="s">
        <v>434</v>
      </c>
      <c r="D144" t="s">
        <v>450</v>
      </c>
      <c r="E144" t="s">
        <v>587</v>
      </c>
      <c r="F144" s="396">
        <v>499</v>
      </c>
      <c r="G144" t="s">
        <v>449</v>
      </c>
    </row>
    <row r="145" spans="1:7" ht="15" x14ac:dyDescent="0.25">
      <c r="A145" s="207">
        <v>144</v>
      </c>
      <c r="B145" t="s">
        <v>416</v>
      </c>
      <c r="C145" t="s">
        <v>421</v>
      </c>
      <c r="D145" t="s">
        <v>418</v>
      </c>
      <c r="E145" t="s">
        <v>588</v>
      </c>
      <c r="F145" s="396">
        <v>379</v>
      </c>
      <c r="G145" t="s">
        <v>449</v>
      </c>
    </row>
    <row r="146" spans="1:7" ht="15" x14ac:dyDescent="0.25">
      <c r="A146" s="207">
        <v>145</v>
      </c>
      <c r="B146" t="s">
        <v>416</v>
      </c>
      <c r="C146" t="s">
        <v>421</v>
      </c>
      <c r="D146" t="s">
        <v>422</v>
      </c>
      <c r="E146" t="s">
        <v>589</v>
      </c>
      <c r="F146" s="396">
        <v>1299</v>
      </c>
      <c r="G146" t="s">
        <v>428</v>
      </c>
    </row>
    <row r="147" spans="1:7" ht="15" x14ac:dyDescent="0.25">
      <c r="A147" s="207">
        <v>146</v>
      </c>
      <c r="B147" t="s">
        <v>416</v>
      </c>
      <c r="C147" t="s">
        <v>417</v>
      </c>
      <c r="D147" t="s">
        <v>426</v>
      </c>
      <c r="E147" t="s">
        <v>590</v>
      </c>
      <c r="F147" s="396">
        <v>259</v>
      </c>
      <c r="G147" t="s">
        <v>460</v>
      </c>
    </row>
    <row r="148" spans="1:7" ht="15" x14ac:dyDescent="0.25">
      <c r="A148" s="207">
        <v>147</v>
      </c>
      <c r="B148" t="s">
        <v>416</v>
      </c>
      <c r="C148" t="s">
        <v>434</v>
      </c>
      <c r="D148" t="s">
        <v>430</v>
      </c>
      <c r="E148" t="s">
        <v>591</v>
      </c>
      <c r="F148" s="396">
        <v>899</v>
      </c>
      <c r="G148" t="s">
        <v>449</v>
      </c>
    </row>
    <row r="149" spans="1:7" ht="15" x14ac:dyDescent="0.25">
      <c r="A149" s="207">
        <v>148</v>
      </c>
      <c r="B149" t="s">
        <v>416</v>
      </c>
      <c r="C149" t="s">
        <v>421</v>
      </c>
      <c r="D149" t="s">
        <v>432</v>
      </c>
      <c r="E149" t="s">
        <v>592</v>
      </c>
      <c r="F149" s="396">
        <v>599</v>
      </c>
      <c r="G149" t="s">
        <v>455</v>
      </c>
    </row>
    <row r="150" spans="1:7" ht="15" x14ac:dyDescent="0.25">
      <c r="A150" s="207">
        <v>149</v>
      </c>
      <c r="B150" t="s">
        <v>416</v>
      </c>
      <c r="C150" t="s">
        <v>421</v>
      </c>
      <c r="D150" t="s">
        <v>435</v>
      </c>
      <c r="E150" t="s">
        <v>593</v>
      </c>
      <c r="F150" s="396">
        <v>1549</v>
      </c>
      <c r="G150" t="s">
        <v>478</v>
      </c>
    </row>
    <row r="151" spans="1:7" ht="15" x14ac:dyDescent="0.25">
      <c r="A151" s="207">
        <v>150</v>
      </c>
      <c r="B151" t="s">
        <v>416</v>
      </c>
      <c r="C151" t="s">
        <v>421</v>
      </c>
      <c r="D151" t="s">
        <v>437</v>
      </c>
      <c r="E151" t="s">
        <v>594</v>
      </c>
      <c r="F151" s="396">
        <v>569</v>
      </c>
      <c r="G151" t="s">
        <v>424</v>
      </c>
    </row>
    <row r="152" spans="1:7" ht="15" x14ac:dyDescent="0.25">
      <c r="A152" s="207">
        <v>151</v>
      </c>
      <c r="B152" t="s">
        <v>416</v>
      </c>
      <c r="C152" t="s">
        <v>434</v>
      </c>
      <c r="D152" t="s">
        <v>439</v>
      </c>
      <c r="E152" t="s">
        <v>595</v>
      </c>
      <c r="F152" s="396">
        <v>2165.91</v>
      </c>
      <c r="G152" t="s">
        <v>428</v>
      </c>
    </row>
    <row r="153" spans="1:7" ht="15" x14ac:dyDescent="0.25">
      <c r="A153" s="207">
        <v>152</v>
      </c>
      <c r="B153" t="s">
        <v>416</v>
      </c>
      <c r="C153" t="s">
        <v>417</v>
      </c>
      <c r="D153" t="s">
        <v>441</v>
      </c>
      <c r="E153" t="s">
        <v>596</v>
      </c>
      <c r="F153" s="396">
        <v>1799</v>
      </c>
      <c r="G153" t="s">
        <v>428</v>
      </c>
    </row>
    <row r="154" spans="1:7" ht="15" x14ac:dyDescent="0.25">
      <c r="A154" s="207">
        <v>153</v>
      </c>
      <c r="B154" t="s">
        <v>416</v>
      </c>
      <c r="C154" t="s">
        <v>453</v>
      </c>
      <c r="D154" t="s">
        <v>443</v>
      </c>
      <c r="E154" t="s">
        <v>597</v>
      </c>
      <c r="F154" s="396">
        <v>1699</v>
      </c>
      <c r="G154" t="s">
        <v>428</v>
      </c>
    </row>
    <row r="155" spans="1:7" ht="15" x14ac:dyDescent="0.25">
      <c r="A155" s="207">
        <v>154</v>
      </c>
      <c r="B155" t="s">
        <v>416</v>
      </c>
      <c r="C155" t="s">
        <v>425</v>
      </c>
      <c r="D155" t="s">
        <v>445</v>
      </c>
      <c r="E155" t="s">
        <v>598</v>
      </c>
      <c r="F155" s="396">
        <v>1399</v>
      </c>
      <c r="G155" t="s">
        <v>460</v>
      </c>
    </row>
    <row r="156" spans="1:7" ht="15" x14ac:dyDescent="0.25">
      <c r="A156" s="207">
        <v>155</v>
      </c>
      <c r="B156" t="s">
        <v>416</v>
      </c>
      <c r="C156" t="s">
        <v>434</v>
      </c>
      <c r="D156" t="s">
        <v>447</v>
      </c>
      <c r="E156" t="s">
        <v>599</v>
      </c>
      <c r="F156" s="396">
        <v>1299</v>
      </c>
      <c r="G156" t="s">
        <v>460</v>
      </c>
    </row>
    <row r="157" spans="1:7" ht="15" x14ac:dyDescent="0.25">
      <c r="A157" s="207">
        <v>156</v>
      </c>
      <c r="B157" t="s">
        <v>416</v>
      </c>
      <c r="C157" t="s">
        <v>421</v>
      </c>
      <c r="D157" t="s">
        <v>450</v>
      </c>
      <c r="E157" t="s">
        <v>600</v>
      </c>
      <c r="F157" s="396">
        <v>1449</v>
      </c>
      <c r="G157" t="s">
        <v>420</v>
      </c>
    </row>
    <row r="158" spans="1:7" ht="15" x14ac:dyDescent="0.25">
      <c r="A158" s="207">
        <v>157</v>
      </c>
      <c r="B158" t="s">
        <v>416</v>
      </c>
      <c r="C158" t="s">
        <v>434</v>
      </c>
      <c r="D158" t="s">
        <v>418</v>
      </c>
      <c r="E158" t="s">
        <v>601</v>
      </c>
      <c r="F158" s="396">
        <v>1099</v>
      </c>
      <c r="G158" t="s">
        <v>449</v>
      </c>
    </row>
    <row r="159" spans="1:7" ht="15" x14ac:dyDescent="0.25">
      <c r="A159" s="207">
        <v>158</v>
      </c>
      <c r="B159" t="s">
        <v>416</v>
      </c>
      <c r="C159" t="s">
        <v>421</v>
      </c>
      <c r="D159" t="s">
        <v>422</v>
      </c>
      <c r="E159" t="s">
        <v>602</v>
      </c>
      <c r="F159" s="396">
        <v>699</v>
      </c>
      <c r="G159" t="s">
        <v>449</v>
      </c>
    </row>
    <row r="160" spans="1:7" ht="15" x14ac:dyDescent="0.25">
      <c r="A160" s="207">
        <v>159</v>
      </c>
      <c r="B160" t="s">
        <v>416</v>
      </c>
      <c r="C160" t="s">
        <v>425</v>
      </c>
      <c r="D160" t="s">
        <v>426</v>
      </c>
      <c r="E160" t="s">
        <v>603</v>
      </c>
      <c r="F160" s="396">
        <v>899</v>
      </c>
      <c r="G160" t="s">
        <v>449</v>
      </c>
    </row>
    <row r="161" spans="1:7" ht="15" x14ac:dyDescent="0.25">
      <c r="A161" s="207">
        <v>160</v>
      </c>
      <c r="B161" t="s">
        <v>416</v>
      </c>
      <c r="C161" t="s">
        <v>421</v>
      </c>
      <c r="D161" t="s">
        <v>430</v>
      </c>
      <c r="E161" t="s">
        <v>604</v>
      </c>
      <c r="F161" s="396">
        <v>699</v>
      </c>
      <c r="G161" t="s">
        <v>455</v>
      </c>
    </row>
    <row r="162" spans="1:7" ht="15" x14ac:dyDescent="0.25">
      <c r="A162" s="207">
        <v>161</v>
      </c>
      <c r="B162" t="s">
        <v>416</v>
      </c>
      <c r="C162" t="s">
        <v>453</v>
      </c>
      <c r="D162" t="s">
        <v>432</v>
      </c>
      <c r="E162" t="s">
        <v>605</v>
      </c>
      <c r="F162" s="396">
        <v>1850</v>
      </c>
      <c r="G162" t="s">
        <v>478</v>
      </c>
    </row>
    <row r="163" spans="1:7" ht="15" x14ac:dyDescent="0.25">
      <c r="A163" s="207">
        <v>162</v>
      </c>
      <c r="B163" t="s">
        <v>416</v>
      </c>
      <c r="C163" t="s">
        <v>453</v>
      </c>
      <c r="D163" t="s">
        <v>435</v>
      </c>
      <c r="E163" t="s">
        <v>606</v>
      </c>
      <c r="F163" s="396">
        <v>1199</v>
      </c>
      <c r="G163" t="s">
        <v>428</v>
      </c>
    </row>
    <row r="164" spans="1:7" ht="15" x14ac:dyDescent="0.25">
      <c r="A164" s="207">
        <v>163</v>
      </c>
      <c r="B164" t="s">
        <v>416</v>
      </c>
      <c r="C164" t="s">
        <v>453</v>
      </c>
      <c r="D164" t="s">
        <v>437</v>
      </c>
      <c r="E164" t="s">
        <v>607</v>
      </c>
      <c r="F164" s="396">
        <v>949</v>
      </c>
      <c r="G164" t="s">
        <v>428</v>
      </c>
    </row>
    <row r="165" spans="1:7" ht="15" x14ac:dyDescent="0.25">
      <c r="A165" s="207">
        <v>164</v>
      </c>
      <c r="B165" t="s">
        <v>416</v>
      </c>
      <c r="C165" t="s">
        <v>425</v>
      </c>
      <c r="D165" t="s">
        <v>439</v>
      </c>
      <c r="E165" t="s">
        <v>608</v>
      </c>
      <c r="F165" s="396">
        <v>1999</v>
      </c>
      <c r="G165" t="s">
        <v>428</v>
      </c>
    </row>
    <row r="166" spans="1:7" ht="15" x14ac:dyDescent="0.25">
      <c r="A166" s="207">
        <v>165</v>
      </c>
      <c r="B166" t="s">
        <v>416</v>
      </c>
      <c r="C166" t="s">
        <v>453</v>
      </c>
      <c r="D166" t="s">
        <v>441</v>
      </c>
      <c r="E166" t="s">
        <v>609</v>
      </c>
      <c r="F166" s="396">
        <v>749</v>
      </c>
      <c r="G166" t="s">
        <v>449</v>
      </c>
    </row>
    <row r="167" spans="1:7" ht="15" x14ac:dyDescent="0.25">
      <c r="A167" s="207">
        <v>166</v>
      </c>
      <c r="B167" t="s">
        <v>416</v>
      </c>
      <c r="C167" t="s">
        <v>421</v>
      </c>
      <c r="D167" t="s">
        <v>443</v>
      </c>
      <c r="E167" t="s">
        <v>610</v>
      </c>
      <c r="F167" s="396">
        <v>2299</v>
      </c>
      <c r="G167" t="s">
        <v>478</v>
      </c>
    </row>
    <row r="168" spans="1:7" ht="15" x14ac:dyDescent="0.25">
      <c r="A168" s="207">
        <v>167</v>
      </c>
      <c r="B168" t="s">
        <v>416</v>
      </c>
      <c r="C168" t="s">
        <v>434</v>
      </c>
      <c r="D168" t="s">
        <v>445</v>
      </c>
      <c r="E168" t="s">
        <v>611</v>
      </c>
      <c r="F168" s="396">
        <v>2237.29</v>
      </c>
      <c r="G168" t="s">
        <v>428</v>
      </c>
    </row>
    <row r="169" spans="1:7" ht="15" x14ac:dyDescent="0.25">
      <c r="A169" s="207">
        <v>168</v>
      </c>
      <c r="B169" t="s">
        <v>416</v>
      </c>
      <c r="C169" t="s">
        <v>417</v>
      </c>
      <c r="D169" t="s">
        <v>447</v>
      </c>
      <c r="E169" t="s">
        <v>612</v>
      </c>
      <c r="F169" s="396">
        <v>966.79</v>
      </c>
      <c r="G169" t="s">
        <v>428</v>
      </c>
    </row>
    <row r="170" spans="1:7" ht="15" x14ac:dyDescent="0.25">
      <c r="A170" s="207">
        <v>169</v>
      </c>
      <c r="B170" t="s">
        <v>416</v>
      </c>
      <c r="C170" t="s">
        <v>453</v>
      </c>
      <c r="D170" t="s">
        <v>450</v>
      </c>
      <c r="E170" t="s">
        <v>613</v>
      </c>
      <c r="F170" s="396">
        <v>1169</v>
      </c>
      <c r="G170" t="s">
        <v>428</v>
      </c>
    </row>
    <row r="171" spans="1:7" ht="15" x14ac:dyDescent="0.25">
      <c r="A171" s="207">
        <v>170</v>
      </c>
      <c r="B171" t="s">
        <v>416</v>
      </c>
      <c r="C171" t="s">
        <v>421</v>
      </c>
      <c r="D171" t="s">
        <v>418</v>
      </c>
      <c r="E171" t="s">
        <v>614</v>
      </c>
      <c r="F171" s="396">
        <v>1199</v>
      </c>
      <c r="G171" t="s">
        <v>460</v>
      </c>
    </row>
    <row r="172" spans="1:7" ht="15" x14ac:dyDescent="0.25">
      <c r="A172" s="207">
        <v>171</v>
      </c>
      <c r="B172" t="s">
        <v>416</v>
      </c>
      <c r="C172" t="s">
        <v>453</v>
      </c>
      <c r="D172" t="s">
        <v>422</v>
      </c>
      <c r="E172" t="s">
        <v>615</v>
      </c>
      <c r="F172" s="396">
        <v>999</v>
      </c>
      <c r="G172" t="s">
        <v>449</v>
      </c>
    </row>
    <row r="173" spans="1:7" ht="15" x14ac:dyDescent="0.25">
      <c r="A173" s="207">
        <v>172</v>
      </c>
      <c r="B173" t="s">
        <v>416</v>
      </c>
      <c r="C173" t="s">
        <v>429</v>
      </c>
      <c r="D173" t="s">
        <v>426</v>
      </c>
      <c r="E173" t="s">
        <v>616</v>
      </c>
      <c r="F173" s="396">
        <v>494</v>
      </c>
      <c r="G173" t="s">
        <v>449</v>
      </c>
    </row>
    <row r="174" spans="1:7" ht="15" x14ac:dyDescent="0.25">
      <c r="A174" s="207">
        <v>173</v>
      </c>
      <c r="B174" t="s">
        <v>416</v>
      </c>
      <c r="C174" t="s">
        <v>453</v>
      </c>
      <c r="D174" t="s">
        <v>430</v>
      </c>
      <c r="E174" t="s">
        <v>617</v>
      </c>
      <c r="F174" s="396">
        <v>1499</v>
      </c>
      <c r="G174" t="s">
        <v>478</v>
      </c>
    </row>
    <row r="175" spans="1:7" ht="15" x14ac:dyDescent="0.25">
      <c r="A175" s="207">
        <v>174</v>
      </c>
      <c r="B175" t="s">
        <v>416</v>
      </c>
      <c r="C175" t="s">
        <v>417</v>
      </c>
      <c r="D175" t="s">
        <v>432</v>
      </c>
      <c r="E175" t="s">
        <v>618</v>
      </c>
      <c r="F175" s="396">
        <v>999</v>
      </c>
      <c r="G175" t="s">
        <v>424</v>
      </c>
    </row>
    <row r="176" spans="1:7" ht="15" x14ac:dyDescent="0.25">
      <c r="A176" s="207">
        <v>175</v>
      </c>
      <c r="B176" t="s">
        <v>416</v>
      </c>
      <c r="C176" t="s">
        <v>434</v>
      </c>
      <c r="D176" t="s">
        <v>435</v>
      </c>
      <c r="E176" t="s">
        <v>619</v>
      </c>
      <c r="F176" s="396">
        <v>799</v>
      </c>
      <c r="G176" t="s">
        <v>424</v>
      </c>
    </row>
    <row r="177" spans="1:7" ht="15" x14ac:dyDescent="0.25">
      <c r="A177" s="207">
        <v>176</v>
      </c>
      <c r="B177" t="s">
        <v>416</v>
      </c>
      <c r="C177" t="s">
        <v>417</v>
      </c>
      <c r="D177" t="s">
        <v>437</v>
      </c>
      <c r="E177" t="s">
        <v>620</v>
      </c>
      <c r="F177" s="396">
        <v>1699</v>
      </c>
      <c r="G177" t="s">
        <v>428</v>
      </c>
    </row>
    <row r="178" spans="1:7" ht="15" x14ac:dyDescent="0.25">
      <c r="A178" s="207">
        <v>177</v>
      </c>
      <c r="B178" t="s">
        <v>416</v>
      </c>
      <c r="C178" t="s">
        <v>434</v>
      </c>
      <c r="D178" t="s">
        <v>439</v>
      </c>
      <c r="E178" t="s">
        <v>621</v>
      </c>
      <c r="F178" s="396">
        <v>799</v>
      </c>
      <c r="G178" t="s">
        <v>428</v>
      </c>
    </row>
    <row r="179" spans="1:7" ht="15" x14ac:dyDescent="0.25">
      <c r="A179" s="207">
        <v>178</v>
      </c>
      <c r="B179" t="s">
        <v>416</v>
      </c>
      <c r="C179" t="s">
        <v>425</v>
      </c>
      <c r="D179" t="s">
        <v>441</v>
      </c>
      <c r="E179" t="s">
        <v>622</v>
      </c>
      <c r="F179" s="396">
        <v>1857.35</v>
      </c>
      <c r="G179" t="s">
        <v>428</v>
      </c>
    </row>
    <row r="180" spans="1:7" ht="15" x14ac:dyDescent="0.25">
      <c r="A180" s="207">
        <v>179</v>
      </c>
      <c r="B180" t="s">
        <v>416</v>
      </c>
      <c r="C180" t="s">
        <v>417</v>
      </c>
      <c r="D180" t="s">
        <v>443</v>
      </c>
      <c r="E180" t="s">
        <v>623</v>
      </c>
      <c r="F180" s="396">
        <v>2556.73</v>
      </c>
      <c r="G180" t="s">
        <v>428</v>
      </c>
    </row>
    <row r="181" spans="1:7" ht="15" x14ac:dyDescent="0.25">
      <c r="A181" s="207">
        <v>180</v>
      </c>
      <c r="B181" t="s">
        <v>416</v>
      </c>
      <c r="C181" t="s">
        <v>453</v>
      </c>
      <c r="D181" t="s">
        <v>445</v>
      </c>
      <c r="E181" t="s">
        <v>624</v>
      </c>
      <c r="F181" s="396">
        <v>1760.58</v>
      </c>
      <c r="G181" t="s">
        <v>428</v>
      </c>
    </row>
    <row r="182" spans="1:7" ht="15" x14ac:dyDescent="0.25">
      <c r="A182" s="207">
        <v>181</v>
      </c>
      <c r="B182" t="s">
        <v>416</v>
      </c>
      <c r="C182" t="s">
        <v>417</v>
      </c>
      <c r="D182" t="s">
        <v>447</v>
      </c>
      <c r="E182" t="s">
        <v>625</v>
      </c>
      <c r="F182" s="396">
        <v>429</v>
      </c>
      <c r="G182" t="s">
        <v>428</v>
      </c>
    </row>
    <row r="183" spans="1:7" ht="15" x14ac:dyDescent="0.25">
      <c r="A183" s="207">
        <v>182</v>
      </c>
      <c r="B183" t="s">
        <v>416</v>
      </c>
      <c r="C183" t="s">
        <v>453</v>
      </c>
      <c r="D183" t="s">
        <v>450</v>
      </c>
      <c r="E183" t="s">
        <v>626</v>
      </c>
      <c r="F183" s="396">
        <v>499</v>
      </c>
      <c r="G183" t="s">
        <v>460</v>
      </c>
    </row>
    <row r="184" spans="1:7" ht="15" x14ac:dyDescent="0.25">
      <c r="A184" s="207">
        <v>183</v>
      </c>
      <c r="B184" t="s">
        <v>416</v>
      </c>
      <c r="C184" t="s">
        <v>453</v>
      </c>
      <c r="D184" t="s">
        <v>418</v>
      </c>
      <c r="E184" t="s">
        <v>627</v>
      </c>
      <c r="F184" s="396">
        <v>699</v>
      </c>
      <c r="G184" t="s">
        <v>460</v>
      </c>
    </row>
    <row r="185" spans="1:7" ht="15" x14ac:dyDescent="0.25">
      <c r="A185" s="207">
        <v>184</v>
      </c>
      <c r="B185" t="s">
        <v>416</v>
      </c>
      <c r="C185" t="s">
        <v>429</v>
      </c>
      <c r="D185" t="s">
        <v>422</v>
      </c>
      <c r="E185" t="s">
        <v>628</v>
      </c>
      <c r="F185" s="396">
        <v>2699</v>
      </c>
      <c r="G185" t="s">
        <v>420</v>
      </c>
    </row>
    <row r="186" spans="1:7" ht="15" x14ac:dyDescent="0.25">
      <c r="A186" s="207">
        <v>185</v>
      </c>
      <c r="B186" t="s">
        <v>416</v>
      </c>
      <c r="C186" t="s">
        <v>429</v>
      </c>
      <c r="D186" t="s">
        <v>426</v>
      </c>
      <c r="E186" t="s">
        <v>629</v>
      </c>
      <c r="F186" s="396">
        <v>349</v>
      </c>
      <c r="G186" t="s">
        <v>449</v>
      </c>
    </row>
    <row r="187" spans="1:7" ht="15" x14ac:dyDescent="0.25">
      <c r="A187" s="207">
        <v>186</v>
      </c>
      <c r="B187" t="s">
        <v>416</v>
      </c>
      <c r="C187" t="s">
        <v>425</v>
      </c>
      <c r="D187" t="s">
        <v>430</v>
      </c>
      <c r="E187" t="s">
        <v>630</v>
      </c>
      <c r="F187" s="396">
        <v>299</v>
      </c>
      <c r="G187" t="s">
        <v>449</v>
      </c>
    </row>
    <row r="188" spans="1:7" ht="15" x14ac:dyDescent="0.25">
      <c r="A188" s="207">
        <v>187</v>
      </c>
      <c r="B188" t="s">
        <v>416</v>
      </c>
      <c r="C188" t="s">
        <v>421</v>
      </c>
      <c r="D188" t="s">
        <v>432</v>
      </c>
      <c r="E188" t="s">
        <v>631</v>
      </c>
      <c r="F188" s="396">
        <v>1049</v>
      </c>
      <c r="G188" t="s">
        <v>449</v>
      </c>
    </row>
    <row r="189" spans="1:7" ht="15" x14ac:dyDescent="0.25">
      <c r="A189" s="207">
        <v>188</v>
      </c>
      <c r="B189" t="s">
        <v>416</v>
      </c>
      <c r="C189" t="s">
        <v>429</v>
      </c>
      <c r="D189" t="s">
        <v>435</v>
      </c>
      <c r="E189" t="s">
        <v>632</v>
      </c>
      <c r="F189" s="396">
        <v>549</v>
      </c>
      <c r="G189" t="s">
        <v>449</v>
      </c>
    </row>
    <row r="190" spans="1:7" ht="15" x14ac:dyDescent="0.25">
      <c r="A190" s="207">
        <v>189</v>
      </c>
      <c r="B190" t="s">
        <v>416</v>
      </c>
      <c r="C190" t="s">
        <v>434</v>
      </c>
      <c r="D190" t="s">
        <v>437</v>
      </c>
      <c r="E190" t="s">
        <v>633</v>
      </c>
      <c r="F190" s="396">
        <v>2749</v>
      </c>
      <c r="G190" t="s">
        <v>466</v>
      </c>
    </row>
    <row r="191" spans="1:7" ht="15" x14ac:dyDescent="0.25">
      <c r="A191" s="207">
        <v>190</v>
      </c>
      <c r="B191" t="s">
        <v>416</v>
      </c>
      <c r="C191" t="s">
        <v>417</v>
      </c>
      <c r="D191" t="s">
        <v>439</v>
      </c>
      <c r="E191" t="s">
        <v>634</v>
      </c>
      <c r="F191" s="396">
        <v>1353.99</v>
      </c>
      <c r="G191" t="s">
        <v>428</v>
      </c>
    </row>
    <row r="192" spans="1:7" ht="15" x14ac:dyDescent="0.25">
      <c r="A192" s="207">
        <v>191</v>
      </c>
      <c r="B192" t="s">
        <v>416</v>
      </c>
      <c r="C192" t="s">
        <v>421</v>
      </c>
      <c r="D192" t="s">
        <v>441</v>
      </c>
      <c r="E192" t="s">
        <v>635</v>
      </c>
      <c r="F192" s="396">
        <v>1385.45</v>
      </c>
      <c r="G192" t="s">
        <v>428</v>
      </c>
    </row>
    <row r="193" spans="1:7" ht="15" x14ac:dyDescent="0.25">
      <c r="A193" s="207">
        <v>192</v>
      </c>
      <c r="B193" t="s">
        <v>416</v>
      </c>
      <c r="C193" t="s">
        <v>421</v>
      </c>
      <c r="D193" t="s">
        <v>443</v>
      </c>
      <c r="E193" t="s">
        <v>636</v>
      </c>
      <c r="F193" s="396">
        <v>779</v>
      </c>
      <c r="G193" t="s">
        <v>460</v>
      </c>
    </row>
    <row r="194" spans="1:7" ht="15" x14ac:dyDescent="0.25">
      <c r="A194" s="207">
        <v>193</v>
      </c>
      <c r="B194" t="s">
        <v>416</v>
      </c>
      <c r="C194" t="s">
        <v>417</v>
      </c>
      <c r="D194" t="s">
        <v>445</v>
      </c>
      <c r="E194" t="s">
        <v>637</v>
      </c>
      <c r="F194" s="396">
        <v>2899</v>
      </c>
      <c r="G194" t="s">
        <v>478</v>
      </c>
    </row>
    <row r="195" spans="1:7" ht="15" x14ac:dyDescent="0.25">
      <c r="A195" s="207">
        <v>194</v>
      </c>
      <c r="B195" t="s">
        <v>416</v>
      </c>
      <c r="C195" t="s">
        <v>425</v>
      </c>
      <c r="D195" t="s">
        <v>447</v>
      </c>
      <c r="E195" t="s">
        <v>638</v>
      </c>
      <c r="F195" s="396">
        <v>2499</v>
      </c>
      <c r="G195" t="s">
        <v>478</v>
      </c>
    </row>
    <row r="196" spans="1:7" ht="15" x14ac:dyDescent="0.25">
      <c r="A196" s="207">
        <v>195</v>
      </c>
      <c r="B196" t="s">
        <v>416</v>
      </c>
      <c r="C196" t="s">
        <v>425</v>
      </c>
      <c r="D196" t="s">
        <v>450</v>
      </c>
      <c r="E196" t="s">
        <v>639</v>
      </c>
      <c r="F196" s="396">
        <v>1699</v>
      </c>
      <c r="G196" t="s">
        <v>428</v>
      </c>
    </row>
    <row r="197" spans="1:7" ht="15" x14ac:dyDescent="0.25">
      <c r="A197" s="207">
        <v>196</v>
      </c>
      <c r="B197" t="s">
        <v>416</v>
      </c>
      <c r="C197" t="s">
        <v>429</v>
      </c>
      <c r="D197" t="s">
        <v>418</v>
      </c>
      <c r="E197" t="s">
        <v>640</v>
      </c>
      <c r="F197" s="396">
        <v>1299</v>
      </c>
      <c r="G197" t="s">
        <v>428</v>
      </c>
    </row>
    <row r="198" spans="1:7" ht="15" x14ac:dyDescent="0.25">
      <c r="A198" s="207">
        <v>197</v>
      </c>
      <c r="B198" t="s">
        <v>416</v>
      </c>
      <c r="C198" t="s">
        <v>453</v>
      </c>
      <c r="D198" t="s">
        <v>422</v>
      </c>
      <c r="E198" t="s">
        <v>641</v>
      </c>
      <c r="F198" s="396">
        <v>4999</v>
      </c>
      <c r="G198" t="s">
        <v>420</v>
      </c>
    </row>
    <row r="199" spans="1:7" ht="15" x14ac:dyDescent="0.25">
      <c r="A199" s="207">
        <v>198</v>
      </c>
      <c r="B199" t="s">
        <v>416</v>
      </c>
      <c r="C199" t="s">
        <v>453</v>
      </c>
      <c r="D199" t="s">
        <v>426</v>
      </c>
      <c r="E199" t="s">
        <v>642</v>
      </c>
      <c r="F199" s="396">
        <v>999</v>
      </c>
      <c r="G199" t="s">
        <v>449</v>
      </c>
    </row>
    <row r="200" spans="1:7" ht="15" x14ac:dyDescent="0.25">
      <c r="A200" s="207">
        <v>199</v>
      </c>
      <c r="B200" t="s">
        <v>416</v>
      </c>
      <c r="C200" t="s">
        <v>434</v>
      </c>
      <c r="D200" t="s">
        <v>430</v>
      </c>
      <c r="E200" t="s">
        <v>643</v>
      </c>
      <c r="F200" s="396">
        <v>999</v>
      </c>
      <c r="G200" t="s">
        <v>455</v>
      </c>
    </row>
    <row r="201" spans="1:7" ht="15" x14ac:dyDescent="0.25">
      <c r="A201" s="207">
        <v>200</v>
      </c>
      <c r="B201" t="s">
        <v>416</v>
      </c>
      <c r="C201" t="s">
        <v>417</v>
      </c>
      <c r="D201" t="s">
        <v>432</v>
      </c>
      <c r="E201" t="s">
        <v>644</v>
      </c>
      <c r="F201" s="396">
        <v>2899</v>
      </c>
      <c r="G201" t="s">
        <v>478</v>
      </c>
    </row>
    <row r="202" spans="1:7" ht="15" x14ac:dyDescent="0.25">
      <c r="A202" s="207">
        <v>201</v>
      </c>
      <c r="B202" t="s">
        <v>416</v>
      </c>
      <c r="C202" t="s">
        <v>417</v>
      </c>
      <c r="D202" t="s">
        <v>435</v>
      </c>
      <c r="E202" t="s">
        <v>645</v>
      </c>
      <c r="F202" s="396">
        <v>2449</v>
      </c>
      <c r="G202" t="s">
        <v>478</v>
      </c>
    </row>
    <row r="203" spans="1:7" ht="15" x14ac:dyDescent="0.25">
      <c r="A203" s="207">
        <v>202</v>
      </c>
      <c r="B203" t="s">
        <v>416</v>
      </c>
      <c r="C203" t="s">
        <v>453</v>
      </c>
      <c r="D203" t="s">
        <v>437</v>
      </c>
      <c r="E203" t="s">
        <v>646</v>
      </c>
      <c r="F203" s="396">
        <v>1099</v>
      </c>
      <c r="G203" t="s">
        <v>478</v>
      </c>
    </row>
    <row r="204" spans="1:7" ht="15" x14ac:dyDescent="0.25">
      <c r="A204" s="207">
        <v>203</v>
      </c>
      <c r="B204" t="s">
        <v>416</v>
      </c>
      <c r="C204" t="s">
        <v>421</v>
      </c>
      <c r="D204" t="s">
        <v>439</v>
      </c>
      <c r="E204" t="s">
        <v>647</v>
      </c>
      <c r="F204" s="396">
        <v>1049</v>
      </c>
      <c r="G204" t="s">
        <v>527</v>
      </c>
    </row>
    <row r="205" spans="1:7" ht="15" x14ac:dyDescent="0.25">
      <c r="A205" s="207">
        <v>204</v>
      </c>
      <c r="B205" t="s">
        <v>416</v>
      </c>
      <c r="C205" t="s">
        <v>434</v>
      </c>
      <c r="D205" t="s">
        <v>441</v>
      </c>
      <c r="E205" t="s">
        <v>648</v>
      </c>
      <c r="F205" s="396">
        <v>1999</v>
      </c>
      <c r="G205" t="s">
        <v>428</v>
      </c>
    </row>
    <row r="206" spans="1:7" ht="15" x14ac:dyDescent="0.25">
      <c r="A206" s="207">
        <v>205</v>
      </c>
      <c r="B206" t="s">
        <v>416</v>
      </c>
      <c r="C206" t="s">
        <v>434</v>
      </c>
      <c r="D206" t="s">
        <v>443</v>
      </c>
      <c r="E206" t="s">
        <v>649</v>
      </c>
      <c r="F206" s="396">
        <v>1396.34</v>
      </c>
      <c r="G206" t="s">
        <v>428</v>
      </c>
    </row>
    <row r="207" spans="1:7" ht="15" x14ac:dyDescent="0.25">
      <c r="A207" s="207">
        <v>206</v>
      </c>
      <c r="B207" t="s">
        <v>416</v>
      </c>
      <c r="C207" t="s">
        <v>421</v>
      </c>
      <c r="D207" t="s">
        <v>445</v>
      </c>
      <c r="E207" t="s">
        <v>650</v>
      </c>
      <c r="F207" s="396">
        <v>1581.47</v>
      </c>
      <c r="G207" t="s">
        <v>428</v>
      </c>
    </row>
    <row r="208" spans="1:7" ht="15" x14ac:dyDescent="0.25">
      <c r="A208" s="207">
        <v>207</v>
      </c>
      <c r="B208" t="s">
        <v>416</v>
      </c>
      <c r="C208" t="s">
        <v>453</v>
      </c>
      <c r="D208" t="s">
        <v>447</v>
      </c>
      <c r="E208" t="s">
        <v>651</v>
      </c>
      <c r="F208" s="396">
        <v>1881.55</v>
      </c>
      <c r="G208" t="s">
        <v>428</v>
      </c>
    </row>
    <row r="209" spans="1:7" ht="15" x14ac:dyDescent="0.25">
      <c r="A209" s="207">
        <v>208</v>
      </c>
      <c r="B209" t="s">
        <v>416</v>
      </c>
      <c r="C209" t="s">
        <v>434</v>
      </c>
      <c r="D209" t="s">
        <v>450</v>
      </c>
      <c r="E209" t="s">
        <v>652</v>
      </c>
      <c r="F209" s="396">
        <v>1399</v>
      </c>
      <c r="G209" t="s">
        <v>460</v>
      </c>
    </row>
    <row r="210" spans="1:7" ht="15" x14ac:dyDescent="0.25">
      <c r="A210" s="207">
        <v>209</v>
      </c>
      <c r="B210" t="s">
        <v>416</v>
      </c>
      <c r="C210" t="s">
        <v>421</v>
      </c>
      <c r="D210" t="s">
        <v>418</v>
      </c>
      <c r="E210" t="s">
        <v>653</v>
      </c>
      <c r="F210" s="396">
        <v>1939</v>
      </c>
      <c r="G210" t="s">
        <v>420</v>
      </c>
    </row>
    <row r="211" spans="1:7" ht="15" x14ac:dyDescent="0.25">
      <c r="A211" s="207">
        <v>210</v>
      </c>
      <c r="B211" t="s">
        <v>416</v>
      </c>
      <c r="C211" t="s">
        <v>421</v>
      </c>
      <c r="D211" t="s">
        <v>422</v>
      </c>
      <c r="E211" t="s">
        <v>654</v>
      </c>
      <c r="F211" s="396">
        <v>1693.95</v>
      </c>
      <c r="G211" t="s">
        <v>420</v>
      </c>
    </row>
    <row r="212" spans="1:7" ht="15" x14ac:dyDescent="0.25">
      <c r="A212" s="207">
        <v>211</v>
      </c>
      <c r="B212" t="s">
        <v>416</v>
      </c>
      <c r="C212" t="s">
        <v>421</v>
      </c>
      <c r="D212" t="s">
        <v>426</v>
      </c>
      <c r="E212" t="s">
        <v>655</v>
      </c>
      <c r="F212" s="396">
        <v>999</v>
      </c>
      <c r="G212" t="s">
        <v>449</v>
      </c>
    </row>
    <row r="213" spans="1:7" ht="15" x14ac:dyDescent="0.25">
      <c r="A213" s="207">
        <v>212</v>
      </c>
      <c r="B213" t="s">
        <v>416</v>
      </c>
      <c r="C213" t="s">
        <v>425</v>
      </c>
      <c r="D213" t="s">
        <v>430</v>
      </c>
      <c r="E213" t="s">
        <v>656</v>
      </c>
      <c r="F213" s="396">
        <v>1799</v>
      </c>
      <c r="G213" t="s">
        <v>449</v>
      </c>
    </row>
    <row r="214" spans="1:7" ht="15" x14ac:dyDescent="0.25">
      <c r="A214" s="207">
        <v>213</v>
      </c>
      <c r="B214" t="s">
        <v>416</v>
      </c>
      <c r="C214" t="s">
        <v>417</v>
      </c>
      <c r="D214" t="s">
        <v>432</v>
      </c>
      <c r="E214" t="s">
        <v>657</v>
      </c>
      <c r="F214" s="396">
        <v>699</v>
      </c>
      <c r="G214" t="s">
        <v>449</v>
      </c>
    </row>
    <row r="215" spans="1:7" ht="15" x14ac:dyDescent="0.25">
      <c r="A215" s="207">
        <v>214</v>
      </c>
      <c r="B215" t="s">
        <v>416</v>
      </c>
      <c r="C215" t="s">
        <v>417</v>
      </c>
      <c r="D215" t="s">
        <v>435</v>
      </c>
      <c r="E215" t="s">
        <v>658</v>
      </c>
      <c r="F215" s="396">
        <v>999</v>
      </c>
      <c r="G215" t="s">
        <v>527</v>
      </c>
    </row>
    <row r="216" spans="1:7" ht="15" x14ac:dyDescent="0.25">
      <c r="A216" s="207">
        <v>215</v>
      </c>
      <c r="B216" t="s">
        <v>416</v>
      </c>
      <c r="C216" t="s">
        <v>421</v>
      </c>
      <c r="D216" t="s">
        <v>437</v>
      </c>
      <c r="E216" t="s">
        <v>659</v>
      </c>
      <c r="F216" s="396">
        <v>699</v>
      </c>
      <c r="G216" t="s">
        <v>424</v>
      </c>
    </row>
    <row r="217" spans="1:7" ht="15" x14ac:dyDescent="0.25">
      <c r="A217" s="207">
        <v>216</v>
      </c>
      <c r="B217" t="s">
        <v>416</v>
      </c>
      <c r="C217" t="s">
        <v>425</v>
      </c>
      <c r="D217" t="s">
        <v>439</v>
      </c>
      <c r="E217" t="s">
        <v>660</v>
      </c>
      <c r="F217" s="396">
        <v>1399</v>
      </c>
      <c r="G217" t="s">
        <v>428</v>
      </c>
    </row>
    <row r="218" spans="1:7" ht="15" x14ac:dyDescent="0.25">
      <c r="A218" s="207">
        <v>217</v>
      </c>
      <c r="B218" t="s">
        <v>416</v>
      </c>
      <c r="C218" t="s">
        <v>453</v>
      </c>
      <c r="D218" t="s">
        <v>441</v>
      </c>
      <c r="E218" t="s">
        <v>661</v>
      </c>
      <c r="F218" s="396">
        <v>1999</v>
      </c>
      <c r="G218" t="s">
        <v>478</v>
      </c>
    </row>
    <row r="219" spans="1:7" ht="15" x14ac:dyDescent="0.25">
      <c r="A219" s="207">
        <v>218</v>
      </c>
      <c r="B219" t="s">
        <v>416</v>
      </c>
      <c r="C219" t="s">
        <v>417</v>
      </c>
      <c r="D219" t="s">
        <v>443</v>
      </c>
      <c r="E219" t="s">
        <v>662</v>
      </c>
      <c r="F219" s="396">
        <v>1849</v>
      </c>
      <c r="G219" t="s">
        <v>478</v>
      </c>
    </row>
    <row r="220" spans="1:7" ht="15" x14ac:dyDescent="0.25">
      <c r="A220" s="207">
        <v>219</v>
      </c>
      <c r="B220" t="s">
        <v>416</v>
      </c>
      <c r="C220" t="s">
        <v>421</v>
      </c>
      <c r="D220" t="s">
        <v>445</v>
      </c>
      <c r="E220" t="s">
        <v>663</v>
      </c>
      <c r="F220" s="396">
        <v>1796.85</v>
      </c>
      <c r="G220" t="s">
        <v>424</v>
      </c>
    </row>
    <row r="221" spans="1:7" ht="15" x14ac:dyDescent="0.25">
      <c r="A221" s="207">
        <v>220</v>
      </c>
      <c r="B221" t="s">
        <v>416</v>
      </c>
      <c r="C221" t="s">
        <v>453</v>
      </c>
      <c r="D221" t="s">
        <v>447</v>
      </c>
      <c r="E221" t="s">
        <v>664</v>
      </c>
      <c r="F221" s="396">
        <v>1535.49</v>
      </c>
      <c r="G221" t="s">
        <v>428</v>
      </c>
    </row>
    <row r="222" spans="1:7" ht="15" x14ac:dyDescent="0.25">
      <c r="A222" s="207">
        <v>221</v>
      </c>
      <c r="B222" t="s">
        <v>416</v>
      </c>
      <c r="C222" t="s">
        <v>429</v>
      </c>
      <c r="D222" t="s">
        <v>450</v>
      </c>
      <c r="E222" t="s">
        <v>665</v>
      </c>
      <c r="F222" s="396">
        <v>949</v>
      </c>
      <c r="G222" t="s">
        <v>428</v>
      </c>
    </row>
    <row r="223" spans="1:7" ht="15" x14ac:dyDescent="0.25">
      <c r="A223" s="207">
        <v>222</v>
      </c>
      <c r="B223" t="s">
        <v>416</v>
      </c>
      <c r="C223" t="s">
        <v>434</v>
      </c>
      <c r="D223" t="s">
        <v>418</v>
      </c>
      <c r="E223" t="s">
        <v>666</v>
      </c>
      <c r="F223" s="396">
        <v>1899</v>
      </c>
      <c r="G223" t="s">
        <v>428</v>
      </c>
    </row>
    <row r="224" spans="1:7" ht="15" x14ac:dyDescent="0.25">
      <c r="A224" s="207">
        <v>223</v>
      </c>
      <c r="B224" t="s">
        <v>416</v>
      </c>
      <c r="C224" t="s">
        <v>425</v>
      </c>
      <c r="D224" t="s">
        <v>422</v>
      </c>
      <c r="E224" t="s">
        <v>667</v>
      </c>
      <c r="F224" s="396">
        <v>1756.94</v>
      </c>
      <c r="G224" t="s">
        <v>428</v>
      </c>
    </row>
    <row r="225" spans="1:7" ht="15" x14ac:dyDescent="0.25">
      <c r="A225" s="207">
        <v>224</v>
      </c>
      <c r="B225" t="s">
        <v>416</v>
      </c>
      <c r="C225" t="s">
        <v>425</v>
      </c>
      <c r="D225" t="s">
        <v>426</v>
      </c>
      <c r="E225" t="s">
        <v>668</v>
      </c>
      <c r="F225" s="396">
        <v>2199</v>
      </c>
      <c r="G225" t="s">
        <v>428</v>
      </c>
    </row>
    <row r="226" spans="1:7" ht="15" x14ac:dyDescent="0.25">
      <c r="A226" s="207">
        <v>225</v>
      </c>
      <c r="B226" t="s">
        <v>416</v>
      </c>
      <c r="C226" t="s">
        <v>434</v>
      </c>
      <c r="D226" t="s">
        <v>430</v>
      </c>
      <c r="E226" t="s">
        <v>669</v>
      </c>
      <c r="F226" s="396">
        <v>1813.79</v>
      </c>
      <c r="G226" t="s">
        <v>428</v>
      </c>
    </row>
    <row r="227" spans="1:7" ht="15" x14ac:dyDescent="0.25">
      <c r="A227" s="207">
        <v>226</v>
      </c>
      <c r="B227" t="s">
        <v>416</v>
      </c>
      <c r="C227" t="s">
        <v>429</v>
      </c>
      <c r="D227" t="s">
        <v>432</v>
      </c>
      <c r="E227" t="s">
        <v>670</v>
      </c>
      <c r="F227" s="396">
        <v>1569.37</v>
      </c>
      <c r="G227" t="s">
        <v>428</v>
      </c>
    </row>
    <row r="228" spans="1:7" ht="15" x14ac:dyDescent="0.25">
      <c r="A228" s="207">
        <v>227</v>
      </c>
      <c r="B228" t="s">
        <v>416</v>
      </c>
      <c r="C228" t="s">
        <v>425</v>
      </c>
      <c r="D228" t="s">
        <v>435</v>
      </c>
      <c r="E228" t="s">
        <v>671</v>
      </c>
      <c r="F228" s="396">
        <v>1487.09</v>
      </c>
      <c r="G228" t="s">
        <v>428</v>
      </c>
    </row>
    <row r="229" spans="1:7" ht="15" x14ac:dyDescent="0.25">
      <c r="A229" s="207">
        <v>228</v>
      </c>
      <c r="B229" t="s">
        <v>416</v>
      </c>
      <c r="C229" t="s">
        <v>425</v>
      </c>
      <c r="D229" t="s">
        <v>437</v>
      </c>
      <c r="E229" t="s">
        <v>672</v>
      </c>
      <c r="F229" s="396">
        <v>1499</v>
      </c>
      <c r="G229" t="s">
        <v>428</v>
      </c>
    </row>
    <row r="230" spans="1:7" ht="15" x14ac:dyDescent="0.25">
      <c r="A230" s="207">
        <v>229</v>
      </c>
      <c r="B230" t="s">
        <v>416</v>
      </c>
      <c r="C230" t="s">
        <v>421</v>
      </c>
      <c r="D230" t="s">
        <v>439</v>
      </c>
      <c r="E230" t="s">
        <v>673</v>
      </c>
      <c r="F230" s="396">
        <v>774.4</v>
      </c>
      <c r="G230" t="s">
        <v>428</v>
      </c>
    </row>
    <row r="231" spans="1:7" ht="15" x14ac:dyDescent="0.25">
      <c r="A231" s="207">
        <v>230</v>
      </c>
      <c r="B231" t="s">
        <v>416</v>
      </c>
      <c r="C231" t="s">
        <v>434</v>
      </c>
      <c r="D231" t="s">
        <v>441</v>
      </c>
      <c r="E231" t="s">
        <v>674</v>
      </c>
      <c r="F231" s="396">
        <v>336.38</v>
      </c>
      <c r="G231" t="s">
        <v>428</v>
      </c>
    </row>
    <row r="232" spans="1:7" ht="15" x14ac:dyDescent="0.25">
      <c r="A232" s="207">
        <v>231</v>
      </c>
      <c r="B232" t="s">
        <v>416</v>
      </c>
      <c r="C232" t="s">
        <v>421</v>
      </c>
      <c r="D232" t="s">
        <v>443</v>
      </c>
      <c r="E232" t="s">
        <v>675</v>
      </c>
      <c r="F232" s="396">
        <v>1699</v>
      </c>
      <c r="G232" t="s">
        <v>460</v>
      </c>
    </row>
    <row r="233" spans="1:7" ht="15" x14ac:dyDescent="0.25">
      <c r="A233" s="207">
        <v>232</v>
      </c>
      <c r="B233" t="s">
        <v>416</v>
      </c>
      <c r="C233" t="s">
        <v>429</v>
      </c>
      <c r="D233" t="s">
        <v>445</v>
      </c>
      <c r="E233" t="s">
        <v>676</v>
      </c>
      <c r="F233" s="396">
        <v>1599</v>
      </c>
      <c r="G233" t="s">
        <v>460</v>
      </c>
    </row>
    <row r="234" spans="1:7" ht="15" x14ac:dyDescent="0.25">
      <c r="A234" s="207">
        <v>233</v>
      </c>
      <c r="B234" t="s">
        <v>416</v>
      </c>
      <c r="C234" t="s">
        <v>453</v>
      </c>
      <c r="D234" t="s">
        <v>447</v>
      </c>
      <c r="E234" t="s">
        <v>677</v>
      </c>
      <c r="F234" s="396">
        <v>1099</v>
      </c>
      <c r="G234" t="s">
        <v>460</v>
      </c>
    </row>
    <row r="235" spans="1:7" ht="15" x14ac:dyDescent="0.25">
      <c r="A235" s="207">
        <v>234</v>
      </c>
      <c r="B235" t="s">
        <v>416</v>
      </c>
      <c r="C235" t="s">
        <v>421</v>
      </c>
      <c r="D235" t="s">
        <v>450</v>
      </c>
      <c r="E235" t="s">
        <v>678</v>
      </c>
      <c r="F235" s="396">
        <v>749</v>
      </c>
      <c r="G235" t="s">
        <v>449</v>
      </c>
    </row>
    <row r="236" spans="1:7" ht="15" x14ac:dyDescent="0.25">
      <c r="A236" s="207">
        <v>235</v>
      </c>
      <c r="B236" t="s">
        <v>416</v>
      </c>
      <c r="C236" t="s">
        <v>421</v>
      </c>
      <c r="D236" t="s">
        <v>418</v>
      </c>
      <c r="E236" t="s">
        <v>679</v>
      </c>
      <c r="F236" s="396">
        <v>699</v>
      </c>
      <c r="G236" t="s">
        <v>455</v>
      </c>
    </row>
    <row r="237" spans="1:7" ht="15" x14ac:dyDescent="0.25">
      <c r="A237" s="207">
        <v>236</v>
      </c>
      <c r="B237" t="s">
        <v>416</v>
      </c>
      <c r="C237" t="s">
        <v>417</v>
      </c>
      <c r="D237" t="s">
        <v>422</v>
      </c>
      <c r="E237" t="s">
        <v>680</v>
      </c>
      <c r="F237" s="396">
        <v>3999</v>
      </c>
      <c r="G237" t="s">
        <v>478</v>
      </c>
    </row>
    <row r="238" spans="1:7" ht="15" x14ac:dyDescent="0.25">
      <c r="A238" s="207">
        <v>237</v>
      </c>
      <c r="B238" t="s">
        <v>416</v>
      </c>
      <c r="C238" t="s">
        <v>417</v>
      </c>
      <c r="D238" t="s">
        <v>426</v>
      </c>
      <c r="E238" t="s">
        <v>681</v>
      </c>
      <c r="F238" s="396">
        <v>2099</v>
      </c>
      <c r="G238" t="s">
        <v>478</v>
      </c>
    </row>
    <row r="239" spans="1:7" ht="15" x14ac:dyDescent="0.25">
      <c r="A239" s="207">
        <v>238</v>
      </c>
      <c r="B239" t="s">
        <v>416</v>
      </c>
      <c r="C239" t="s">
        <v>421</v>
      </c>
      <c r="D239" t="s">
        <v>430</v>
      </c>
      <c r="E239" t="s">
        <v>682</v>
      </c>
      <c r="F239" s="396">
        <v>2249</v>
      </c>
      <c r="G239" t="s">
        <v>478</v>
      </c>
    </row>
    <row r="240" spans="1:7" ht="15" x14ac:dyDescent="0.25">
      <c r="A240" s="207">
        <v>239</v>
      </c>
      <c r="B240" t="s">
        <v>416</v>
      </c>
      <c r="C240" t="s">
        <v>421</v>
      </c>
      <c r="D240" t="s">
        <v>432</v>
      </c>
      <c r="E240" t="s">
        <v>683</v>
      </c>
      <c r="F240" s="396">
        <v>2099</v>
      </c>
      <c r="G240" t="s">
        <v>478</v>
      </c>
    </row>
    <row r="241" spans="1:7" ht="15" x14ac:dyDescent="0.25">
      <c r="A241" s="207">
        <v>240</v>
      </c>
      <c r="B241" t="s">
        <v>416</v>
      </c>
      <c r="C241" t="s">
        <v>425</v>
      </c>
      <c r="D241" t="s">
        <v>435</v>
      </c>
      <c r="E241" t="s">
        <v>684</v>
      </c>
      <c r="F241" s="396">
        <v>1949</v>
      </c>
      <c r="G241" t="s">
        <v>478</v>
      </c>
    </row>
    <row r="242" spans="1:7" ht="15" x14ac:dyDescent="0.25">
      <c r="A242" s="207">
        <v>241</v>
      </c>
      <c r="B242" t="s">
        <v>416</v>
      </c>
      <c r="C242" t="s">
        <v>453</v>
      </c>
      <c r="D242" t="s">
        <v>437</v>
      </c>
      <c r="E242" t="s">
        <v>685</v>
      </c>
      <c r="F242" s="396">
        <v>1599</v>
      </c>
      <c r="G242" t="s">
        <v>478</v>
      </c>
    </row>
    <row r="243" spans="1:7" ht="15" x14ac:dyDescent="0.25">
      <c r="A243" s="207">
        <v>242</v>
      </c>
      <c r="B243" t="s">
        <v>416</v>
      </c>
      <c r="C243" t="s">
        <v>434</v>
      </c>
      <c r="D243" t="s">
        <v>439</v>
      </c>
      <c r="E243" t="s">
        <v>686</v>
      </c>
      <c r="F243" s="396">
        <v>1399</v>
      </c>
      <c r="G243" t="s">
        <v>478</v>
      </c>
    </row>
    <row r="244" spans="1:7" ht="15" x14ac:dyDescent="0.25">
      <c r="A244" s="207">
        <v>243</v>
      </c>
      <c r="B244" t="s">
        <v>416</v>
      </c>
      <c r="C244" t="s">
        <v>453</v>
      </c>
      <c r="D244" t="s">
        <v>441</v>
      </c>
      <c r="E244" t="s">
        <v>687</v>
      </c>
      <c r="F244" s="396">
        <v>1599</v>
      </c>
      <c r="G244" t="s">
        <v>478</v>
      </c>
    </row>
    <row r="245" spans="1:7" ht="15" x14ac:dyDescent="0.25">
      <c r="A245" s="207">
        <v>244</v>
      </c>
      <c r="B245" t="s">
        <v>416</v>
      </c>
      <c r="C245" t="s">
        <v>417</v>
      </c>
      <c r="D245" t="s">
        <v>443</v>
      </c>
      <c r="E245" t="s">
        <v>688</v>
      </c>
      <c r="F245" s="396">
        <v>899</v>
      </c>
      <c r="G245" t="s">
        <v>478</v>
      </c>
    </row>
    <row r="246" spans="1:7" ht="15" x14ac:dyDescent="0.25">
      <c r="A246" s="207">
        <v>245</v>
      </c>
      <c r="B246" t="s">
        <v>416</v>
      </c>
      <c r="C246" t="s">
        <v>425</v>
      </c>
      <c r="D246" t="s">
        <v>445</v>
      </c>
      <c r="E246" t="s">
        <v>689</v>
      </c>
      <c r="F246" s="396">
        <v>1099</v>
      </c>
      <c r="G246" t="s">
        <v>527</v>
      </c>
    </row>
    <row r="247" spans="1:7" ht="15" x14ac:dyDescent="0.25">
      <c r="A247" s="207">
        <v>246</v>
      </c>
      <c r="B247" t="s">
        <v>416</v>
      </c>
      <c r="C247" t="s">
        <v>453</v>
      </c>
      <c r="D247" t="s">
        <v>447</v>
      </c>
      <c r="E247" t="s">
        <v>690</v>
      </c>
      <c r="F247" s="396">
        <v>229</v>
      </c>
      <c r="G247" t="s">
        <v>527</v>
      </c>
    </row>
    <row r="248" spans="1:7" ht="15" x14ac:dyDescent="0.25">
      <c r="A248" s="207">
        <v>247</v>
      </c>
      <c r="B248" t="s">
        <v>416</v>
      </c>
      <c r="C248" t="s">
        <v>434</v>
      </c>
      <c r="D248" t="s">
        <v>450</v>
      </c>
      <c r="E248" t="s">
        <v>691</v>
      </c>
      <c r="F248" s="396">
        <v>1699</v>
      </c>
      <c r="G248" t="s">
        <v>527</v>
      </c>
    </row>
    <row r="249" spans="1:7" ht="15" x14ac:dyDescent="0.25">
      <c r="A249" s="207">
        <v>248</v>
      </c>
      <c r="B249" t="s">
        <v>416</v>
      </c>
      <c r="C249" t="s">
        <v>429</v>
      </c>
      <c r="D249" t="s">
        <v>418</v>
      </c>
      <c r="E249" t="s">
        <v>692</v>
      </c>
      <c r="F249" s="396">
        <v>399</v>
      </c>
      <c r="G249" t="s">
        <v>527</v>
      </c>
    </row>
    <row r="250" spans="1:7" ht="15" x14ac:dyDescent="0.25">
      <c r="A250" s="207">
        <v>249</v>
      </c>
      <c r="B250" t="s">
        <v>416</v>
      </c>
      <c r="C250" t="s">
        <v>429</v>
      </c>
      <c r="D250" t="s">
        <v>422</v>
      </c>
      <c r="E250" t="s">
        <v>693</v>
      </c>
      <c r="F250" s="396">
        <v>399</v>
      </c>
      <c r="G250" t="s">
        <v>527</v>
      </c>
    </row>
    <row r="251" spans="1:7" ht="15" x14ac:dyDescent="0.25">
      <c r="A251" s="207">
        <v>250</v>
      </c>
      <c r="B251" t="s">
        <v>416</v>
      </c>
      <c r="C251" t="s">
        <v>434</v>
      </c>
      <c r="D251" t="s">
        <v>426</v>
      </c>
      <c r="E251" t="s">
        <v>694</v>
      </c>
      <c r="F251" s="396">
        <v>749</v>
      </c>
      <c r="G251" t="s">
        <v>527</v>
      </c>
    </row>
    <row r="252" spans="1:7" ht="15" x14ac:dyDescent="0.25">
      <c r="A252" s="207">
        <v>251</v>
      </c>
      <c r="B252" t="s">
        <v>416</v>
      </c>
      <c r="C252" t="s">
        <v>425</v>
      </c>
      <c r="D252" t="s">
        <v>430</v>
      </c>
      <c r="E252" t="s">
        <v>695</v>
      </c>
      <c r="F252" s="396">
        <v>629</v>
      </c>
      <c r="G252" t="s">
        <v>527</v>
      </c>
    </row>
    <row r="253" spans="1:7" ht="15" x14ac:dyDescent="0.25">
      <c r="A253" s="207">
        <v>252</v>
      </c>
      <c r="B253" t="s">
        <v>416</v>
      </c>
      <c r="C253" t="s">
        <v>417</v>
      </c>
      <c r="D253" t="s">
        <v>432</v>
      </c>
      <c r="E253" t="s">
        <v>696</v>
      </c>
      <c r="F253" s="396">
        <v>499</v>
      </c>
      <c r="G253" t="s">
        <v>527</v>
      </c>
    </row>
    <row r="254" spans="1:7" ht="15" x14ac:dyDescent="0.25">
      <c r="A254" s="207">
        <v>253</v>
      </c>
      <c r="B254" t="s">
        <v>416</v>
      </c>
      <c r="C254" t="s">
        <v>434</v>
      </c>
      <c r="D254" t="s">
        <v>435</v>
      </c>
      <c r="E254" t="s">
        <v>697</v>
      </c>
      <c r="F254" s="396">
        <v>729</v>
      </c>
      <c r="G254" t="s">
        <v>527</v>
      </c>
    </row>
    <row r="255" spans="1:7" ht="15" x14ac:dyDescent="0.25">
      <c r="A255" s="207">
        <v>254</v>
      </c>
      <c r="B255" t="s">
        <v>416</v>
      </c>
      <c r="C255" t="s">
        <v>425</v>
      </c>
      <c r="D255" t="s">
        <v>437</v>
      </c>
      <c r="E255" t="s">
        <v>698</v>
      </c>
      <c r="F255" s="396">
        <v>549</v>
      </c>
      <c r="G255" t="s">
        <v>527</v>
      </c>
    </row>
    <row r="256" spans="1:7" ht="15" x14ac:dyDescent="0.25">
      <c r="A256" s="207">
        <v>255</v>
      </c>
      <c r="B256" t="s">
        <v>416</v>
      </c>
      <c r="C256" t="s">
        <v>434</v>
      </c>
      <c r="D256" t="s">
        <v>439</v>
      </c>
      <c r="E256" t="s">
        <v>699</v>
      </c>
      <c r="F256" s="396">
        <v>289</v>
      </c>
      <c r="G256" t="s">
        <v>527</v>
      </c>
    </row>
    <row r="257" spans="1:7" ht="15" x14ac:dyDescent="0.25">
      <c r="A257" s="207">
        <v>256</v>
      </c>
      <c r="B257" t="s">
        <v>416</v>
      </c>
      <c r="C257" t="s">
        <v>417</v>
      </c>
      <c r="D257" t="s">
        <v>441</v>
      </c>
      <c r="E257" t="s">
        <v>700</v>
      </c>
      <c r="F257" s="396">
        <v>1099</v>
      </c>
      <c r="G257" t="s">
        <v>424</v>
      </c>
    </row>
    <row r="258" spans="1:7" ht="15" x14ac:dyDescent="0.25">
      <c r="A258" s="207">
        <v>257</v>
      </c>
      <c r="B258" t="s">
        <v>416</v>
      </c>
      <c r="C258" t="s">
        <v>417</v>
      </c>
      <c r="D258" t="s">
        <v>443</v>
      </c>
      <c r="E258" t="s">
        <v>701</v>
      </c>
      <c r="F258" s="396">
        <v>1513.26</v>
      </c>
      <c r="G258" t="s">
        <v>424</v>
      </c>
    </row>
    <row r="259" spans="1:7" ht="15" x14ac:dyDescent="0.25">
      <c r="A259" s="207">
        <v>258</v>
      </c>
      <c r="B259" t="s">
        <v>416</v>
      </c>
      <c r="C259" t="s">
        <v>425</v>
      </c>
      <c r="D259" t="s">
        <v>445</v>
      </c>
      <c r="E259" t="s">
        <v>702</v>
      </c>
      <c r="F259" s="396">
        <v>2999</v>
      </c>
      <c r="G259" t="s">
        <v>424</v>
      </c>
    </row>
    <row r="260" spans="1:7" ht="15" x14ac:dyDescent="0.25">
      <c r="A260" s="207">
        <v>259</v>
      </c>
      <c r="B260" t="s">
        <v>416</v>
      </c>
      <c r="C260" t="s">
        <v>434</v>
      </c>
      <c r="D260" t="s">
        <v>447</v>
      </c>
      <c r="E260" t="s">
        <v>703</v>
      </c>
      <c r="F260" s="396">
        <v>2499</v>
      </c>
      <c r="G260" t="s">
        <v>424</v>
      </c>
    </row>
    <row r="261" spans="1:7" ht="15" x14ac:dyDescent="0.25">
      <c r="A261" s="207">
        <v>260</v>
      </c>
      <c r="B261" t="s">
        <v>416</v>
      </c>
      <c r="C261" t="s">
        <v>417</v>
      </c>
      <c r="D261" t="s">
        <v>450</v>
      </c>
      <c r="E261" t="s">
        <v>704</v>
      </c>
      <c r="F261" s="396">
        <v>999</v>
      </c>
      <c r="G261" t="s">
        <v>424</v>
      </c>
    </row>
    <row r="262" spans="1:7" ht="15" x14ac:dyDescent="0.25">
      <c r="A262" s="207">
        <v>261</v>
      </c>
      <c r="B262" t="s">
        <v>416</v>
      </c>
      <c r="C262" t="s">
        <v>429</v>
      </c>
      <c r="D262" t="s">
        <v>418</v>
      </c>
      <c r="E262" t="s">
        <v>705</v>
      </c>
      <c r="F262" s="396">
        <v>899</v>
      </c>
      <c r="G262" t="s">
        <v>424</v>
      </c>
    </row>
    <row r="263" spans="1:7" ht="15" x14ac:dyDescent="0.25">
      <c r="A263" s="207">
        <v>262</v>
      </c>
      <c r="B263" t="s">
        <v>416</v>
      </c>
      <c r="C263" t="s">
        <v>417</v>
      </c>
      <c r="D263" t="s">
        <v>422</v>
      </c>
      <c r="E263" t="s">
        <v>706</v>
      </c>
      <c r="F263" s="396">
        <v>749</v>
      </c>
      <c r="G263" t="s">
        <v>424</v>
      </c>
    </row>
    <row r="264" spans="1:7" ht="15" x14ac:dyDescent="0.25">
      <c r="A264" s="207">
        <v>263</v>
      </c>
      <c r="B264" t="s">
        <v>416</v>
      </c>
      <c r="C264" t="s">
        <v>434</v>
      </c>
      <c r="D264" t="s">
        <v>426</v>
      </c>
      <c r="E264" t="s">
        <v>707</v>
      </c>
      <c r="F264" s="396">
        <v>1249</v>
      </c>
      <c r="G264" t="s">
        <v>428</v>
      </c>
    </row>
    <row r="265" spans="1:7" ht="15" x14ac:dyDescent="0.25">
      <c r="A265" s="207">
        <v>264</v>
      </c>
      <c r="B265" t="s">
        <v>416</v>
      </c>
      <c r="C265" t="s">
        <v>417</v>
      </c>
      <c r="D265" t="s">
        <v>430</v>
      </c>
      <c r="E265" t="s">
        <v>708</v>
      </c>
      <c r="F265" s="396">
        <v>1136.19</v>
      </c>
      <c r="G265" t="s">
        <v>428</v>
      </c>
    </row>
    <row r="266" spans="1:7" ht="15" x14ac:dyDescent="0.25">
      <c r="A266" s="207">
        <v>265</v>
      </c>
      <c r="B266" t="s">
        <v>416</v>
      </c>
      <c r="C266" t="s">
        <v>434</v>
      </c>
      <c r="D266" t="s">
        <v>432</v>
      </c>
      <c r="E266" t="s">
        <v>709</v>
      </c>
      <c r="F266" s="396">
        <v>1303.17</v>
      </c>
      <c r="G266" t="s">
        <v>428</v>
      </c>
    </row>
    <row r="267" spans="1:7" ht="15" x14ac:dyDescent="0.25">
      <c r="A267" s="207">
        <v>266</v>
      </c>
      <c r="B267" t="s">
        <v>416</v>
      </c>
      <c r="C267" t="s">
        <v>421</v>
      </c>
      <c r="D267" t="s">
        <v>435</v>
      </c>
      <c r="E267" t="s">
        <v>710</v>
      </c>
      <c r="F267" s="396">
        <v>945.01</v>
      </c>
      <c r="G267" t="s">
        <v>428</v>
      </c>
    </row>
    <row r="268" spans="1:7" ht="15" x14ac:dyDescent="0.25">
      <c r="A268" s="207">
        <v>267</v>
      </c>
      <c r="B268" t="s">
        <v>416</v>
      </c>
      <c r="C268" t="s">
        <v>421</v>
      </c>
      <c r="D268" t="s">
        <v>437</v>
      </c>
      <c r="E268" t="s">
        <v>711</v>
      </c>
      <c r="F268" s="396">
        <v>849</v>
      </c>
      <c r="G268" t="s">
        <v>428</v>
      </c>
    </row>
    <row r="269" spans="1:7" ht="15" x14ac:dyDescent="0.25">
      <c r="A269" s="207">
        <v>268</v>
      </c>
      <c r="B269" t="s">
        <v>416</v>
      </c>
      <c r="C269" t="s">
        <v>421</v>
      </c>
      <c r="D269" t="s">
        <v>439</v>
      </c>
      <c r="E269" t="s">
        <v>712</v>
      </c>
      <c r="F269" s="396">
        <v>899</v>
      </c>
      <c r="G269" t="s">
        <v>428</v>
      </c>
    </row>
    <row r="270" spans="1:7" ht="15" x14ac:dyDescent="0.25">
      <c r="A270" s="207">
        <v>269</v>
      </c>
      <c r="B270" t="s">
        <v>416</v>
      </c>
      <c r="C270" t="s">
        <v>429</v>
      </c>
      <c r="D270" t="s">
        <v>441</v>
      </c>
      <c r="E270" t="s">
        <v>713</v>
      </c>
      <c r="F270" s="396">
        <v>1399</v>
      </c>
      <c r="G270" t="s">
        <v>428</v>
      </c>
    </row>
    <row r="271" spans="1:7" ht="15" x14ac:dyDescent="0.25">
      <c r="A271" s="207">
        <v>270</v>
      </c>
      <c r="B271" t="s">
        <v>416</v>
      </c>
      <c r="C271" t="s">
        <v>429</v>
      </c>
      <c r="D271" t="s">
        <v>443</v>
      </c>
      <c r="E271" t="s">
        <v>714</v>
      </c>
      <c r="F271" s="396">
        <v>2299</v>
      </c>
      <c r="G271" t="s">
        <v>428</v>
      </c>
    </row>
    <row r="272" spans="1:7" ht="15" x14ac:dyDescent="0.25">
      <c r="A272" s="207">
        <v>271</v>
      </c>
      <c r="B272" t="s">
        <v>416</v>
      </c>
      <c r="C272" t="s">
        <v>421</v>
      </c>
      <c r="D272" t="s">
        <v>445</v>
      </c>
      <c r="E272" t="s">
        <v>715</v>
      </c>
      <c r="F272" s="396">
        <v>1995.29</v>
      </c>
      <c r="G272" t="s">
        <v>428</v>
      </c>
    </row>
    <row r="273" spans="1:7" ht="15" x14ac:dyDescent="0.25">
      <c r="A273" s="207">
        <v>272</v>
      </c>
      <c r="B273" t="s">
        <v>416</v>
      </c>
      <c r="C273" t="s">
        <v>417</v>
      </c>
      <c r="D273" t="s">
        <v>447</v>
      </c>
      <c r="E273" t="s">
        <v>716</v>
      </c>
      <c r="F273" s="396">
        <v>1749</v>
      </c>
      <c r="G273" t="s">
        <v>428</v>
      </c>
    </row>
    <row r="274" spans="1:7" ht="15" x14ac:dyDescent="0.25">
      <c r="A274" s="207">
        <v>273</v>
      </c>
      <c r="B274" t="s">
        <v>416</v>
      </c>
      <c r="C274" t="s">
        <v>453</v>
      </c>
      <c r="D274" t="s">
        <v>450</v>
      </c>
      <c r="E274" t="s">
        <v>717</v>
      </c>
      <c r="F274" s="396">
        <v>1999</v>
      </c>
      <c r="G274" t="s">
        <v>428</v>
      </c>
    </row>
    <row r="275" spans="1:7" ht="15" x14ac:dyDescent="0.25">
      <c r="A275" s="207">
        <v>274</v>
      </c>
      <c r="B275" t="s">
        <v>416</v>
      </c>
      <c r="C275" t="s">
        <v>425</v>
      </c>
      <c r="D275" t="s">
        <v>418</v>
      </c>
      <c r="E275" t="s">
        <v>718</v>
      </c>
      <c r="F275" s="396">
        <v>1399</v>
      </c>
      <c r="G275" t="s">
        <v>428</v>
      </c>
    </row>
    <row r="276" spans="1:7" ht="15" x14ac:dyDescent="0.25">
      <c r="A276" s="207">
        <v>275</v>
      </c>
      <c r="B276" t="s">
        <v>416</v>
      </c>
      <c r="C276" t="s">
        <v>429</v>
      </c>
      <c r="D276" t="s">
        <v>422</v>
      </c>
      <c r="E276" t="s">
        <v>719</v>
      </c>
      <c r="F276" s="396">
        <v>1697.63</v>
      </c>
      <c r="G276" t="s">
        <v>428</v>
      </c>
    </row>
    <row r="277" spans="1:7" ht="15" x14ac:dyDescent="0.25">
      <c r="A277" s="207">
        <v>276</v>
      </c>
      <c r="B277" t="s">
        <v>416</v>
      </c>
      <c r="C277" t="s">
        <v>453</v>
      </c>
      <c r="D277" t="s">
        <v>426</v>
      </c>
      <c r="E277" t="s">
        <v>720</v>
      </c>
      <c r="F277" s="396">
        <v>1799</v>
      </c>
      <c r="G277" t="s">
        <v>428</v>
      </c>
    </row>
    <row r="278" spans="1:7" ht="15" x14ac:dyDescent="0.25">
      <c r="A278" s="207">
        <v>277</v>
      </c>
      <c r="B278" t="s">
        <v>416</v>
      </c>
      <c r="C278" t="s">
        <v>417</v>
      </c>
      <c r="D278" t="s">
        <v>430</v>
      </c>
      <c r="E278" t="s">
        <v>721</v>
      </c>
      <c r="F278" s="396">
        <v>1699</v>
      </c>
      <c r="G278" t="s">
        <v>428</v>
      </c>
    </row>
    <row r="279" spans="1:7" ht="15" x14ac:dyDescent="0.25">
      <c r="A279" s="207">
        <v>278</v>
      </c>
      <c r="B279" t="s">
        <v>416</v>
      </c>
      <c r="C279" t="s">
        <v>434</v>
      </c>
      <c r="D279" t="s">
        <v>432</v>
      </c>
      <c r="E279" t="s">
        <v>722</v>
      </c>
      <c r="F279" s="396">
        <v>1833.15</v>
      </c>
      <c r="G279" t="s">
        <v>428</v>
      </c>
    </row>
    <row r="280" spans="1:7" ht="15" x14ac:dyDescent="0.25">
      <c r="A280" s="207">
        <v>279</v>
      </c>
      <c r="B280" t="s">
        <v>416</v>
      </c>
      <c r="C280" t="s">
        <v>434</v>
      </c>
      <c r="D280" t="s">
        <v>435</v>
      </c>
      <c r="E280" t="s">
        <v>723</v>
      </c>
      <c r="F280" s="396">
        <v>1960.2</v>
      </c>
      <c r="G280" t="s">
        <v>428</v>
      </c>
    </row>
    <row r="281" spans="1:7" ht="15" x14ac:dyDescent="0.25">
      <c r="A281" s="207">
        <v>280</v>
      </c>
      <c r="B281" t="s">
        <v>416</v>
      </c>
      <c r="C281" t="s">
        <v>421</v>
      </c>
      <c r="D281" t="s">
        <v>437</v>
      </c>
      <c r="E281" t="s">
        <v>724</v>
      </c>
      <c r="F281" s="396">
        <v>1934.79</v>
      </c>
      <c r="G281" t="s">
        <v>428</v>
      </c>
    </row>
    <row r="282" spans="1:7" ht="15" x14ac:dyDescent="0.25">
      <c r="A282" s="207">
        <v>281</v>
      </c>
      <c r="B282" t="s">
        <v>416</v>
      </c>
      <c r="C282" t="s">
        <v>425</v>
      </c>
      <c r="D282" t="s">
        <v>439</v>
      </c>
      <c r="E282" t="s">
        <v>725</v>
      </c>
      <c r="F282" s="396">
        <v>1599</v>
      </c>
      <c r="G282" t="s">
        <v>428</v>
      </c>
    </row>
    <row r="283" spans="1:7" ht="15" x14ac:dyDescent="0.25">
      <c r="A283" s="207">
        <v>282</v>
      </c>
      <c r="B283" t="s">
        <v>416</v>
      </c>
      <c r="C283" t="s">
        <v>425</v>
      </c>
      <c r="D283" t="s">
        <v>441</v>
      </c>
      <c r="E283" t="s">
        <v>726</v>
      </c>
      <c r="F283" s="396">
        <v>1571.79</v>
      </c>
      <c r="G283" t="s">
        <v>428</v>
      </c>
    </row>
    <row r="284" spans="1:7" ht="15" x14ac:dyDescent="0.25">
      <c r="A284" s="207">
        <v>283</v>
      </c>
      <c r="B284" t="s">
        <v>416</v>
      </c>
      <c r="C284" t="s">
        <v>434</v>
      </c>
      <c r="D284" t="s">
        <v>443</v>
      </c>
      <c r="E284" t="s">
        <v>727</v>
      </c>
      <c r="F284" s="396">
        <v>1646.81</v>
      </c>
      <c r="G284" t="s">
        <v>428</v>
      </c>
    </row>
    <row r="285" spans="1:7" ht="15" x14ac:dyDescent="0.25">
      <c r="A285" s="207">
        <v>284</v>
      </c>
      <c r="B285" t="s">
        <v>416</v>
      </c>
      <c r="C285" t="s">
        <v>429</v>
      </c>
      <c r="D285" t="s">
        <v>445</v>
      </c>
      <c r="E285" t="s">
        <v>728</v>
      </c>
      <c r="F285" s="396">
        <v>1998.92</v>
      </c>
      <c r="G285" t="s">
        <v>428</v>
      </c>
    </row>
    <row r="286" spans="1:7" ht="15" x14ac:dyDescent="0.25">
      <c r="A286" s="207">
        <v>285</v>
      </c>
      <c r="B286" t="s">
        <v>416</v>
      </c>
      <c r="C286" t="s">
        <v>425</v>
      </c>
      <c r="D286" t="s">
        <v>447</v>
      </c>
      <c r="E286" t="s">
        <v>729</v>
      </c>
      <c r="F286" s="396">
        <v>999</v>
      </c>
      <c r="G286" t="s">
        <v>428</v>
      </c>
    </row>
    <row r="287" spans="1:7" ht="15" x14ac:dyDescent="0.25">
      <c r="A287" s="207">
        <v>286</v>
      </c>
      <c r="B287" t="s">
        <v>416</v>
      </c>
      <c r="C287" t="s">
        <v>434</v>
      </c>
      <c r="D287" t="s">
        <v>450</v>
      </c>
      <c r="E287" t="s">
        <v>730</v>
      </c>
      <c r="F287" s="396">
        <v>680.02</v>
      </c>
      <c r="G287" t="s">
        <v>428</v>
      </c>
    </row>
    <row r="288" spans="1:7" ht="15" x14ac:dyDescent="0.25">
      <c r="A288" s="207">
        <v>287</v>
      </c>
      <c r="B288" t="s">
        <v>416</v>
      </c>
      <c r="C288" t="s">
        <v>434</v>
      </c>
      <c r="D288" t="s">
        <v>418</v>
      </c>
      <c r="E288" t="s">
        <v>731</v>
      </c>
      <c r="F288" s="396">
        <v>306.13</v>
      </c>
      <c r="G288" t="s">
        <v>428</v>
      </c>
    </row>
    <row r="289" spans="1:7" ht="15" x14ac:dyDescent="0.25">
      <c r="A289" s="207">
        <v>288</v>
      </c>
      <c r="B289" t="s">
        <v>416</v>
      </c>
      <c r="C289" t="s">
        <v>453</v>
      </c>
      <c r="D289" t="s">
        <v>422</v>
      </c>
      <c r="E289" t="s">
        <v>732</v>
      </c>
      <c r="F289" s="396">
        <v>1899</v>
      </c>
      <c r="G289" t="s">
        <v>460</v>
      </c>
    </row>
    <row r="290" spans="1:7" ht="15" x14ac:dyDescent="0.25">
      <c r="A290" s="207">
        <v>289</v>
      </c>
      <c r="B290" t="s">
        <v>416</v>
      </c>
      <c r="C290" t="s">
        <v>421</v>
      </c>
      <c r="D290" t="s">
        <v>426</v>
      </c>
      <c r="E290" t="s">
        <v>733</v>
      </c>
      <c r="F290" s="396">
        <v>799</v>
      </c>
      <c r="G290" t="s">
        <v>460</v>
      </c>
    </row>
    <row r="291" spans="1:7" ht="15" x14ac:dyDescent="0.25">
      <c r="A291" s="207">
        <v>290</v>
      </c>
      <c r="B291" t="s">
        <v>416</v>
      </c>
      <c r="C291" t="s">
        <v>429</v>
      </c>
      <c r="D291" t="s">
        <v>430</v>
      </c>
      <c r="E291" t="s">
        <v>734</v>
      </c>
      <c r="F291" s="396">
        <v>849</v>
      </c>
      <c r="G291" t="s">
        <v>460</v>
      </c>
    </row>
    <row r="292" spans="1:7" ht="15" x14ac:dyDescent="0.25">
      <c r="A292" s="207">
        <v>291</v>
      </c>
      <c r="B292" t="s">
        <v>416</v>
      </c>
      <c r="C292" t="s">
        <v>429</v>
      </c>
      <c r="D292" t="s">
        <v>432</v>
      </c>
      <c r="E292" t="s">
        <v>735</v>
      </c>
      <c r="F292" s="396">
        <v>1099</v>
      </c>
      <c r="G292" t="s">
        <v>460</v>
      </c>
    </row>
    <row r="293" spans="1:7" ht="15" x14ac:dyDescent="0.25">
      <c r="A293" s="207">
        <v>292</v>
      </c>
      <c r="B293" t="s">
        <v>416</v>
      </c>
      <c r="C293" t="s">
        <v>429</v>
      </c>
      <c r="D293" t="s">
        <v>435</v>
      </c>
      <c r="E293" t="s">
        <v>736</v>
      </c>
      <c r="F293" s="396">
        <v>2399</v>
      </c>
      <c r="G293" t="s">
        <v>460</v>
      </c>
    </row>
    <row r="294" spans="1:7" ht="15" x14ac:dyDescent="0.25">
      <c r="A294" s="207">
        <v>293</v>
      </c>
      <c r="B294" t="s">
        <v>416</v>
      </c>
      <c r="C294" t="s">
        <v>429</v>
      </c>
      <c r="D294" t="s">
        <v>437</v>
      </c>
      <c r="E294" t="s">
        <v>737</v>
      </c>
      <c r="F294" s="396">
        <v>2199</v>
      </c>
      <c r="G294" t="s">
        <v>420</v>
      </c>
    </row>
    <row r="295" spans="1:7" ht="15" x14ac:dyDescent="0.25">
      <c r="A295" s="207">
        <v>294</v>
      </c>
      <c r="B295" t="s">
        <v>416</v>
      </c>
      <c r="C295" t="s">
        <v>453</v>
      </c>
      <c r="D295" t="s">
        <v>439</v>
      </c>
      <c r="E295" t="s">
        <v>738</v>
      </c>
      <c r="F295" s="396">
        <v>1399</v>
      </c>
      <c r="G295" t="s">
        <v>449</v>
      </c>
    </row>
    <row r="296" spans="1:7" ht="15" x14ac:dyDescent="0.25">
      <c r="A296" s="207">
        <v>295</v>
      </c>
      <c r="B296" t="s">
        <v>416</v>
      </c>
      <c r="C296" t="s">
        <v>425</v>
      </c>
      <c r="D296" t="s">
        <v>441</v>
      </c>
      <c r="E296" t="s">
        <v>739</v>
      </c>
      <c r="F296" s="396">
        <v>649</v>
      </c>
      <c r="G296" t="s">
        <v>449</v>
      </c>
    </row>
    <row r="297" spans="1:7" ht="15" x14ac:dyDescent="0.25">
      <c r="A297" s="207">
        <v>296</v>
      </c>
      <c r="B297" t="s">
        <v>416</v>
      </c>
      <c r="C297" t="s">
        <v>434</v>
      </c>
      <c r="D297" t="s">
        <v>443</v>
      </c>
      <c r="E297" t="s">
        <v>740</v>
      </c>
      <c r="F297" s="396">
        <v>3199</v>
      </c>
      <c r="G297" t="s">
        <v>449</v>
      </c>
    </row>
    <row r="298" spans="1:7" ht="15" x14ac:dyDescent="0.25">
      <c r="A298" s="207">
        <v>297</v>
      </c>
      <c r="B298" t="s">
        <v>416</v>
      </c>
      <c r="C298" t="s">
        <v>434</v>
      </c>
      <c r="D298" t="s">
        <v>445</v>
      </c>
      <c r="E298" t="s">
        <v>741</v>
      </c>
      <c r="F298" s="396">
        <v>3599</v>
      </c>
      <c r="G298" t="s">
        <v>449</v>
      </c>
    </row>
    <row r="299" spans="1:7" ht="15" x14ac:dyDescent="0.25">
      <c r="A299" s="207">
        <v>298</v>
      </c>
      <c r="B299" t="s">
        <v>416</v>
      </c>
      <c r="C299" t="s">
        <v>425</v>
      </c>
      <c r="D299" t="s">
        <v>447</v>
      </c>
      <c r="E299" t="s">
        <v>742</v>
      </c>
      <c r="F299" s="396">
        <v>2099</v>
      </c>
      <c r="G299" t="s">
        <v>449</v>
      </c>
    </row>
    <row r="300" spans="1:7" ht="15" x14ac:dyDescent="0.25">
      <c r="A300" s="207">
        <v>299</v>
      </c>
      <c r="B300" t="s">
        <v>416</v>
      </c>
      <c r="C300" t="s">
        <v>421</v>
      </c>
      <c r="D300" t="s">
        <v>450</v>
      </c>
      <c r="E300" t="s">
        <v>743</v>
      </c>
      <c r="F300" s="396">
        <v>1999</v>
      </c>
      <c r="G300" t="s">
        <v>449</v>
      </c>
    </row>
    <row r="301" spans="1:7" ht="15" x14ac:dyDescent="0.25">
      <c r="A301" s="207">
        <v>300</v>
      </c>
      <c r="B301" t="s">
        <v>416</v>
      </c>
      <c r="C301" t="s">
        <v>429</v>
      </c>
      <c r="D301" t="s">
        <v>418</v>
      </c>
      <c r="E301" t="s">
        <v>744</v>
      </c>
      <c r="F301" s="396">
        <v>299</v>
      </c>
      <c r="G301" t="s">
        <v>449</v>
      </c>
    </row>
    <row r="302" spans="1:7" ht="15" x14ac:dyDescent="0.25">
      <c r="A302" s="207">
        <v>301</v>
      </c>
      <c r="B302" t="s">
        <v>416</v>
      </c>
      <c r="C302" t="s">
        <v>425</v>
      </c>
      <c r="D302" t="s">
        <v>422</v>
      </c>
      <c r="E302" t="s">
        <v>745</v>
      </c>
      <c r="F302" s="396">
        <v>299</v>
      </c>
      <c r="G302" t="s">
        <v>449</v>
      </c>
    </row>
    <row r="303" spans="1:7" ht="15" x14ac:dyDescent="0.25">
      <c r="A303" s="207">
        <v>302</v>
      </c>
      <c r="B303" t="s">
        <v>416</v>
      </c>
      <c r="C303" t="s">
        <v>434</v>
      </c>
      <c r="D303" t="s">
        <v>426</v>
      </c>
      <c r="E303" t="s">
        <v>746</v>
      </c>
      <c r="F303" s="396">
        <v>529</v>
      </c>
      <c r="G303" t="s">
        <v>449</v>
      </c>
    </row>
    <row r="304" spans="1:7" ht="15" x14ac:dyDescent="0.25">
      <c r="A304" s="207">
        <v>303</v>
      </c>
      <c r="B304" t="s">
        <v>416</v>
      </c>
      <c r="C304" t="s">
        <v>421</v>
      </c>
      <c r="D304" t="s">
        <v>430</v>
      </c>
      <c r="E304" t="s">
        <v>747</v>
      </c>
      <c r="F304" s="396">
        <v>1299</v>
      </c>
      <c r="G304" t="s">
        <v>748</v>
      </c>
    </row>
    <row r="305" spans="1:7" ht="15" x14ac:dyDescent="0.25">
      <c r="A305" s="207">
        <v>304</v>
      </c>
      <c r="B305" t="s">
        <v>416</v>
      </c>
      <c r="C305" t="s">
        <v>434</v>
      </c>
      <c r="D305" t="s">
        <v>432</v>
      </c>
      <c r="E305" t="s">
        <v>749</v>
      </c>
      <c r="F305" s="396">
        <v>1199</v>
      </c>
      <c r="G305" t="s">
        <v>460</v>
      </c>
    </row>
    <row r="306" spans="1:7" ht="15" x14ac:dyDescent="0.25">
      <c r="A306" s="207">
        <v>305</v>
      </c>
      <c r="B306" t="s">
        <v>750</v>
      </c>
      <c r="C306" t="s">
        <v>429</v>
      </c>
      <c r="D306" t="s">
        <v>435</v>
      </c>
      <c r="E306" t="s">
        <v>751</v>
      </c>
      <c r="F306" s="396">
        <v>237</v>
      </c>
      <c r="G306" t="s">
        <v>752</v>
      </c>
    </row>
    <row r="307" spans="1:7" ht="15" x14ac:dyDescent="0.25">
      <c r="A307" s="207">
        <v>306</v>
      </c>
      <c r="B307" t="s">
        <v>750</v>
      </c>
      <c r="C307" t="s">
        <v>434</v>
      </c>
      <c r="D307" t="s">
        <v>437</v>
      </c>
      <c r="E307" t="s">
        <v>753</v>
      </c>
      <c r="F307" s="396">
        <v>439</v>
      </c>
      <c r="G307" t="s">
        <v>420</v>
      </c>
    </row>
    <row r="308" spans="1:7" ht="15" x14ac:dyDescent="0.25">
      <c r="A308" s="207">
        <v>307</v>
      </c>
      <c r="B308" t="s">
        <v>750</v>
      </c>
      <c r="C308" t="s">
        <v>434</v>
      </c>
      <c r="D308" t="s">
        <v>439</v>
      </c>
      <c r="E308" t="s">
        <v>754</v>
      </c>
      <c r="F308" s="396">
        <v>439</v>
      </c>
      <c r="G308" t="s">
        <v>420</v>
      </c>
    </row>
    <row r="309" spans="1:7" ht="15" x14ac:dyDescent="0.25">
      <c r="A309" s="207">
        <v>308</v>
      </c>
      <c r="B309" t="s">
        <v>750</v>
      </c>
      <c r="C309" t="s">
        <v>429</v>
      </c>
      <c r="D309" t="s">
        <v>441</v>
      </c>
      <c r="E309" t="s">
        <v>755</v>
      </c>
      <c r="F309" s="396">
        <v>237</v>
      </c>
      <c r="G309" t="s">
        <v>752</v>
      </c>
    </row>
    <row r="310" spans="1:7" ht="15" x14ac:dyDescent="0.25">
      <c r="A310" s="207">
        <v>309</v>
      </c>
      <c r="B310" t="s">
        <v>750</v>
      </c>
      <c r="C310" t="s">
        <v>417</v>
      </c>
      <c r="D310" t="s">
        <v>443</v>
      </c>
      <c r="E310" t="s">
        <v>756</v>
      </c>
      <c r="F310" s="396">
        <v>199</v>
      </c>
      <c r="G310" t="s">
        <v>757</v>
      </c>
    </row>
    <row r="311" spans="1:7" ht="15" x14ac:dyDescent="0.25">
      <c r="A311" s="207">
        <v>310</v>
      </c>
      <c r="B311" t="s">
        <v>750</v>
      </c>
      <c r="C311" t="s">
        <v>417</v>
      </c>
      <c r="D311" t="s">
        <v>445</v>
      </c>
      <c r="E311" t="s">
        <v>758</v>
      </c>
      <c r="F311" s="396">
        <v>439</v>
      </c>
      <c r="G311" t="s">
        <v>752</v>
      </c>
    </row>
    <row r="312" spans="1:7" ht="15" x14ac:dyDescent="0.25">
      <c r="A312" s="207">
        <v>311</v>
      </c>
      <c r="B312" t="s">
        <v>750</v>
      </c>
      <c r="C312" t="s">
        <v>434</v>
      </c>
      <c r="D312" t="s">
        <v>447</v>
      </c>
      <c r="E312" t="s">
        <v>759</v>
      </c>
      <c r="F312" s="396">
        <v>319</v>
      </c>
      <c r="G312" t="s">
        <v>752</v>
      </c>
    </row>
    <row r="313" spans="1:7" ht="15" x14ac:dyDescent="0.25">
      <c r="A313" s="207">
        <v>312</v>
      </c>
      <c r="B313" t="s">
        <v>750</v>
      </c>
      <c r="C313" t="s">
        <v>453</v>
      </c>
      <c r="D313" t="s">
        <v>450</v>
      </c>
      <c r="E313" t="s">
        <v>760</v>
      </c>
      <c r="F313" s="396">
        <v>439</v>
      </c>
      <c r="G313" t="s">
        <v>420</v>
      </c>
    </row>
    <row r="314" spans="1:7" ht="15" x14ac:dyDescent="0.25">
      <c r="A314" s="207">
        <v>313</v>
      </c>
      <c r="B314" t="s">
        <v>750</v>
      </c>
      <c r="C314" t="s">
        <v>434</v>
      </c>
      <c r="D314" t="s">
        <v>418</v>
      </c>
      <c r="E314" t="s">
        <v>761</v>
      </c>
      <c r="F314" s="396">
        <v>164</v>
      </c>
      <c r="G314" t="s">
        <v>752</v>
      </c>
    </row>
    <row r="315" spans="1:7" ht="15" x14ac:dyDescent="0.25">
      <c r="A315" s="207">
        <v>314</v>
      </c>
      <c r="B315" t="s">
        <v>750</v>
      </c>
      <c r="C315" t="s">
        <v>453</v>
      </c>
      <c r="D315" t="s">
        <v>422</v>
      </c>
      <c r="E315" t="s">
        <v>762</v>
      </c>
      <c r="F315" s="396">
        <v>529</v>
      </c>
      <c r="G315" t="s">
        <v>420</v>
      </c>
    </row>
    <row r="316" spans="1:7" ht="15" x14ac:dyDescent="0.25">
      <c r="A316" s="207">
        <v>315</v>
      </c>
      <c r="B316" t="s">
        <v>750</v>
      </c>
      <c r="C316" t="s">
        <v>453</v>
      </c>
      <c r="D316" t="s">
        <v>426</v>
      </c>
      <c r="E316" t="s">
        <v>763</v>
      </c>
      <c r="F316" s="396">
        <v>144</v>
      </c>
      <c r="G316" t="s">
        <v>752</v>
      </c>
    </row>
    <row r="317" spans="1:7" ht="15" x14ac:dyDescent="0.25">
      <c r="A317" s="207">
        <v>316</v>
      </c>
      <c r="B317" t="s">
        <v>750</v>
      </c>
      <c r="C317" t="s">
        <v>434</v>
      </c>
      <c r="D317" t="s">
        <v>430</v>
      </c>
      <c r="E317" t="s">
        <v>764</v>
      </c>
      <c r="F317" s="396">
        <v>539</v>
      </c>
      <c r="G317" t="s">
        <v>420</v>
      </c>
    </row>
    <row r="318" spans="1:7" ht="15" x14ac:dyDescent="0.25">
      <c r="A318" s="207">
        <v>317</v>
      </c>
      <c r="B318" t="s">
        <v>750</v>
      </c>
      <c r="C318" t="s">
        <v>425</v>
      </c>
      <c r="D318" t="s">
        <v>432</v>
      </c>
      <c r="E318" t="s">
        <v>765</v>
      </c>
      <c r="F318" s="396">
        <v>159</v>
      </c>
      <c r="G318" t="s">
        <v>424</v>
      </c>
    </row>
    <row r="319" spans="1:7" ht="15" x14ac:dyDescent="0.25">
      <c r="A319" s="207">
        <v>318</v>
      </c>
      <c r="B319" t="s">
        <v>750</v>
      </c>
      <c r="C319" t="s">
        <v>429</v>
      </c>
      <c r="D319" t="s">
        <v>435</v>
      </c>
      <c r="E319" t="s">
        <v>766</v>
      </c>
      <c r="F319" s="396">
        <v>1299</v>
      </c>
      <c r="G319" t="s">
        <v>466</v>
      </c>
    </row>
    <row r="320" spans="1:7" ht="15" x14ac:dyDescent="0.25">
      <c r="A320" s="207">
        <v>319</v>
      </c>
      <c r="B320" t="s">
        <v>750</v>
      </c>
      <c r="C320" t="s">
        <v>425</v>
      </c>
      <c r="D320" t="s">
        <v>437</v>
      </c>
      <c r="E320" t="s">
        <v>767</v>
      </c>
      <c r="F320" s="396">
        <v>179</v>
      </c>
      <c r="G320" t="s">
        <v>424</v>
      </c>
    </row>
    <row r="321" spans="1:7" ht="15" x14ac:dyDescent="0.25">
      <c r="A321" s="207">
        <v>320</v>
      </c>
      <c r="B321" t="s">
        <v>750</v>
      </c>
      <c r="C321" t="s">
        <v>417</v>
      </c>
      <c r="D321" t="s">
        <v>439</v>
      </c>
      <c r="E321" t="s">
        <v>768</v>
      </c>
      <c r="F321" s="396">
        <v>199</v>
      </c>
      <c r="G321" t="s">
        <v>460</v>
      </c>
    </row>
    <row r="322" spans="1:7" ht="15" x14ac:dyDescent="0.25">
      <c r="A322" s="207">
        <v>321</v>
      </c>
      <c r="B322" t="s">
        <v>750</v>
      </c>
      <c r="C322" t="s">
        <v>421</v>
      </c>
      <c r="D322" t="s">
        <v>441</v>
      </c>
      <c r="E322" t="s">
        <v>769</v>
      </c>
      <c r="F322" s="396">
        <v>1029</v>
      </c>
      <c r="G322" t="s">
        <v>466</v>
      </c>
    </row>
    <row r="323" spans="1:7" ht="15" x14ac:dyDescent="0.25">
      <c r="A323" s="207">
        <v>322</v>
      </c>
      <c r="B323" t="s">
        <v>750</v>
      </c>
      <c r="C323" t="s">
        <v>429</v>
      </c>
      <c r="D323" t="s">
        <v>443</v>
      </c>
      <c r="E323" t="s">
        <v>770</v>
      </c>
      <c r="F323" s="396">
        <v>219</v>
      </c>
      <c r="G323" t="s">
        <v>449</v>
      </c>
    </row>
    <row r="324" spans="1:7" ht="15" x14ac:dyDescent="0.25">
      <c r="A324" s="207">
        <v>323</v>
      </c>
      <c r="B324" t="s">
        <v>750</v>
      </c>
      <c r="C324" t="s">
        <v>421</v>
      </c>
      <c r="D324" t="s">
        <v>445</v>
      </c>
      <c r="E324" t="s">
        <v>771</v>
      </c>
      <c r="F324" s="396">
        <v>164</v>
      </c>
      <c r="G324" t="s">
        <v>752</v>
      </c>
    </row>
    <row r="325" spans="1:7" ht="15" x14ac:dyDescent="0.25">
      <c r="A325" s="207">
        <v>324</v>
      </c>
      <c r="B325" t="s">
        <v>750</v>
      </c>
      <c r="C325" t="s">
        <v>429</v>
      </c>
      <c r="D325" t="s">
        <v>447</v>
      </c>
      <c r="E325" t="s">
        <v>772</v>
      </c>
      <c r="F325" s="396">
        <v>349</v>
      </c>
      <c r="G325" t="s">
        <v>752</v>
      </c>
    </row>
    <row r="326" spans="1:7" ht="15" x14ac:dyDescent="0.25">
      <c r="A326" s="207">
        <v>325</v>
      </c>
      <c r="B326" t="s">
        <v>750</v>
      </c>
      <c r="C326" t="s">
        <v>425</v>
      </c>
      <c r="D326" t="s">
        <v>450</v>
      </c>
      <c r="E326" t="s">
        <v>773</v>
      </c>
      <c r="F326" s="396">
        <v>99</v>
      </c>
      <c r="G326" t="s">
        <v>424</v>
      </c>
    </row>
    <row r="327" spans="1:7" ht="15" x14ac:dyDescent="0.25">
      <c r="A327" s="207">
        <v>326</v>
      </c>
      <c r="B327" t="s">
        <v>750</v>
      </c>
      <c r="C327" t="s">
        <v>417</v>
      </c>
      <c r="D327" t="s">
        <v>418</v>
      </c>
      <c r="E327" t="s">
        <v>774</v>
      </c>
      <c r="F327" s="396">
        <v>899</v>
      </c>
      <c r="G327" t="s">
        <v>466</v>
      </c>
    </row>
    <row r="328" spans="1:7" ht="15" x14ac:dyDescent="0.25">
      <c r="A328" s="207">
        <v>327</v>
      </c>
      <c r="B328" t="s">
        <v>750</v>
      </c>
      <c r="C328" t="s">
        <v>434</v>
      </c>
      <c r="D328" t="s">
        <v>422</v>
      </c>
      <c r="E328" t="s">
        <v>775</v>
      </c>
      <c r="F328" s="396">
        <v>519</v>
      </c>
      <c r="G328" t="s">
        <v>752</v>
      </c>
    </row>
    <row r="329" spans="1:7" ht="15" x14ac:dyDescent="0.25">
      <c r="A329" s="207">
        <v>328</v>
      </c>
      <c r="B329" t="s">
        <v>750</v>
      </c>
      <c r="C329" t="s">
        <v>425</v>
      </c>
      <c r="D329" t="s">
        <v>426</v>
      </c>
      <c r="E329" t="s">
        <v>776</v>
      </c>
      <c r="F329" s="396">
        <v>299</v>
      </c>
      <c r="G329" t="s">
        <v>420</v>
      </c>
    </row>
    <row r="330" spans="1:7" ht="15" x14ac:dyDescent="0.25">
      <c r="A330" s="207">
        <v>329</v>
      </c>
      <c r="B330" t="s">
        <v>750</v>
      </c>
      <c r="C330" t="s">
        <v>453</v>
      </c>
      <c r="D330" t="s">
        <v>430</v>
      </c>
      <c r="E330" t="s">
        <v>777</v>
      </c>
      <c r="F330" s="396">
        <v>144</v>
      </c>
      <c r="G330" t="s">
        <v>752</v>
      </c>
    </row>
    <row r="331" spans="1:7" ht="15" x14ac:dyDescent="0.25">
      <c r="A331" s="207">
        <v>330</v>
      </c>
      <c r="B331" t="s">
        <v>750</v>
      </c>
      <c r="C331" t="s">
        <v>434</v>
      </c>
      <c r="D331" t="s">
        <v>432</v>
      </c>
      <c r="E331" t="s">
        <v>778</v>
      </c>
      <c r="F331" s="396">
        <v>419</v>
      </c>
      <c r="G331" t="s">
        <v>420</v>
      </c>
    </row>
    <row r="332" spans="1:7" ht="15" x14ac:dyDescent="0.25">
      <c r="A332" s="207">
        <v>331</v>
      </c>
      <c r="B332" t="s">
        <v>750</v>
      </c>
      <c r="C332" t="s">
        <v>429</v>
      </c>
      <c r="D332" t="s">
        <v>435</v>
      </c>
      <c r="E332" t="s">
        <v>779</v>
      </c>
      <c r="F332" s="396">
        <v>344.77</v>
      </c>
      <c r="G332" t="s">
        <v>752</v>
      </c>
    </row>
    <row r="333" spans="1:7" ht="15" x14ac:dyDescent="0.25">
      <c r="A333" s="207">
        <v>332</v>
      </c>
      <c r="B333" t="s">
        <v>750</v>
      </c>
      <c r="C333" t="s">
        <v>425</v>
      </c>
      <c r="D333" t="s">
        <v>437</v>
      </c>
      <c r="E333" t="s">
        <v>780</v>
      </c>
      <c r="F333" s="396">
        <v>429</v>
      </c>
      <c r="G333" t="s">
        <v>752</v>
      </c>
    </row>
    <row r="334" spans="1:7" ht="15" x14ac:dyDescent="0.25">
      <c r="A334" s="207">
        <v>333</v>
      </c>
      <c r="B334" t="s">
        <v>750</v>
      </c>
      <c r="C334" t="s">
        <v>453</v>
      </c>
      <c r="D334" t="s">
        <v>439</v>
      </c>
      <c r="E334" t="s">
        <v>781</v>
      </c>
      <c r="F334" s="396">
        <v>1009</v>
      </c>
      <c r="G334" t="s">
        <v>420</v>
      </c>
    </row>
    <row r="335" spans="1:7" ht="15" x14ac:dyDescent="0.25">
      <c r="A335" s="207">
        <v>334</v>
      </c>
      <c r="B335" t="s">
        <v>750</v>
      </c>
      <c r="C335" t="s">
        <v>434</v>
      </c>
      <c r="D335" t="s">
        <v>441</v>
      </c>
      <c r="E335" t="s">
        <v>782</v>
      </c>
      <c r="F335" s="396">
        <v>549</v>
      </c>
      <c r="G335" t="s">
        <v>420</v>
      </c>
    </row>
    <row r="336" spans="1:7" ht="15" x14ac:dyDescent="0.25">
      <c r="A336" s="207">
        <v>335</v>
      </c>
      <c r="B336" t="s">
        <v>750</v>
      </c>
      <c r="C336" t="s">
        <v>425</v>
      </c>
      <c r="D336" t="s">
        <v>443</v>
      </c>
      <c r="E336" t="s">
        <v>783</v>
      </c>
      <c r="F336" s="396">
        <v>199</v>
      </c>
      <c r="G336" t="s">
        <v>752</v>
      </c>
    </row>
    <row r="337" spans="1:7" ht="15" x14ac:dyDescent="0.25">
      <c r="A337" s="207">
        <v>336</v>
      </c>
      <c r="B337" t="s">
        <v>750</v>
      </c>
      <c r="C337" t="s">
        <v>421</v>
      </c>
      <c r="D337" t="s">
        <v>445</v>
      </c>
      <c r="E337" t="s">
        <v>784</v>
      </c>
      <c r="F337" s="396">
        <v>379</v>
      </c>
      <c r="G337" t="s">
        <v>460</v>
      </c>
    </row>
    <row r="338" spans="1:7" ht="15" x14ac:dyDescent="0.25">
      <c r="A338" s="207">
        <v>337</v>
      </c>
      <c r="B338" t="s">
        <v>750</v>
      </c>
      <c r="C338" t="s">
        <v>429</v>
      </c>
      <c r="D338" t="s">
        <v>447</v>
      </c>
      <c r="E338" t="s">
        <v>785</v>
      </c>
      <c r="F338" s="396">
        <v>119</v>
      </c>
      <c r="G338" t="s">
        <v>786</v>
      </c>
    </row>
    <row r="339" spans="1:7" ht="15" x14ac:dyDescent="0.25">
      <c r="A339" s="207">
        <v>338</v>
      </c>
      <c r="B339" t="s">
        <v>750</v>
      </c>
      <c r="C339" t="s">
        <v>429</v>
      </c>
      <c r="D339" t="s">
        <v>450</v>
      </c>
      <c r="E339" t="s">
        <v>787</v>
      </c>
      <c r="F339" s="396">
        <v>89</v>
      </c>
      <c r="G339" t="s">
        <v>424</v>
      </c>
    </row>
    <row r="340" spans="1:7" ht="15" x14ac:dyDescent="0.25">
      <c r="A340" s="207">
        <v>339</v>
      </c>
      <c r="B340" t="s">
        <v>750</v>
      </c>
      <c r="C340" t="s">
        <v>453</v>
      </c>
      <c r="D340" t="s">
        <v>418</v>
      </c>
      <c r="E340" t="s">
        <v>788</v>
      </c>
      <c r="F340" s="396">
        <v>439</v>
      </c>
      <c r="G340" t="s">
        <v>752</v>
      </c>
    </row>
    <row r="341" spans="1:7" ht="15" x14ac:dyDescent="0.25">
      <c r="A341" s="207">
        <v>340</v>
      </c>
      <c r="B341" t="s">
        <v>750</v>
      </c>
      <c r="C341" t="s">
        <v>453</v>
      </c>
      <c r="D341" t="s">
        <v>422</v>
      </c>
      <c r="E341" t="s">
        <v>789</v>
      </c>
      <c r="F341" s="396">
        <v>169</v>
      </c>
      <c r="G341" t="s">
        <v>424</v>
      </c>
    </row>
    <row r="342" spans="1:7" ht="15" x14ac:dyDescent="0.25">
      <c r="A342" s="207">
        <v>341</v>
      </c>
      <c r="B342" t="s">
        <v>750</v>
      </c>
      <c r="C342" t="s">
        <v>417</v>
      </c>
      <c r="D342" t="s">
        <v>426</v>
      </c>
      <c r="E342" t="s">
        <v>790</v>
      </c>
      <c r="F342" s="396">
        <v>499</v>
      </c>
      <c r="G342" t="s">
        <v>424</v>
      </c>
    </row>
    <row r="343" spans="1:7" ht="15" x14ac:dyDescent="0.25">
      <c r="A343" s="207">
        <v>342</v>
      </c>
      <c r="B343" t="s">
        <v>750</v>
      </c>
      <c r="C343" t="s">
        <v>417</v>
      </c>
      <c r="D343" t="s">
        <v>430</v>
      </c>
      <c r="E343" t="s">
        <v>791</v>
      </c>
      <c r="F343" s="396">
        <v>511.5</v>
      </c>
      <c r="G343" t="s">
        <v>752</v>
      </c>
    </row>
    <row r="344" spans="1:7" ht="15" x14ac:dyDescent="0.25">
      <c r="A344" s="207">
        <v>343</v>
      </c>
      <c r="B344" t="s">
        <v>750</v>
      </c>
      <c r="C344" t="s">
        <v>434</v>
      </c>
      <c r="D344" t="s">
        <v>432</v>
      </c>
      <c r="E344" t="s">
        <v>792</v>
      </c>
      <c r="F344" s="396">
        <v>549</v>
      </c>
      <c r="G344" t="s">
        <v>420</v>
      </c>
    </row>
    <row r="345" spans="1:7" ht="15" x14ac:dyDescent="0.25">
      <c r="A345" s="207">
        <v>344</v>
      </c>
      <c r="B345" t="s">
        <v>750</v>
      </c>
      <c r="C345" t="s">
        <v>453</v>
      </c>
      <c r="D345" t="s">
        <v>435</v>
      </c>
      <c r="E345" t="s">
        <v>793</v>
      </c>
      <c r="F345" s="396">
        <v>219</v>
      </c>
      <c r="G345" t="s">
        <v>424</v>
      </c>
    </row>
    <row r="346" spans="1:7" ht="15" x14ac:dyDescent="0.25">
      <c r="A346" s="207">
        <v>345</v>
      </c>
      <c r="B346" t="s">
        <v>750</v>
      </c>
      <c r="C346" t="s">
        <v>453</v>
      </c>
      <c r="D346" t="s">
        <v>437</v>
      </c>
      <c r="E346" t="s">
        <v>794</v>
      </c>
      <c r="F346" s="396">
        <v>799</v>
      </c>
      <c r="G346" t="s">
        <v>420</v>
      </c>
    </row>
    <row r="347" spans="1:7" ht="15" x14ac:dyDescent="0.25">
      <c r="A347" s="207">
        <v>346</v>
      </c>
      <c r="B347" t="s">
        <v>750</v>
      </c>
      <c r="C347" t="s">
        <v>434</v>
      </c>
      <c r="D347" t="s">
        <v>439</v>
      </c>
      <c r="E347" t="s">
        <v>795</v>
      </c>
      <c r="F347" s="396">
        <v>159</v>
      </c>
      <c r="G347" t="s">
        <v>796</v>
      </c>
    </row>
    <row r="348" spans="1:7" ht="15" x14ac:dyDescent="0.25">
      <c r="A348" s="207">
        <v>347</v>
      </c>
      <c r="B348" t="s">
        <v>797</v>
      </c>
      <c r="C348" t="s">
        <v>421</v>
      </c>
      <c r="D348" t="s">
        <v>441</v>
      </c>
      <c r="E348" t="s">
        <v>798</v>
      </c>
      <c r="F348" s="396">
        <v>129</v>
      </c>
      <c r="G348" t="s">
        <v>449</v>
      </c>
    </row>
    <row r="349" spans="1:7" ht="15" x14ac:dyDescent="0.25">
      <c r="A349" s="207">
        <v>348</v>
      </c>
      <c r="B349" t="s">
        <v>750</v>
      </c>
      <c r="C349" t="s">
        <v>429</v>
      </c>
      <c r="D349" t="s">
        <v>443</v>
      </c>
      <c r="E349" t="s">
        <v>799</v>
      </c>
      <c r="F349" s="396">
        <v>1499</v>
      </c>
      <c r="G349" t="s">
        <v>466</v>
      </c>
    </row>
    <row r="350" spans="1:7" ht="15" x14ac:dyDescent="0.25">
      <c r="A350" s="207">
        <v>349</v>
      </c>
      <c r="B350" t="s">
        <v>750</v>
      </c>
      <c r="C350" t="s">
        <v>421</v>
      </c>
      <c r="D350" t="s">
        <v>445</v>
      </c>
      <c r="E350" t="s">
        <v>800</v>
      </c>
      <c r="F350" s="396">
        <v>299</v>
      </c>
      <c r="G350" t="s">
        <v>424</v>
      </c>
    </row>
    <row r="351" spans="1:7" ht="15" x14ac:dyDescent="0.25">
      <c r="A351" s="207">
        <v>350</v>
      </c>
      <c r="B351" t="s">
        <v>750</v>
      </c>
      <c r="C351" t="s">
        <v>421</v>
      </c>
      <c r="D351" t="s">
        <v>447</v>
      </c>
      <c r="E351" t="s">
        <v>801</v>
      </c>
      <c r="F351" s="396">
        <v>189</v>
      </c>
      <c r="G351" t="s">
        <v>424</v>
      </c>
    </row>
    <row r="352" spans="1:7" ht="15" x14ac:dyDescent="0.25">
      <c r="A352" s="207">
        <v>351</v>
      </c>
      <c r="B352" t="s">
        <v>750</v>
      </c>
      <c r="C352" t="s">
        <v>429</v>
      </c>
      <c r="D352" t="s">
        <v>450</v>
      </c>
      <c r="E352" t="s">
        <v>802</v>
      </c>
      <c r="F352" s="396">
        <v>117</v>
      </c>
      <c r="G352" t="s">
        <v>796</v>
      </c>
    </row>
    <row r="353" spans="1:7" ht="15" x14ac:dyDescent="0.25">
      <c r="A353" s="207">
        <v>352</v>
      </c>
      <c r="B353" t="s">
        <v>750</v>
      </c>
      <c r="C353" t="s">
        <v>434</v>
      </c>
      <c r="D353" t="s">
        <v>418</v>
      </c>
      <c r="E353" t="s">
        <v>803</v>
      </c>
      <c r="F353" s="396">
        <v>419</v>
      </c>
      <c r="G353" t="s">
        <v>420</v>
      </c>
    </row>
    <row r="354" spans="1:7" ht="15" x14ac:dyDescent="0.25">
      <c r="A354" s="207">
        <v>353</v>
      </c>
      <c r="B354" t="s">
        <v>750</v>
      </c>
      <c r="C354" t="s">
        <v>453</v>
      </c>
      <c r="D354" t="s">
        <v>422</v>
      </c>
      <c r="E354" t="s">
        <v>804</v>
      </c>
      <c r="F354" s="396">
        <v>659</v>
      </c>
      <c r="G354" t="s">
        <v>420</v>
      </c>
    </row>
    <row r="355" spans="1:7" ht="15" x14ac:dyDescent="0.25">
      <c r="A355" s="207">
        <v>354</v>
      </c>
      <c r="B355" t="s">
        <v>750</v>
      </c>
      <c r="C355" t="s">
        <v>421</v>
      </c>
      <c r="D355" t="s">
        <v>426</v>
      </c>
      <c r="E355" t="s">
        <v>805</v>
      </c>
      <c r="F355" s="396">
        <v>659</v>
      </c>
      <c r="G355" t="s">
        <v>420</v>
      </c>
    </row>
    <row r="356" spans="1:7" ht="15" x14ac:dyDescent="0.25">
      <c r="A356" s="207">
        <v>355</v>
      </c>
      <c r="B356" t="s">
        <v>750</v>
      </c>
      <c r="C356" t="s">
        <v>425</v>
      </c>
      <c r="D356" t="s">
        <v>430</v>
      </c>
      <c r="E356" t="s">
        <v>806</v>
      </c>
      <c r="F356" s="396">
        <v>199</v>
      </c>
      <c r="G356" t="s">
        <v>449</v>
      </c>
    </row>
    <row r="357" spans="1:7" ht="15" x14ac:dyDescent="0.25">
      <c r="A357" s="207">
        <v>356</v>
      </c>
      <c r="B357" t="s">
        <v>750</v>
      </c>
      <c r="C357" t="s">
        <v>429</v>
      </c>
      <c r="D357" t="s">
        <v>432</v>
      </c>
      <c r="E357" t="s">
        <v>807</v>
      </c>
      <c r="F357" s="396">
        <v>119</v>
      </c>
      <c r="G357" t="s">
        <v>786</v>
      </c>
    </row>
    <row r="358" spans="1:7" ht="15" x14ac:dyDescent="0.25">
      <c r="A358" s="207">
        <v>357</v>
      </c>
      <c r="B358" t="s">
        <v>750</v>
      </c>
      <c r="C358" t="s">
        <v>421</v>
      </c>
      <c r="D358" t="s">
        <v>435</v>
      </c>
      <c r="E358" t="s">
        <v>808</v>
      </c>
      <c r="F358" s="396">
        <v>219</v>
      </c>
      <c r="G358" t="s">
        <v>424</v>
      </c>
    </row>
    <row r="359" spans="1:7" ht="15" x14ac:dyDescent="0.25">
      <c r="A359" s="207">
        <v>358</v>
      </c>
      <c r="B359" t="s">
        <v>750</v>
      </c>
      <c r="C359" t="s">
        <v>425</v>
      </c>
      <c r="D359" t="s">
        <v>437</v>
      </c>
      <c r="E359" t="s">
        <v>809</v>
      </c>
      <c r="F359" s="396">
        <v>99</v>
      </c>
      <c r="G359" t="s">
        <v>810</v>
      </c>
    </row>
    <row r="360" spans="1:7" ht="15" x14ac:dyDescent="0.25">
      <c r="A360" s="207">
        <v>359</v>
      </c>
      <c r="B360" t="s">
        <v>750</v>
      </c>
      <c r="C360" t="s">
        <v>453</v>
      </c>
      <c r="D360" t="s">
        <v>439</v>
      </c>
      <c r="E360" t="s">
        <v>811</v>
      </c>
      <c r="F360" s="396">
        <v>439</v>
      </c>
      <c r="G360" t="s">
        <v>420</v>
      </c>
    </row>
    <row r="361" spans="1:7" ht="15" x14ac:dyDescent="0.25">
      <c r="A361" s="207">
        <v>360</v>
      </c>
      <c r="B361" t="s">
        <v>812</v>
      </c>
      <c r="C361" t="s">
        <v>425</v>
      </c>
      <c r="D361" t="s">
        <v>441</v>
      </c>
      <c r="E361" t="s">
        <v>813</v>
      </c>
      <c r="F361" s="396">
        <v>149</v>
      </c>
      <c r="G361" t="s">
        <v>449</v>
      </c>
    </row>
    <row r="362" spans="1:7" ht="15" x14ac:dyDescent="0.25">
      <c r="A362" s="207">
        <v>361</v>
      </c>
      <c r="B362" t="s">
        <v>750</v>
      </c>
      <c r="C362" t="s">
        <v>425</v>
      </c>
      <c r="D362" t="s">
        <v>443</v>
      </c>
      <c r="E362" t="s">
        <v>814</v>
      </c>
      <c r="F362" s="396">
        <v>649</v>
      </c>
      <c r="G362" t="s">
        <v>420</v>
      </c>
    </row>
    <row r="363" spans="1:7" ht="15" x14ac:dyDescent="0.25">
      <c r="A363" s="207">
        <v>362</v>
      </c>
      <c r="B363" t="s">
        <v>750</v>
      </c>
      <c r="C363" t="s">
        <v>434</v>
      </c>
      <c r="D363" t="s">
        <v>445</v>
      </c>
      <c r="E363" t="s">
        <v>815</v>
      </c>
      <c r="F363" s="396">
        <v>349</v>
      </c>
      <c r="G363" t="s">
        <v>424</v>
      </c>
    </row>
    <row r="364" spans="1:7" ht="15" x14ac:dyDescent="0.25">
      <c r="A364" s="207">
        <v>363</v>
      </c>
      <c r="B364" t="s">
        <v>750</v>
      </c>
      <c r="C364" t="s">
        <v>425</v>
      </c>
      <c r="D364" t="s">
        <v>447</v>
      </c>
      <c r="E364" t="s">
        <v>816</v>
      </c>
      <c r="F364" s="396">
        <v>799</v>
      </c>
      <c r="G364" t="s">
        <v>420</v>
      </c>
    </row>
    <row r="365" spans="1:7" ht="15" x14ac:dyDescent="0.25">
      <c r="A365" s="207">
        <v>364</v>
      </c>
      <c r="B365" t="s">
        <v>750</v>
      </c>
      <c r="C365" t="s">
        <v>429</v>
      </c>
      <c r="D365" t="s">
        <v>450</v>
      </c>
      <c r="E365" t="s">
        <v>817</v>
      </c>
      <c r="F365" s="396">
        <v>229</v>
      </c>
      <c r="G365" t="s">
        <v>424</v>
      </c>
    </row>
    <row r="366" spans="1:7" ht="15" x14ac:dyDescent="0.25">
      <c r="A366" s="207">
        <v>365</v>
      </c>
      <c r="B366" t="s">
        <v>750</v>
      </c>
      <c r="C366" t="s">
        <v>453</v>
      </c>
      <c r="D366" t="s">
        <v>418</v>
      </c>
      <c r="E366" t="s">
        <v>818</v>
      </c>
      <c r="F366" s="396">
        <v>549</v>
      </c>
      <c r="G366" t="s">
        <v>420</v>
      </c>
    </row>
    <row r="367" spans="1:7" ht="15" x14ac:dyDescent="0.25">
      <c r="A367" s="207">
        <v>366</v>
      </c>
      <c r="B367" t="s">
        <v>750</v>
      </c>
      <c r="C367" t="s">
        <v>417</v>
      </c>
      <c r="D367" t="s">
        <v>422</v>
      </c>
      <c r="E367" t="s">
        <v>819</v>
      </c>
      <c r="F367" s="396">
        <v>649</v>
      </c>
      <c r="G367" t="s">
        <v>420</v>
      </c>
    </row>
    <row r="368" spans="1:7" ht="15" x14ac:dyDescent="0.25">
      <c r="A368" s="207">
        <v>367</v>
      </c>
      <c r="B368" t="s">
        <v>750</v>
      </c>
      <c r="C368" t="s">
        <v>421</v>
      </c>
      <c r="D368" t="s">
        <v>426</v>
      </c>
      <c r="E368" t="s">
        <v>820</v>
      </c>
      <c r="F368" s="396">
        <v>379</v>
      </c>
      <c r="G368" t="s">
        <v>460</v>
      </c>
    </row>
    <row r="369" spans="1:7" ht="15" x14ac:dyDescent="0.25">
      <c r="A369" s="207">
        <v>368</v>
      </c>
      <c r="B369" t="s">
        <v>750</v>
      </c>
      <c r="C369" t="s">
        <v>453</v>
      </c>
      <c r="D369" t="s">
        <v>430</v>
      </c>
      <c r="E369" t="s">
        <v>821</v>
      </c>
      <c r="F369" s="396">
        <v>549</v>
      </c>
      <c r="G369" t="s">
        <v>420</v>
      </c>
    </row>
    <row r="370" spans="1:7" ht="15" x14ac:dyDescent="0.25">
      <c r="A370" s="207">
        <v>369</v>
      </c>
      <c r="B370" t="s">
        <v>750</v>
      </c>
      <c r="C370" t="s">
        <v>434</v>
      </c>
      <c r="D370" t="s">
        <v>432</v>
      </c>
      <c r="E370" t="s">
        <v>822</v>
      </c>
      <c r="F370" s="396">
        <v>199</v>
      </c>
      <c r="G370" t="s">
        <v>424</v>
      </c>
    </row>
    <row r="371" spans="1:7" ht="15" x14ac:dyDescent="0.25">
      <c r="A371" s="207">
        <v>370</v>
      </c>
      <c r="B371" t="s">
        <v>750</v>
      </c>
      <c r="C371" t="s">
        <v>429</v>
      </c>
      <c r="D371" t="s">
        <v>435</v>
      </c>
      <c r="E371" t="s">
        <v>823</v>
      </c>
      <c r="F371" s="396">
        <v>649</v>
      </c>
      <c r="G371" t="s">
        <v>420</v>
      </c>
    </row>
    <row r="372" spans="1:7" ht="15" x14ac:dyDescent="0.25">
      <c r="A372" s="207">
        <v>371</v>
      </c>
      <c r="B372" t="s">
        <v>750</v>
      </c>
      <c r="C372" t="s">
        <v>434</v>
      </c>
      <c r="D372" t="s">
        <v>437</v>
      </c>
      <c r="E372" t="s">
        <v>824</v>
      </c>
      <c r="F372" s="396">
        <v>117</v>
      </c>
      <c r="G372" t="s">
        <v>796</v>
      </c>
    </row>
    <row r="373" spans="1:7" ht="15" x14ac:dyDescent="0.25">
      <c r="A373" s="207">
        <v>372</v>
      </c>
      <c r="B373" t="s">
        <v>750</v>
      </c>
      <c r="C373" t="s">
        <v>417</v>
      </c>
      <c r="D373" t="s">
        <v>439</v>
      </c>
      <c r="E373" t="s">
        <v>825</v>
      </c>
      <c r="F373" s="396">
        <v>1129</v>
      </c>
      <c r="G373" t="s">
        <v>420</v>
      </c>
    </row>
    <row r="374" spans="1:7" ht="15" x14ac:dyDescent="0.25">
      <c r="A374" s="207">
        <v>373</v>
      </c>
      <c r="B374" t="s">
        <v>750</v>
      </c>
      <c r="C374" t="s">
        <v>453</v>
      </c>
      <c r="D374" t="s">
        <v>441</v>
      </c>
      <c r="E374" t="s">
        <v>826</v>
      </c>
      <c r="F374" s="396">
        <v>1249</v>
      </c>
      <c r="G374" t="s">
        <v>420</v>
      </c>
    </row>
    <row r="375" spans="1:7" ht="15" x14ac:dyDescent="0.25">
      <c r="A375" s="207">
        <v>374</v>
      </c>
      <c r="B375" t="s">
        <v>750</v>
      </c>
      <c r="C375" t="s">
        <v>417</v>
      </c>
      <c r="D375" t="s">
        <v>443</v>
      </c>
      <c r="E375" t="s">
        <v>827</v>
      </c>
      <c r="F375" s="396">
        <v>999</v>
      </c>
      <c r="G375" t="s">
        <v>420</v>
      </c>
    </row>
    <row r="376" spans="1:7" ht="15" x14ac:dyDescent="0.25">
      <c r="A376" s="207">
        <v>375</v>
      </c>
      <c r="B376" t="s">
        <v>750</v>
      </c>
      <c r="C376" t="s">
        <v>453</v>
      </c>
      <c r="D376" t="s">
        <v>445</v>
      </c>
      <c r="E376" t="s">
        <v>465</v>
      </c>
      <c r="F376" s="396">
        <v>1829</v>
      </c>
      <c r="G376" t="s">
        <v>466</v>
      </c>
    </row>
    <row r="377" spans="1:7" ht="15" x14ac:dyDescent="0.25">
      <c r="A377" s="207">
        <v>376</v>
      </c>
      <c r="B377" t="s">
        <v>750</v>
      </c>
      <c r="C377" t="s">
        <v>417</v>
      </c>
      <c r="D377" t="s">
        <v>447</v>
      </c>
      <c r="E377" t="s">
        <v>828</v>
      </c>
      <c r="F377" s="396">
        <v>199</v>
      </c>
      <c r="G377" t="s">
        <v>460</v>
      </c>
    </row>
    <row r="378" spans="1:7" ht="15" x14ac:dyDescent="0.25">
      <c r="A378" s="207">
        <v>377</v>
      </c>
      <c r="B378" t="s">
        <v>750</v>
      </c>
      <c r="C378" t="s">
        <v>421</v>
      </c>
      <c r="D378" t="s">
        <v>450</v>
      </c>
      <c r="E378" t="s">
        <v>829</v>
      </c>
      <c r="F378" s="396">
        <v>649</v>
      </c>
      <c r="G378" t="s">
        <v>420</v>
      </c>
    </row>
    <row r="379" spans="1:7" ht="15" x14ac:dyDescent="0.25">
      <c r="A379" s="207">
        <v>378</v>
      </c>
      <c r="B379" t="s">
        <v>830</v>
      </c>
      <c r="C379" t="s">
        <v>453</v>
      </c>
      <c r="D379" t="s">
        <v>418</v>
      </c>
      <c r="E379" t="s">
        <v>831</v>
      </c>
      <c r="F379" s="396">
        <v>169</v>
      </c>
      <c r="G379" t="s">
        <v>449</v>
      </c>
    </row>
    <row r="380" spans="1:7" ht="15" x14ac:dyDescent="0.25">
      <c r="A380" s="207">
        <v>379</v>
      </c>
      <c r="B380" t="s">
        <v>750</v>
      </c>
      <c r="C380" t="s">
        <v>425</v>
      </c>
      <c r="D380" t="s">
        <v>422</v>
      </c>
      <c r="E380" t="s">
        <v>832</v>
      </c>
      <c r="F380" s="396">
        <v>129</v>
      </c>
      <c r="G380" t="s">
        <v>449</v>
      </c>
    </row>
    <row r="381" spans="1:7" ht="15" x14ac:dyDescent="0.25">
      <c r="A381" s="207">
        <v>380</v>
      </c>
      <c r="B381" t="s">
        <v>750</v>
      </c>
      <c r="C381" t="s">
        <v>429</v>
      </c>
      <c r="D381" t="s">
        <v>426</v>
      </c>
      <c r="E381" t="s">
        <v>833</v>
      </c>
      <c r="F381" s="396">
        <v>179</v>
      </c>
      <c r="G381" t="s">
        <v>424</v>
      </c>
    </row>
    <row r="382" spans="1:7" ht="15" x14ac:dyDescent="0.25">
      <c r="A382" s="207">
        <v>381</v>
      </c>
      <c r="B382" t="s">
        <v>750</v>
      </c>
      <c r="C382" t="s">
        <v>453</v>
      </c>
      <c r="D382" t="s">
        <v>430</v>
      </c>
      <c r="E382" t="s">
        <v>482</v>
      </c>
      <c r="F382" s="396">
        <v>499</v>
      </c>
      <c r="G382" t="s">
        <v>424</v>
      </c>
    </row>
    <row r="383" spans="1:7" ht="15" x14ac:dyDescent="0.25">
      <c r="A383" s="207">
        <v>382</v>
      </c>
      <c r="B383" t="s">
        <v>750</v>
      </c>
      <c r="C383" t="s">
        <v>453</v>
      </c>
      <c r="D383" t="s">
        <v>432</v>
      </c>
      <c r="E383" t="s">
        <v>834</v>
      </c>
      <c r="F383" s="396">
        <v>199</v>
      </c>
      <c r="G383" t="s">
        <v>424</v>
      </c>
    </row>
    <row r="384" spans="1:7" ht="15" x14ac:dyDescent="0.25">
      <c r="A384" s="207">
        <v>383</v>
      </c>
      <c r="B384" t="s">
        <v>750</v>
      </c>
      <c r="C384" t="s">
        <v>453</v>
      </c>
      <c r="D384" t="s">
        <v>435</v>
      </c>
      <c r="E384" t="s">
        <v>835</v>
      </c>
      <c r="F384" s="396">
        <v>599</v>
      </c>
      <c r="G384" t="s">
        <v>424</v>
      </c>
    </row>
    <row r="385" spans="1:7" ht="15" x14ac:dyDescent="0.25">
      <c r="A385" s="207">
        <v>384</v>
      </c>
      <c r="B385" t="s">
        <v>750</v>
      </c>
      <c r="C385" t="s">
        <v>425</v>
      </c>
      <c r="D385" t="s">
        <v>437</v>
      </c>
      <c r="E385" t="s">
        <v>836</v>
      </c>
      <c r="F385" s="396">
        <v>899</v>
      </c>
      <c r="G385" t="s">
        <v>420</v>
      </c>
    </row>
    <row r="386" spans="1:7" ht="15" x14ac:dyDescent="0.25">
      <c r="A386" s="207">
        <v>385</v>
      </c>
      <c r="B386" t="s">
        <v>750</v>
      </c>
      <c r="C386" t="s">
        <v>453</v>
      </c>
      <c r="D386" t="s">
        <v>439</v>
      </c>
      <c r="E386" t="s">
        <v>837</v>
      </c>
      <c r="F386" s="396">
        <v>649</v>
      </c>
      <c r="G386" t="s">
        <v>752</v>
      </c>
    </row>
    <row r="387" spans="1:7" ht="15" x14ac:dyDescent="0.25">
      <c r="A387" s="207">
        <v>386</v>
      </c>
      <c r="B387" t="s">
        <v>750</v>
      </c>
      <c r="C387" t="s">
        <v>425</v>
      </c>
      <c r="D387" t="s">
        <v>441</v>
      </c>
      <c r="E387" t="s">
        <v>838</v>
      </c>
      <c r="F387" s="396">
        <v>199</v>
      </c>
      <c r="G387" t="s">
        <v>460</v>
      </c>
    </row>
    <row r="388" spans="1:7" ht="15" x14ac:dyDescent="0.25">
      <c r="A388" s="207">
        <v>387</v>
      </c>
      <c r="B388" t="s">
        <v>750</v>
      </c>
      <c r="C388" t="s">
        <v>434</v>
      </c>
      <c r="D388" t="s">
        <v>443</v>
      </c>
      <c r="E388" t="s">
        <v>839</v>
      </c>
      <c r="F388" s="396">
        <v>549</v>
      </c>
      <c r="G388" t="s">
        <v>420</v>
      </c>
    </row>
    <row r="389" spans="1:7" ht="15" x14ac:dyDescent="0.25">
      <c r="A389" s="207">
        <v>388</v>
      </c>
      <c r="B389" t="s">
        <v>750</v>
      </c>
      <c r="C389" t="s">
        <v>425</v>
      </c>
      <c r="D389" t="s">
        <v>445</v>
      </c>
      <c r="E389" t="s">
        <v>840</v>
      </c>
      <c r="F389" s="396">
        <v>149</v>
      </c>
      <c r="G389" t="s">
        <v>424</v>
      </c>
    </row>
    <row r="390" spans="1:7" ht="15" x14ac:dyDescent="0.25">
      <c r="A390" s="207">
        <v>389</v>
      </c>
      <c r="B390" t="s">
        <v>750</v>
      </c>
      <c r="C390" t="s">
        <v>425</v>
      </c>
      <c r="D390" t="s">
        <v>447</v>
      </c>
      <c r="E390" t="s">
        <v>841</v>
      </c>
      <c r="F390" s="396">
        <v>449</v>
      </c>
      <c r="G390" t="s">
        <v>842</v>
      </c>
    </row>
    <row r="391" spans="1:7" ht="15" x14ac:dyDescent="0.25">
      <c r="A391" s="207">
        <v>390</v>
      </c>
      <c r="B391" t="s">
        <v>750</v>
      </c>
      <c r="C391" t="s">
        <v>434</v>
      </c>
      <c r="D391" t="s">
        <v>450</v>
      </c>
      <c r="E391" t="s">
        <v>843</v>
      </c>
      <c r="F391" s="396">
        <v>209</v>
      </c>
      <c r="G391" t="s">
        <v>460</v>
      </c>
    </row>
    <row r="392" spans="1:7" ht="15" x14ac:dyDescent="0.25">
      <c r="A392" s="207">
        <v>391</v>
      </c>
      <c r="B392" t="s">
        <v>750</v>
      </c>
      <c r="C392" t="s">
        <v>425</v>
      </c>
      <c r="D392" t="s">
        <v>418</v>
      </c>
      <c r="E392" t="s">
        <v>844</v>
      </c>
      <c r="F392" s="396">
        <v>499</v>
      </c>
      <c r="G392" t="s">
        <v>752</v>
      </c>
    </row>
    <row r="393" spans="1:7" ht="15" x14ac:dyDescent="0.25">
      <c r="A393" s="207">
        <v>392</v>
      </c>
      <c r="B393" t="s">
        <v>750</v>
      </c>
      <c r="C393" t="s">
        <v>425</v>
      </c>
      <c r="D393" t="s">
        <v>422</v>
      </c>
      <c r="E393" t="s">
        <v>845</v>
      </c>
      <c r="F393" s="396">
        <v>1119</v>
      </c>
      <c r="G393" t="s">
        <v>420</v>
      </c>
    </row>
    <row r="394" spans="1:7" ht="15" x14ac:dyDescent="0.25">
      <c r="A394" s="207">
        <v>393</v>
      </c>
      <c r="B394" t="s">
        <v>750</v>
      </c>
      <c r="C394" t="s">
        <v>434</v>
      </c>
      <c r="D394" t="s">
        <v>426</v>
      </c>
      <c r="E394" t="s">
        <v>846</v>
      </c>
      <c r="F394" s="396">
        <v>649</v>
      </c>
      <c r="G394" t="s">
        <v>420</v>
      </c>
    </row>
    <row r="395" spans="1:7" ht="15" x14ac:dyDescent="0.25">
      <c r="A395" s="207">
        <v>394</v>
      </c>
      <c r="B395" t="s">
        <v>750</v>
      </c>
      <c r="C395" t="s">
        <v>421</v>
      </c>
      <c r="D395" t="s">
        <v>430</v>
      </c>
      <c r="E395" t="s">
        <v>847</v>
      </c>
      <c r="F395" s="396">
        <v>499</v>
      </c>
      <c r="G395" t="s">
        <v>424</v>
      </c>
    </row>
    <row r="396" spans="1:7" ht="15" x14ac:dyDescent="0.25">
      <c r="A396" s="207">
        <v>395</v>
      </c>
      <c r="B396" t="s">
        <v>750</v>
      </c>
      <c r="C396" t="s">
        <v>421</v>
      </c>
      <c r="D396" t="s">
        <v>432</v>
      </c>
      <c r="E396" t="s">
        <v>848</v>
      </c>
      <c r="F396" s="396">
        <v>669</v>
      </c>
      <c r="G396" t="s">
        <v>420</v>
      </c>
    </row>
    <row r="397" spans="1:7" ht="15" x14ac:dyDescent="0.25">
      <c r="A397" s="207">
        <v>396</v>
      </c>
      <c r="B397" t="s">
        <v>750</v>
      </c>
      <c r="C397" t="s">
        <v>421</v>
      </c>
      <c r="D397" t="s">
        <v>435</v>
      </c>
      <c r="E397" t="s">
        <v>551</v>
      </c>
      <c r="F397" s="396">
        <v>2249</v>
      </c>
      <c r="G397" t="s">
        <v>466</v>
      </c>
    </row>
    <row r="398" spans="1:7" ht="15" x14ac:dyDescent="0.25">
      <c r="A398" s="207">
        <v>397</v>
      </c>
      <c r="B398" t="s">
        <v>750</v>
      </c>
      <c r="C398" t="s">
        <v>429</v>
      </c>
      <c r="D398" t="s">
        <v>437</v>
      </c>
      <c r="E398" t="s">
        <v>849</v>
      </c>
      <c r="F398" s="396">
        <v>159</v>
      </c>
      <c r="G398" t="s">
        <v>796</v>
      </c>
    </row>
    <row r="399" spans="1:7" ht="15" x14ac:dyDescent="0.25">
      <c r="A399" s="207">
        <v>398</v>
      </c>
      <c r="B399" t="s">
        <v>750</v>
      </c>
      <c r="C399" t="s">
        <v>429</v>
      </c>
      <c r="D399" t="s">
        <v>439</v>
      </c>
      <c r="E399" t="s">
        <v>850</v>
      </c>
      <c r="F399" s="396">
        <v>189</v>
      </c>
      <c r="G399" t="s">
        <v>460</v>
      </c>
    </row>
    <row r="400" spans="1:7" ht="15" x14ac:dyDescent="0.25">
      <c r="A400" s="207">
        <v>399</v>
      </c>
      <c r="B400" t="s">
        <v>750</v>
      </c>
      <c r="C400" t="s">
        <v>453</v>
      </c>
      <c r="D400" t="s">
        <v>441</v>
      </c>
      <c r="E400" t="s">
        <v>851</v>
      </c>
      <c r="F400" s="396">
        <v>119</v>
      </c>
      <c r="G400" t="s">
        <v>424</v>
      </c>
    </row>
    <row r="401" spans="1:7" ht="15" x14ac:dyDescent="0.25">
      <c r="A401" s="207">
        <v>400</v>
      </c>
      <c r="B401" t="s">
        <v>750</v>
      </c>
      <c r="C401" t="s">
        <v>425</v>
      </c>
      <c r="D401" t="s">
        <v>443</v>
      </c>
      <c r="E401" t="s">
        <v>852</v>
      </c>
      <c r="F401" s="396">
        <v>119</v>
      </c>
      <c r="G401" t="s">
        <v>810</v>
      </c>
    </row>
    <row r="402" spans="1:7" ht="15" x14ac:dyDescent="0.25">
      <c r="A402" s="207">
        <v>401</v>
      </c>
      <c r="B402" t="s">
        <v>750</v>
      </c>
      <c r="C402" t="s">
        <v>425</v>
      </c>
      <c r="D402" t="s">
        <v>445</v>
      </c>
      <c r="E402" t="s">
        <v>853</v>
      </c>
      <c r="F402" s="396">
        <v>439</v>
      </c>
      <c r="G402" t="s">
        <v>420</v>
      </c>
    </row>
    <row r="403" spans="1:7" ht="15" x14ac:dyDescent="0.25">
      <c r="A403" s="207">
        <v>402</v>
      </c>
      <c r="B403" t="s">
        <v>750</v>
      </c>
      <c r="C403" t="s">
        <v>429</v>
      </c>
      <c r="D403" t="s">
        <v>447</v>
      </c>
      <c r="E403" t="s">
        <v>582</v>
      </c>
      <c r="F403" s="396">
        <v>949</v>
      </c>
      <c r="G403" t="s">
        <v>449</v>
      </c>
    </row>
    <row r="404" spans="1:7" ht="15" x14ac:dyDescent="0.25">
      <c r="A404" s="207">
        <v>403</v>
      </c>
      <c r="B404" t="s">
        <v>750</v>
      </c>
      <c r="C404" t="s">
        <v>417</v>
      </c>
      <c r="D404" t="s">
        <v>450</v>
      </c>
      <c r="E404" t="s">
        <v>854</v>
      </c>
      <c r="F404" s="396">
        <v>89.99</v>
      </c>
      <c r="G404" t="s">
        <v>810</v>
      </c>
    </row>
    <row r="405" spans="1:7" ht="15" x14ac:dyDescent="0.25">
      <c r="A405" s="207">
        <v>404</v>
      </c>
      <c r="B405" t="s">
        <v>750</v>
      </c>
      <c r="C405" t="s">
        <v>429</v>
      </c>
      <c r="D405" t="s">
        <v>418</v>
      </c>
      <c r="E405" t="s">
        <v>855</v>
      </c>
      <c r="F405" s="396">
        <v>999</v>
      </c>
      <c r="G405" t="s">
        <v>420</v>
      </c>
    </row>
    <row r="406" spans="1:7" ht="15" x14ac:dyDescent="0.25">
      <c r="A406" s="207">
        <v>405</v>
      </c>
      <c r="B406" t="s">
        <v>750</v>
      </c>
      <c r="C406" t="s">
        <v>421</v>
      </c>
      <c r="D406" t="s">
        <v>422</v>
      </c>
      <c r="E406" t="s">
        <v>856</v>
      </c>
      <c r="F406" s="396">
        <v>999</v>
      </c>
      <c r="G406" t="s">
        <v>420</v>
      </c>
    </row>
    <row r="407" spans="1:7" ht="15" x14ac:dyDescent="0.25">
      <c r="A407" s="207">
        <v>406</v>
      </c>
      <c r="B407" t="s">
        <v>750</v>
      </c>
      <c r="C407" t="s">
        <v>417</v>
      </c>
      <c r="D407" t="s">
        <v>426</v>
      </c>
      <c r="E407" t="s">
        <v>601</v>
      </c>
      <c r="F407" s="396">
        <v>1099</v>
      </c>
      <c r="G407" t="s">
        <v>449</v>
      </c>
    </row>
    <row r="408" spans="1:7" ht="15" x14ac:dyDescent="0.25">
      <c r="A408" s="207">
        <v>407</v>
      </c>
      <c r="B408" t="s">
        <v>750</v>
      </c>
      <c r="C408" t="s">
        <v>429</v>
      </c>
      <c r="D408" t="s">
        <v>430</v>
      </c>
      <c r="E408" t="s">
        <v>602</v>
      </c>
      <c r="F408" s="396">
        <v>699</v>
      </c>
      <c r="G408" t="s">
        <v>449</v>
      </c>
    </row>
    <row r="409" spans="1:7" ht="15" x14ac:dyDescent="0.25">
      <c r="A409" s="207">
        <v>408</v>
      </c>
      <c r="B409" t="s">
        <v>750</v>
      </c>
      <c r="C409" t="s">
        <v>429</v>
      </c>
      <c r="D409" t="s">
        <v>432</v>
      </c>
      <c r="E409" t="s">
        <v>857</v>
      </c>
      <c r="F409" s="396">
        <v>349</v>
      </c>
      <c r="G409" t="s">
        <v>842</v>
      </c>
    </row>
    <row r="410" spans="1:7" ht="15" x14ac:dyDescent="0.25">
      <c r="A410" s="207">
        <v>409</v>
      </c>
      <c r="B410" t="s">
        <v>750</v>
      </c>
      <c r="C410" t="s">
        <v>417</v>
      </c>
      <c r="D410" t="s">
        <v>435</v>
      </c>
      <c r="E410" t="s">
        <v>858</v>
      </c>
      <c r="F410" s="396">
        <v>259</v>
      </c>
      <c r="G410" t="s">
        <v>842</v>
      </c>
    </row>
    <row r="411" spans="1:7" ht="15" x14ac:dyDescent="0.25">
      <c r="A411" s="207">
        <v>410</v>
      </c>
      <c r="B411" t="s">
        <v>750</v>
      </c>
      <c r="C411" t="s">
        <v>429</v>
      </c>
      <c r="D411" t="s">
        <v>437</v>
      </c>
      <c r="E411" t="s">
        <v>859</v>
      </c>
      <c r="F411" s="396">
        <v>1199</v>
      </c>
      <c r="G411" t="s">
        <v>460</v>
      </c>
    </row>
    <row r="412" spans="1:7" ht="15" x14ac:dyDescent="0.25">
      <c r="A412" s="207">
        <v>411</v>
      </c>
      <c r="B412" t="s">
        <v>750</v>
      </c>
      <c r="C412" t="s">
        <v>425</v>
      </c>
      <c r="D412" t="s">
        <v>439</v>
      </c>
      <c r="E412" t="s">
        <v>860</v>
      </c>
      <c r="F412" s="396">
        <v>1129</v>
      </c>
      <c r="G412" t="s">
        <v>420</v>
      </c>
    </row>
    <row r="413" spans="1:7" ht="15" x14ac:dyDescent="0.25">
      <c r="A413" s="207">
        <v>412</v>
      </c>
      <c r="B413" t="s">
        <v>750</v>
      </c>
      <c r="C413" t="s">
        <v>421</v>
      </c>
      <c r="D413" t="s">
        <v>441</v>
      </c>
      <c r="E413" t="s">
        <v>861</v>
      </c>
      <c r="F413" s="396">
        <v>899</v>
      </c>
      <c r="G413" t="s">
        <v>420</v>
      </c>
    </row>
    <row r="414" spans="1:7" ht="15" x14ac:dyDescent="0.25">
      <c r="A414" s="207">
        <v>413</v>
      </c>
      <c r="B414" t="s">
        <v>750</v>
      </c>
      <c r="C414" t="s">
        <v>434</v>
      </c>
      <c r="D414" t="s">
        <v>443</v>
      </c>
      <c r="E414" t="s">
        <v>862</v>
      </c>
      <c r="F414" s="396">
        <v>649</v>
      </c>
      <c r="G414" t="s">
        <v>420</v>
      </c>
    </row>
    <row r="415" spans="1:7" ht="15" x14ac:dyDescent="0.25">
      <c r="A415" s="207">
        <v>414</v>
      </c>
      <c r="B415" t="s">
        <v>750</v>
      </c>
      <c r="C415" t="s">
        <v>417</v>
      </c>
      <c r="D415" t="s">
        <v>445</v>
      </c>
      <c r="E415" t="s">
        <v>863</v>
      </c>
      <c r="F415" s="396">
        <v>1049</v>
      </c>
      <c r="G415" t="s">
        <v>449</v>
      </c>
    </row>
    <row r="416" spans="1:7" ht="15" x14ac:dyDescent="0.25">
      <c r="A416" s="207">
        <v>415</v>
      </c>
      <c r="B416" t="s">
        <v>750</v>
      </c>
      <c r="C416" t="s">
        <v>453</v>
      </c>
      <c r="D416" t="s">
        <v>447</v>
      </c>
      <c r="E416" t="s">
        <v>633</v>
      </c>
      <c r="F416" s="396">
        <v>2749</v>
      </c>
      <c r="G416" t="s">
        <v>466</v>
      </c>
    </row>
    <row r="417" spans="1:7" ht="15" x14ac:dyDescent="0.25">
      <c r="A417" s="207">
        <v>416</v>
      </c>
      <c r="B417" t="s">
        <v>750</v>
      </c>
      <c r="C417" t="s">
        <v>417</v>
      </c>
      <c r="D417" t="s">
        <v>450</v>
      </c>
      <c r="E417" t="s">
        <v>864</v>
      </c>
      <c r="F417" s="396">
        <v>799</v>
      </c>
      <c r="G417" t="s">
        <v>420</v>
      </c>
    </row>
    <row r="418" spans="1:7" ht="15" x14ac:dyDescent="0.25">
      <c r="A418" s="207">
        <v>417</v>
      </c>
      <c r="B418" t="s">
        <v>750</v>
      </c>
      <c r="C418" t="s">
        <v>434</v>
      </c>
      <c r="D418" t="s">
        <v>418</v>
      </c>
      <c r="E418" t="s">
        <v>865</v>
      </c>
      <c r="F418" s="396">
        <v>117</v>
      </c>
      <c r="G418" t="s">
        <v>796</v>
      </c>
    </row>
    <row r="419" spans="1:7" ht="15" x14ac:dyDescent="0.25">
      <c r="A419" s="207">
        <v>418</v>
      </c>
      <c r="B419" t="s">
        <v>750</v>
      </c>
      <c r="C419" t="s">
        <v>434</v>
      </c>
      <c r="D419" t="s">
        <v>422</v>
      </c>
      <c r="E419" t="s">
        <v>866</v>
      </c>
      <c r="F419" s="396">
        <v>199</v>
      </c>
      <c r="G419" t="s">
        <v>786</v>
      </c>
    </row>
    <row r="420" spans="1:7" ht="15" x14ac:dyDescent="0.25">
      <c r="A420" s="207">
        <v>419</v>
      </c>
      <c r="B420" t="s">
        <v>750</v>
      </c>
      <c r="C420" t="s">
        <v>425</v>
      </c>
      <c r="D420" t="s">
        <v>426</v>
      </c>
      <c r="E420" t="s">
        <v>867</v>
      </c>
      <c r="F420" s="396">
        <v>199</v>
      </c>
      <c r="G420" t="s">
        <v>786</v>
      </c>
    </row>
    <row r="421" spans="1:7" ht="15" x14ac:dyDescent="0.25">
      <c r="A421" s="207">
        <v>420</v>
      </c>
      <c r="B421" t="s">
        <v>750</v>
      </c>
      <c r="C421" t="s">
        <v>453</v>
      </c>
      <c r="D421" t="s">
        <v>430</v>
      </c>
      <c r="E421" t="s">
        <v>868</v>
      </c>
      <c r="F421" s="396">
        <v>899</v>
      </c>
      <c r="G421" t="s">
        <v>420</v>
      </c>
    </row>
    <row r="422" spans="1:7" ht="15" x14ac:dyDescent="0.25">
      <c r="A422" s="207">
        <v>421</v>
      </c>
      <c r="B422" t="s">
        <v>750</v>
      </c>
      <c r="C422" t="s">
        <v>425</v>
      </c>
      <c r="D422" t="s">
        <v>432</v>
      </c>
      <c r="E422" t="s">
        <v>655</v>
      </c>
      <c r="F422" s="396">
        <v>999</v>
      </c>
      <c r="G422" t="s">
        <v>449</v>
      </c>
    </row>
    <row r="423" spans="1:7" ht="15" x14ac:dyDescent="0.25">
      <c r="A423" s="207">
        <v>422</v>
      </c>
      <c r="B423" t="s">
        <v>750</v>
      </c>
      <c r="C423" t="s">
        <v>429</v>
      </c>
      <c r="D423" t="s">
        <v>435</v>
      </c>
      <c r="E423" t="s">
        <v>869</v>
      </c>
      <c r="F423" s="396">
        <v>399</v>
      </c>
      <c r="G423" t="s">
        <v>842</v>
      </c>
    </row>
    <row r="424" spans="1:7" ht="15" x14ac:dyDescent="0.25">
      <c r="A424" s="207">
        <v>423</v>
      </c>
      <c r="B424" t="s">
        <v>750</v>
      </c>
      <c r="C424" t="s">
        <v>425</v>
      </c>
      <c r="D424" t="s">
        <v>437</v>
      </c>
      <c r="E424" t="s">
        <v>870</v>
      </c>
      <c r="F424" s="396">
        <v>999</v>
      </c>
      <c r="G424" t="s">
        <v>420</v>
      </c>
    </row>
    <row r="425" spans="1:7" ht="15" x14ac:dyDescent="0.25">
      <c r="A425" s="207">
        <v>424</v>
      </c>
      <c r="B425" t="s">
        <v>750</v>
      </c>
      <c r="C425" t="s">
        <v>434</v>
      </c>
      <c r="D425" t="s">
        <v>439</v>
      </c>
      <c r="E425" t="s">
        <v>871</v>
      </c>
      <c r="F425" s="396">
        <v>219</v>
      </c>
      <c r="G425" t="s">
        <v>460</v>
      </c>
    </row>
    <row r="426" spans="1:7" ht="15" x14ac:dyDescent="0.25">
      <c r="A426" s="207">
        <v>425</v>
      </c>
      <c r="B426" t="s">
        <v>750</v>
      </c>
      <c r="C426" t="s">
        <v>417</v>
      </c>
      <c r="D426" t="s">
        <v>441</v>
      </c>
      <c r="E426" t="s">
        <v>734</v>
      </c>
      <c r="F426" s="396">
        <v>849</v>
      </c>
      <c r="G426" t="s">
        <v>460</v>
      </c>
    </row>
    <row r="427" spans="1:7" ht="15" x14ac:dyDescent="0.25">
      <c r="A427" s="207">
        <v>426</v>
      </c>
      <c r="B427" t="s">
        <v>750</v>
      </c>
      <c r="C427" t="s">
        <v>453</v>
      </c>
      <c r="D427" t="s">
        <v>443</v>
      </c>
      <c r="E427" t="s">
        <v>872</v>
      </c>
      <c r="F427" s="396">
        <v>549</v>
      </c>
      <c r="G427" t="s">
        <v>420</v>
      </c>
    </row>
    <row r="428" spans="1:7" ht="15" x14ac:dyDescent="0.25">
      <c r="A428" s="207">
        <v>427</v>
      </c>
      <c r="B428" t="s">
        <v>750</v>
      </c>
      <c r="C428" t="s">
        <v>434</v>
      </c>
      <c r="D428" t="s">
        <v>445</v>
      </c>
      <c r="E428" t="s">
        <v>873</v>
      </c>
      <c r="F428" s="396">
        <v>159</v>
      </c>
      <c r="G428" t="s">
        <v>796</v>
      </c>
    </row>
    <row r="429" spans="1:7" ht="15" x14ac:dyDescent="0.25">
      <c r="A429" s="207">
        <v>428</v>
      </c>
      <c r="B429" t="s">
        <v>830</v>
      </c>
      <c r="C429" t="s">
        <v>434</v>
      </c>
      <c r="D429" t="s">
        <v>447</v>
      </c>
      <c r="E429" t="s">
        <v>874</v>
      </c>
      <c r="F429" s="396">
        <v>449</v>
      </c>
      <c r="G429" t="s">
        <v>449</v>
      </c>
    </row>
    <row r="430" spans="1:7" ht="15" x14ac:dyDescent="0.25">
      <c r="A430" s="207">
        <v>429</v>
      </c>
      <c r="B430" t="s">
        <v>830</v>
      </c>
      <c r="C430" t="s">
        <v>429</v>
      </c>
      <c r="D430" t="s">
        <v>450</v>
      </c>
      <c r="E430" t="s">
        <v>875</v>
      </c>
      <c r="F430" s="396">
        <v>649</v>
      </c>
      <c r="G430" t="s">
        <v>449</v>
      </c>
    </row>
    <row r="431" spans="1:7" ht="15" x14ac:dyDescent="0.25">
      <c r="A431" s="207">
        <v>430</v>
      </c>
      <c r="B431" t="s">
        <v>830</v>
      </c>
      <c r="C431" t="s">
        <v>425</v>
      </c>
      <c r="D431" t="s">
        <v>418</v>
      </c>
      <c r="E431" t="s">
        <v>876</v>
      </c>
      <c r="F431" s="396">
        <v>151.99</v>
      </c>
      <c r="G431" t="s">
        <v>877</v>
      </c>
    </row>
    <row r="432" spans="1:7" ht="15" x14ac:dyDescent="0.25">
      <c r="A432" s="207">
        <v>431</v>
      </c>
      <c r="B432" t="s">
        <v>830</v>
      </c>
      <c r="C432" t="s">
        <v>429</v>
      </c>
      <c r="D432" t="s">
        <v>422</v>
      </c>
      <c r="E432" t="s">
        <v>878</v>
      </c>
      <c r="F432" s="396">
        <v>499</v>
      </c>
      <c r="G432" t="s">
        <v>449</v>
      </c>
    </row>
    <row r="433" spans="1:7" ht="15" x14ac:dyDescent="0.25">
      <c r="A433" s="207">
        <v>432</v>
      </c>
      <c r="B433" t="s">
        <v>830</v>
      </c>
      <c r="C433" t="s">
        <v>429</v>
      </c>
      <c r="D433" t="s">
        <v>426</v>
      </c>
      <c r="E433" t="s">
        <v>879</v>
      </c>
      <c r="F433" s="396">
        <v>599</v>
      </c>
      <c r="G433" t="s">
        <v>424</v>
      </c>
    </row>
    <row r="434" spans="1:7" ht="15" x14ac:dyDescent="0.25">
      <c r="A434" s="207">
        <v>433</v>
      </c>
      <c r="B434" t="s">
        <v>830</v>
      </c>
      <c r="C434" t="s">
        <v>417</v>
      </c>
      <c r="D434" t="s">
        <v>430</v>
      </c>
      <c r="E434" t="s">
        <v>880</v>
      </c>
      <c r="F434" s="396">
        <v>699</v>
      </c>
      <c r="G434" t="s">
        <v>428</v>
      </c>
    </row>
    <row r="435" spans="1:7" ht="15" x14ac:dyDescent="0.25">
      <c r="A435" s="207">
        <v>434</v>
      </c>
      <c r="B435" t="s">
        <v>830</v>
      </c>
      <c r="C435" t="s">
        <v>425</v>
      </c>
      <c r="D435" t="s">
        <v>432</v>
      </c>
      <c r="E435" t="s">
        <v>881</v>
      </c>
      <c r="F435" s="396">
        <v>699</v>
      </c>
      <c r="G435" t="s">
        <v>424</v>
      </c>
    </row>
    <row r="436" spans="1:7" ht="15" x14ac:dyDescent="0.25">
      <c r="A436" s="207">
        <v>435</v>
      </c>
      <c r="B436" t="s">
        <v>830</v>
      </c>
      <c r="C436" t="s">
        <v>417</v>
      </c>
      <c r="D436" t="s">
        <v>435</v>
      </c>
      <c r="E436" t="s">
        <v>882</v>
      </c>
      <c r="F436" s="396">
        <v>649</v>
      </c>
      <c r="G436" t="s">
        <v>428</v>
      </c>
    </row>
    <row r="437" spans="1:7" ht="15" x14ac:dyDescent="0.25">
      <c r="A437" s="207">
        <v>436</v>
      </c>
      <c r="B437" t="s">
        <v>830</v>
      </c>
      <c r="C437" t="s">
        <v>434</v>
      </c>
      <c r="D437" t="s">
        <v>437</v>
      </c>
      <c r="E437" t="s">
        <v>883</v>
      </c>
      <c r="F437" s="396">
        <v>549</v>
      </c>
      <c r="G437" t="s">
        <v>428</v>
      </c>
    </row>
    <row r="438" spans="1:7" ht="15" x14ac:dyDescent="0.25">
      <c r="A438" s="207">
        <v>437</v>
      </c>
      <c r="B438" t="s">
        <v>830</v>
      </c>
      <c r="C438" t="s">
        <v>417</v>
      </c>
      <c r="D438" t="s">
        <v>439</v>
      </c>
      <c r="E438" t="s">
        <v>884</v>
      </c>
      <c r="F438" s="396">
        <v>129</v>
      </c>
      <c r="G438" t="s">
        <v>460</v>
      </c>
    </row>
    <row r="439" spans="1:7" ht="15" x14ac:dyDescent="0.25">
      <c r="A439" s="207">
        <v>438</v>
      </c>
      <c r="B439" t="s">
        <v>830</v>
      </c>
      <c r="C439" t="s">
        <v>434</v>
      </c>
      <c r="D439" t="s">
        <v>441</v>
      </c>
      <c r="E439" t="s">
        <v>885</v>
      </c>
      <c r="F439" s="396">
        <v>699</v>
      </c>
      <c r="G439" t="s">
        <v>428</v>
      </c>
    </row>
    <row r="440" spans="1:7" ht="15" x14ac:dyDescent="0.25">
      <c r="A440" s="207">
        <v>439</v>
      </c>
      <c r="B440" t="s">
        <v>830</v>
      </c>
      <c r="C440" t="s">
        <v>417</v>
      </c>
      <c r="D440" t="s">
        <v>443</v>
      </c>
      <c r="E440" t="s">
        <v>886</v>
      </c>
      <c r="F440" s="396">
        <v>499</v>
      </c>
      <c r="G440" t="s">
        <v>424</v>
      </c>
    </row>
    <row r="441" spans="1:7" ht="15" x14ac:dyDescent="0.25">
      <c r="A441" s="207">
        <v>440</v>
      </c>
      <c r="B441" t="s">
        <v>830</v>
      </c>
      <c r="C441" t="s">
        <v>453</v>
      </c>
      <c r="D441" t="s">
        <v>445</v>
      </c>
      <c r="E441" t="s">
        <v>887</v>
      </c>
      <c r="F441" s="396">
        <v>369</v>
      </c>
      <c r="G441" t="s">
        <v>428</v>
      </c>
    </row>
    <row r="442" spans="1:7" ht="15" x14ac:dyDescent="0.25">
      <c r="A442" s="207">
        <v>441</v>
      </c>
      <c r="B442" t="s">
        <v>830</v>
      </c>
      <c r="C442" t="s">
        <v>425</v>
      </c>
      <c r="D442" t="s">
        <v>447</v>
      </c>
      <c r="E442" t="s">
        <v>888</v>
      </c>
      <c r="F442" s="396">
        <v>1229</v>
      </c>
      <c r="G442" t="s">
        <v>420</v>
      </c>
    </row>
    <row r="443" spans="1:7" ht="15" x14ac:dyDescent="0.25">
      <c r="A443" s="207">
        <v>442</v>
      </c>
      <c r="B443" t="s">
        <v>830</v>
      </c>
      <c r="C443" t="s">
        <v>421</v>
      </c>
      <c r="D443" t="s">
        <v>450</v>
      </c>
      <c r="E443" t="s">
        <v>889</v>
      </c>
      <c r="F443" s="396">
        <v>899</v>
      </c>
      <c r="G443" t="s">
        <v>428</v>
      </c>
    </row>
    <row r="444" spans="1:7" ht="15" x14ac:dyDescent="0.25">
      <c r="A444" s="207">
        <v>443</v>
      </c>
      <c r="B444" t="s">
        <v>830</v>
      </c>
      <c r="C444" t="s">
        <v>429</v>
      </c>
      <c r="D444" t="s">
        <v>418</v>
      </c>
      <c r="E444" t="s">
        <v>890</v>
      </c>
      <c r="F444" s="396">
        <v>448.99</v>
      </c>
      <c r="G444" t="s">
        <v>428</v>
      </c>
    </row>
    <row r="445" spans="1:7" ht="15" x14ac:dyDescent="0.25">
      <c r="A445" s="207">
        <v>444</v>
      </c>
      <c r="B445" t="s">
        <v>830</v>
      </c>
      <c r="C445" t="s">
        <v>453</v>
      </c>
      <c r="D445" t="s">
        <v>422</v>
      </c>
      <c r="E445" t="s">
        <v>891</v>
      </c>
      <c r="F445" s="396">
        <v>599</v>
      </c>
      <c r="G445" t="s">
        <v>424</v>
      </c>
    </row>
    <row r="446" spans="1:7" ht="15" x14ac:dyDescent="0.25">
      <c r="A446" s="207">
        <v>445</v>
      </c>
      <c r="B446" t="s">
        <v>830</v>
      </c>
      <c r="C446" t="s">
        <v>429</v>
      </c>
      <c r="D446" t="s">
        <v>426</v>
      </c>
      <c r="E446" t="s">
        <v>892</v>
      </c>
      <c r="F446" s="396">
        <v>399</v>
      </c>
      <c r="G446" t="s">
        <v>428</v>
      </c>
    </row>
    <row r="447" spans="1:7" ht="15" x14ac:dyDescent="0.25">
      <c r="A447" s="207">
        <v>446</v>
      </c>
      <c r="B447" t="s">
        <v>830</v>
      </c>
      <c r="C447" t="s">
        <v>453</v>
      </c>
      <c r="D447" t="s">
        <v>430</v>
      </c>
      <c r="E447" t="s">
        <v>893</v>
      </c>
      <c r="F447" s="396">
        <v>2168.75</v>
      </c>
      <c r="G447" t="s">
        <v>420</v>
      </c>
    </row>
    <row r="448" spans="1:7" ht="15" x14ac:dyDescent="0.25">
      <c r="A448" s="207">
        <v>447</v>
      </c>
      <c r="B448" t="s">
        <v>830</v>
      </c>
      <c r="C448" t="s">
        <v>417</v>
      </c>
      <c r="D448" t="s">
        <v>432</v>
      </c>
      <c r="E448" t="s">
        <v>894</v>
      </c>
      <c r="F448" s="396">
        <v>1299</v>
      </c>
      <c r="G448" t="s">
        <v>428</v>
      </c>
    </row>
    <row r="449" spans="1:7" ht="15" x14ac:dyDescent="0.25">
      <c r="A449" s="207">
        <v>448</v>
      </c>
      <c r="B449" t="s">
        <v>830</v>
      </c>
      <c r="C449" t="s">
        <v>417</v>
      </c>
      <c r="D449" t="s">
        <v>435</v>
      </c>
      <c r="E449" t="s">
        <v>895</v>
      </c>
      <c r="F449" s="396">
        <v>779</v>
      </c>
      <c r="G449" t="s">
        <v>420</v>
      </c>
    </row>
    <row r="450" spans="1:7" ht="15" x14ac:dyDescent="0.25">
      <c r="A450" s="207">
        <v>449</v>
      </c>
      <c r="B450" t="s">
        <v>830</v>
      </c>
      <c r="C450" t="s">
        <v>421</v>
      </c>
      <c r="D450" t="s">
        <v>437</v>
      </c>
      <c r="E450" t="s">
        <v>896</v>
      </c>
      <c r="F450" s="396">
        <v>1649</v>
      </c>
      <c r="G450" t="s">
        <v>420</v>
      </c>
    </row>
    <row r="451" spans="1:7" ht="15" x14ac:dyDescent="0.25">
      <c r="A451" s="207">
        <v>450</v>
      </c>
      <c r="B451" t="s">
        <v>830</v>
      </c>
      <c r="C451" t="s">
        <v>425</v>
      </c>
      <c r="D451" t="s">
        <v>439</v>
      </c>
      <c r="E451" t="s">
        <v>897</v>
      </c>
      <c r="F451" s="396">
        <v>999</v>
      </c>
      <c r="G451" t="s">
        <v>424</v>
      </c>
    </row>
    <row r="452" spans="1:7" ht="15" x14ac:dyDescent="0.25">
      <c r="A452" s="207">
        <v>451</v>
      </c>
      <c r="B452" t="s">
        <v>830</v>
      </c>
      <c r="C452" t="s">
        <v>429</v>
      </c>
      <c r="D452" t="s">
        <v>441</v>
      </c>
      <c r="E452" t="s">
        <v>898</v>
      </c>
      <c r="F452" s="396">
        <v>1098.99</v>
      </c>
      <c r="G452" t="s">
        <v>428</v>
      </c>
    </row>
    <row r="453" spans="1:7" ht="15" x14ac:dyDescent="0.25">
      <c r="A453" s="207">
        <v>452</v>
      </c>
      <c r="B453" t="s">
        <v>830</v>
      </c>
      <c r="C453" t="s">
        <v>421</v>
      </c>
      <c r="D453" t="s">
        <v>443</v>
      </c>
      <c r="E453" t="s">
        <v>899</v>
      </c>
      <c r="F453" s="396">
        <v>669</v>
      </c>
      <c r="G453" t="s">
        <v>428</v>
      </c>
    </row>
    <row r="454" spans="1:7" ht="15" x14ac:dyDescent="0.25">
      <c r="A454" s="207">
        <v>453</v>
      </c>
      <c r="B454" t="s">
        <v>830</v>
      </c>
      <c r="C454" t="s">
        <v>421</v>
      </c>
      <c r="D454" t="s">
        <v>445</v>
      </c>
      <c r="E454" t="s">
        <v>900</v>
      </c>
      <c r="F454" s="396">
        <v>1199</v>
      </c>
      <c r="G454" t="s">
        <v>428</v>
      </c>
    </row>
    <row r="455" spans="1:7" ht="15" x14ac:dyDescent="0.25">
      <c r="A455" s="207">
        <v>454</v>
      </c>
      <c r="B455" t="s">
        <v>830</v>
      </c>
      <c r="C455" t="s">
        <v>429</v>
      </c>
      <c r="D455" t="s">
        <v>447</v>
      </c>
      <c r="E455" t="s">
        <v>901</v>
      </c>
      <c r="F455" s="396">
        <v>1199</v>
      </c>
      <c r="G455" t="s">
        <v>428</v>
      </c>
    </row>
    <row r="456" spans="1:7" ht="15" x14ac:dyDescent="0.25">
      <c r="A456" s="207">
        <v>455</v>
      </c>
      <c r="B456" t="s">
        <v>830</v>
      </c>
      <c r="C456" t="s">
        <v>421</v>
      </c>
      <c r="D456" t="s">
        <v>450</v>
      </c>
      <c r="E456" t="s">
        <v>902</v>
      </c>
      <c r="F456" s="396">
        <v>499</v>
      </c>
      <c r="G456" t="s">
        <v>428</v>
      </c>
    </row>
    <row r="457" spans="1:7" ht="15" x14ac:dyDescent="0.25">
      <c r="A457" s="207">
        <v>456</v>
      </c>
      <c r="B457" t="s">
        <v>830</v>
      </c>
      <c r="C457" t="s">
        <v>417</v>
      </c>
      <c r="D457" t="s">
        <v>418</v>
      </c>
      <c r="E457" t="s">
        <v>903</v>
      </c>
      <c r="F457" s="396">
        <v>999</v>
      </c>
      <c r="G457" t="s">
        <v>428</v>
      </c>
    </row>
    <row r="458" spans="1:7" ht="15" x14ac:dyDescent="0.25">
      <c r="A458" s="207">
        <v>457</v>
      </c>
      <c r="B458" t="s">
        <v>830</v>
      </c>
      <c r="C458" t="s">
        <v>421</v>
      </c>
      <c r="D458" t="s">
        <v>422</v>
      </c>
      <c r="E458" t="s">
        <v>904</v>
      </c>
      <c r="F458" s="396">
        <v>2459</v>
      </c>
      <c r="G458" t="s">
        <v>420</v>
      </c>
    </row>
    <row r="459" spans="1:7" ht="15" x14ac:dyDescent="0.25">
      <c r="A459" s="207">
        <v>458</v>
      </c>
      <c r="B459" t="s">
        <v>830</v>
      </c>
      <c r="C459" t="s">
        <v>429</v>
      </c>
      <c r="D459" t="s">
        <v>426</v>
      </c>
      <c r="E459" t="s">
        <v>905</v>
      </c>
      <c r="F459" s="396">
        <v>1419</v>
      </c>
      <c r="G459" t="s">
        <v>420</v>
      </c>
    </row>
    <row r="460" spans="1:7" ht="15" x14ac:dyDescent="0.25">
      <c r="A460" s="207">
        <v>459</v>
      </c>
      <c r="B460" t="s">
        <v>830</v>
      </c>
      <c r="C460" t="s">
        <v>425</v>
      </c>
      <c r="D460" t="s">
        <v>430</v>
      </c>
      <c r="E460" t="s">
        <v>906</v>
      </c>
      <c r="F460" s="396">
        <v>699</v>
      </c>
      <c r="G460" t="s">
        <v>428</v>
      </c>
    </row>
    <row r="461" spans="1:7" ht="15" x14ac:dyDescent="0.25">
      <c r="A461" s="207">
        <v>460</v>
      </c>
      <c r="B461" t="s">
        <v>830</v>
      </c>
      <c r="C461" t="s">
        <v>434</v>
      </c>
      <c r="D461" t="s">
        <v>432</v>
      </c>
      <c r="E461" t="s">
        <v>907</v>
      </c>
      <c r="F461" s="396">
        <v>999</v>
      </c>
      <c r="G461" t="s">
        <v>428</v>
      </c>
    </row>
    <row r="462" spans="1:7" ht="15" x14ac:dyDescent="0.25">
      <c r="A462" s="207">
        <v>461</v>
      </c>
      <c r="B462" t="s">
        <v>830</v>
      </c>
      <c r="C462" t="s">
        <v>417</v>
      </c>
      <c r="D462" t="s">
        <v>435</v>
      </c>
      <c r="E462" t="s">
        <v>908</v>
      </c>
      <c r="F462" s="396">
        <v>1299</v>
      </c>
      <c r="G462" t="s">
        <v>428</v>
      </c>
    </row>
    <row r="463" spans="1:7" ht="15" x14ac:dyDescent="0.25">
      <c r="A463" s="207">
        <v>462</v>
      </c>
      <c r="B463" t="s">
        <v>830</v>
      </c>
      <c r="C463" t="s">
        <v>453</v>
      </c>
      <c r="D463" t="s">
        <v>437</v>
      </c>
      <c r="E463" t="s">
        <v>909</v>
      </c>
      <c r="F463" s="396">
        <v>549</v>
      </c>
      <c r="G463" t="s">
        <v>420</v>
      </c>
    </row>
    <row r="464" spans="1:7" ht="15" x14ac:dyDescent="0.25">
      <c r="A464" s="207">
        <v>463</v>
      </c>
      <c r="B464" t="s">
        <v>830</v>
      </c>
      <c r="C464" t="s">
        <v>429</v>
      </c>
      <c r="D464" t="s">
        <v>439</v>
      </c>
      <c r="E464" t="s">
        <v>910</v>
      </c>
      <c r="F464" s="396">
        <v>1499</v>
      </c>
      <c r="G464" t="s">
        <v>428</v>
      </c>
    </row>
    <row r="465" spans="1:7" ht="15" x14ac:dyDescent="0.25">
      <c r="A465" s="207">
        <v>464</v>
      </c>
      <c r="B465" t="s">
        <v>830</v>
      </c>
      <c r="C465" t="s">
        <v>453</v>
      </c>
      <c r="D465" t="s">
        <v>441</v>
      </c>
      <c r="E465" t="s">
        <v>911</v>
      </c>
      <c r="F465" s="396">
        <v>999</v>
      </c>
      <c r="G465" t="s">
        <v>428</v>
      </c>
    </row>
    <row r="466" spans="1:7" ht="15" x14ac:dyDescent="0.25">
      <c r="A466" s="207">
        <v>465</v>
      </c>
      <c r="B466" t="s">
        <v>830</v>
      </c>
      <c r="C466" t="s">
        <v>453</v>
      </c>
      <c r="D466" t="s">
        <v>443</v>
      </c>
      <c r="E466" t="s">
        <v>912</v>
      </c>
      <c r="F466" s="396">
        <v>945</v>
      </c>
      <c r="G466" t="s">
        <v>428</v>
      </c>
    </row>
    <row r="467" spans="1:7" ht="15" x14ac:dyDescent="0.25">
      <c r="A467" s="207">
        <v>466</v>
      </c>
      <c r="B467" t="s">
        <v>830</v>
      </c>
      <c r="C467" t="s">
        <v>417</v>
      </c>
      <c r="D467" t="s">
        <v>445</v>
      </c>
      <c r="E467" t="s">
        <v>913</v>
      </c>
      <c r="F467" s="396">
        <v>1999</v>
      </c>
      <c r="G467" t="s">
        <v>428</v>
      </c>
    </row>
    <row r="468" spans="1:7" ht="15" x14ac:dyDescent="0.25">
      <c r="A468" s="207">
        <v>467</v>
      </c>
      <c r="B468" t="s">
        <v>830</v>
      </c>
      <c r="C468" t="s">
        <v>434</v>
      </c>
      <c r="D468" t="s">
        <v>447</v>
      </c>
      <c r="E468" t="s">
        <v>914</v>
      </c>
      <c r="F468" s="396">
        <v>999</v>
      </c>
      <c r="G468" t="s">
        <v>478</v>
      </c>
    </row>
    <row r="469" spans="1:7" ht="15" x14ac:dyDescent="0.25">
      <c r="A469" s="207">
        <v>468</v>
      </c>
      <c r="B469" t="s">
        <v>830</v>
      </c>
      <c r="C469" t="s">
        <v>429</v>
      </c>
      <c r="D469" t="s">
        <v>450</v>
      </c>
      <c r="E469" t="s">
        <v>915</v>
      </c>
      <c r="F469" s="396">
        <v>1199</v>
      </c>
      <c r="G469" t="s">
        <v>527</v>
      </c>
    </row>
    <row r="470" spans="1:7" ht="15" x14ac:dyDescent="0.25">
      <c r="A470" s="207">
        <v>469</v>
      </c>
      <c r="B470" t="s">
        <v>830</v>
      </c>
      <c r="C470" t="s">
        <v>425</v>
      </c>
      <c r="D470" t="s">
        <v>418</v>
      </c>
      <c r="E470" t="s">
        <v>916</v>
      </c>
      <c r="F470" s="396">
        <v>899</v>
      </c>
      <c r="G470" t="s">
        <v>449</v>
      </c>
    </row>
    <row r="471" spans="1:7" ht="15" x14ac:dyDescent="0.25">
      <c r="A471" s="207">
        <v>470</v>
      </c>
      <c r="B471" t="s">
        <v>830</v>
      </c>
      <c r="C471" t="s">
        <v>434</v>
      </c>
      <c r="D471" t="s">
        <v>422</v>
      </c>
      <c r="E471" t="s">
        <v>917</v>
      </c>
      <c r="F471" s="396">
        <v>759</v>
      </c>
      <c r="G471" t="s">
        <v>428</v>
      </c>
    </row>
    <row r="472" spans="1:7" ht="15" x14ac:dyDescent="0.25">
      <c r="A472" s="207">
        <v>471</v>
      </c>
      <c r="B472" t="s">
        <v>830</v>
      </c>
      <c r="C472" t="s">
        <v>429</v>
      </c>
      <c r="D472" t="s">
        <v>426</v>
      </c>
      <c r="E472" t="s">
        <v>893</v>
      </c>
      <c r="F472" s="396">
        <v>2053</v>
      </c>
      <c r="G472" t="s">
        <v>420</v>
      </c>
    </row>
    <row r="473" spans="1:7" ht="15" x14ac:dyDescent="0.25">
      <c r="A473" s="207">
        <v>472</v>
      </c>
      <c r="B473" t="s">
        <v>830</v>
      </c>
      <c r="C473" t="s">
        <v>434</v>
      </c>
      <c r="D473" t="s">
        <v>430</v>
      </c>
      <c r="E473" t="s">
        <v>918</v>
      </c>
      <c r="F473" s="396">
        <v>699</v>
      </c>
      <c r="G473" t="s">
        <v>449</v>
      </c>
    </row>
    <row r="474" spans="1:7" ht="15" x14ac:dyDescent="0.25">
      <c r="A474" s="207">
        <v>473</v>
      </c>
      <c r="B474" t="s">
        <v>830</v>
      </c>
      <c r="C474" t="s">
        <v>453</v>
      </c>
      <c r="D474" t="s">
        <v>432</v>
      </c>
      <c r="E474" t="s">
        <v>919</v>
      </c>
      <c r="F474" s="396">
        <v>1449</v>
      </c>
      <c r="G474" t="s">
        <v>424</v>
      </c>
    </row>
    <row r="475" spans="1:7" ht="15" x14ac:dyDescent="0.25">
      <c r="A475" s="207">
        <v>474</v>
      </c>
      <c r="B475" t="s">
        <v>830</v>
      </c>
      <c r="C475" t="s">
        <v>425</v>
      </c>
      <c r="D475" t="s">
        <v>435</v>
      </c>
      <c r="E475" t="s">
        <v>920</v>
      </c>
      <c r="F475" s="396">
        <v>999</v>
      </c>
      <c r="G475" t="s">
        <v>428</v>
      </c>
    </row>
    <row r="476" spans="1:7" ht="15" x14ac:dyDescent="0.25">
      <c r="A476" s="207">
        <v>475</v>
      </c>
      <c r="B476" t="s">
        <v>830</v>
      </c>
      <c r="C476" t="s">
        <v>429</v>
      </c>
      <c r="D476" t="s">
        <v>437</v>
      </c>
      <c r="E476" t="s">
        <v>921</v>
      </c>
      <c r="F476" s="396">
        <v>349</v>
      </c>
      <c r="G476" t="s">
        <v>424</v>
      </c>
    </row>
    <row r="477" spans="1:7" ht="15" x14ac:dyDescent="0.25">
      <c r="A477" s="207">
        <v>476</v>
      </c>
      <c r="B477" t="s">
        <v>830</v>
      </c>
      <c r="C477" t="s">
        <v>417</v>
      </c>
      <c r="D477" t="s">
        <v>439</v>
      </c>
      <c r="E477" t="s">
        <v>922</v>
      </c>
      <c r="F477" s="396">
        <v>549</v>
      </c>
      <c r="G477" t="s">
        <v>449</v>
      </c>
    </row>
    <row r="478" spans="1:7" ht="15" x14ac:dyDescent="0.25">
      <c r="A478" s="207">
        <v>477</v>
      </c>
      <c r="B478" t="s">
        <v>830</v>
      </c>
      <c r="C478" t="s">
        <v>425</v>
      </c>
      <c r="D478" t="s">
        <v>441</v>
      </c>
      <c r="E478" t="s">
        <v>923</v>
      </c>
      <c r="F478" s="396">
        <v>469</v>
      </c>
      <c r="G478" t="s">
        <v>527</v>
      </c>
    </row>
    <row r="479" spans="1:7" ht="15" x14ac:dyDescent="0.25">
      <c r="A479" s="207">
        <v>478</v>
      </c>
      <c r="B479" t="s">
        <v>830</v>
      </c>
      <c r="C479" t="s">
        <v>425</v>
      </c>
      <c r="D479" t="s">
        <v>443</v>
      </c>
      <c r="E479" t="s">
        <v>924</v>
      </c>
      <c r="F479" s="396">
        <v>899</v>
      </c>
      <c r="G479" t="s">
        <v>428</v>
      </c>
    </row>
    <row r="480" spans="1:7" ht="15" x14ac:dyDescent="0.25">
      <c r="A480" s="207">
        <v>479</v>
      </c>
      <c r="B480" t="s">
        <v>830</v>
      </c>
      <c r="C480" t="s">
        <v>429</v>
      </c>
      <c r="D480" t="s">
        <v>445</v>
      </c>
      <c r="E480" t="s">
        <v>925</v>
      </c>
      <c r="F480" s="396">
        <v>1029</v>
      </c>
      <c r="G480" t="s">
        <v>420</v>
      </c>
    </row>
    <row r="481" spans="1:7" ht="15" x14ac:dyDescent="0.25">
      <c r="A481" s="207">
        <v>480</v>
      </c>
      <c r="B481" t="s">
        <v>830</v>
      </c>
      <c r="C481" t="s">
        <v>421</v>
      </c>
      <c r="D481" t="s">
        <v>447</v>
      </c>
      <c r="E481" t="s">
        <v>926</v>
      </c>
      <c r="F481" s="396">
        <v>549</v>
      </c>
      <c r="G481" t="s">
        <v>527</v>
      </c>
    </row>
    <row r="482" spans="1:7" ht="15" x14ac:dyDescent="0.25">
      <c r="A482" s="207">
        <v>481</v>
      </c>
      <c r="B482" t="s">
        <v>830</v>
      </c>
      <c r="C482" t="s">
        <v>417</v>
      </c>
      <c r="D482" t="s">
        <v>450</v>
      </c>
      <c r="E482" t="s">
        <v>927</v>
      </c>
      <c r="F482" s="396">
        <v>649</v>
      </c>
      <c r="G482" t="s">
        <v>428</v>
      </c>
    </row>
    <row r="483" spans="1:7" ht="15" x14ac:dyDescent="0.25">
      <c r="A483" s="207">
        <v>482</v>
      </c>
      <c r="B483" t="s">
        <v>830</v>
      </c>
      <c r="C483" t="s">
        <v>425</v>
      </c>
      <c r="D483" t="s">
        <v>418</v>
      </c>
      <c r="E483" t="s">
        <v>928</v>
      </c>
      <c r="F483" s="396">
        <v>649</v>
      </c>
      <c r="G483" t="s">
        <v>460</v>
      </c>
    </row>
    <row r="484" spans="1:7" ht="15" x14ac:dyDescent="0.25">
      <c r="A484" s="207">
        <v>483</v>
      </c>
      <c r="B484" t="s">
        <v>830</v>
      </c>
      <c r="C484" t="s">
        <v>417</v>
      </c>
      <c r="D484" t="s">
        <v>422</v>
      </c>
      <c r="E484" t="s">
        <v>929</v>
      </c>
      <c r="F484" s="396">
        <v>499</v>
      </c>
      <c r="G484" t="s">
        <v>428</v>
      </c>
    </row>
    <row r="485" spans="1:7" ht="15" x14ac:dyDescent="0.25">
      <c r="A485" s="207">
        <v>484</v>
      </c>
      <c r="B485" t="s">
        <v>830</v>
      </c>
      <c r="C485" t="s">
        <v>429</v>
      </c>
      <c r="D485" t="s">
        <v>426</v>
      </c>
      <c r="E485" t="s">
        <v>930</v>
      </c>
      <c r="F485" s="396">
        <v>698</v>
      </c>
      <c r="G485" t="s">
        <v>449</v>
      </c>
    </row>
    <row r="486" spans="1:7" ht="15" x14ac:dyDescent="0.25">
      <c r="A486" s="207">
        <v>485</v>
      </c>
      <c r="B486" t="s">
        <v>830</v>
      </c>
      <c r="C486" t="s">
        <v>425</v>
      </c>
      <c r="D486" t="s">
        <v>430</v>
      </c>
      <c r="E486" t="s">
        <v>931</v>
      </c>
      <c r="F486" s="396">
        <v>1149</v>
      </c>
      <c r="G486" t="s">
        <v>478</v>
      </c>
    </row>
    <row r="487" spans="1:7" ht="15" x14ac:dyDescent="0.25">
      <c r="A487" s="207">
        <v>486</v>
      </c>
      <c r="B487" t="s">
        <v>830</v>
      </c>
      <c r="C487" t="s">
        <v>429</v>
      </c>
      <c r="D487" t="s">
        <v>432</v>
      </c>
      <c r="E487" t="s">
        <v>932</v>
      </c>
      <c r="F487" s="396">
        <v>491</v>
      </c>
      <c r="G487" t="s">
        <v>449</v>
      </c>
    </row>
    <row r="488" spans="1:7" ht="15" x14ac:dyDescent="0.25">
      <c r="A488" s="207">
        <v>487</v>
      </c>
      <c r="B488" t="s">
        <v>830</v>
      </c>
      <c r="C488" t="s">
        <v>453</v>
      </c>
      <c r="D488" t="s">
        <v>435</v>
      </c>
      <c r="E488" t="s">
        <v>933</v>
      </c>
      <c r="F488" s="396">
        <v>1999</v>
      </c>
      <c r="G488" t="s">
        <v>478</v>
      </c>
    </row>
    <row r="489" spans="1:7" ht="15" x14ac:dyDescent="0.25">
      <c r="A489" s="207">
        <v>488</v>
      </c>
      <c r="B489" t="s">
        <v>830</v>
      </c>
      <c r="C489" t="s">
        <v>425</v>
      </c>
      <c r="D489" t="s">
        <v>437</v>
      </c>
      <c r="E489" t="s">
        <v>934</v>
      </c>
      <c r="F489" s="396">
        <v>599</v>
      </c>
      <c r="G489" t="s">
        <v>527</v>
      </c>
    </row>
    <row r="490" spans="1:7" ht="15" x14ac:dyDescent="0.25">
      <c r="A490" s="207">
        <v>489</v>
      </c>
      <c r="B490" t="s">
        <v>830</v>
      </c>
      <c r="C490" t="s">
        <v>429</v>
      </c>
      <c r="D490" t="s">
        <v>439</v>
      </c>
      <c r="E490" t="s">
        <v>935</v>
      </c>
      <c r="F490" s="396">
        <v>1899</v>
      </c>
      <c r="G490" t="s">
        <v>478</v>
      </c>
    </row>
    <row r="491" spans="1:7" ht="15" x14ac:dyDescent="0.25">
      <c r="A491" s="207">
        <v>490</v>
      </c>
      <c r="B491" t="s">
        <v>830</v>
      </c>
      <c r="C491" t="s">
        <v>453</v>
      </c>
      <c r="D491" t="s">
        <v>441</v>
      </c>
      <c r="E491" t="s">
        <v>936</v>
      </c>
      <c r="F491" s="396">
        <v>379</v>
      </c>
      <c r="G491" t="s">
        <v>527</v>
      </c>
    </row>
    <row r="492" spans="1:7" ht="15" x14ac:dyDescent="0.25">
      <c r="A492" s="207">
        <v>491</v>
      </c>
      <c r="B492" t="s">
        <v>830</v>
      </c>
      <c r="C492" t="s">
        <v>425</v>
      </c>
      <c r="D492" t="s">
        <v>443</v>
      </c>
      <c r="E492" t="s">
        <v>937</v>
      </c>
      <c r="F492" s="396">
        <v>999</v>
      </c>
      <c r="G492" t="s">
        <v>424</v>
      </c>
    </row>
    <row r="493" spans="1:7" ht="15" x14ac:dyDescent="0.25">
      <c r="A493" s="207">
        <v>492</v>
      </c>
      <c r="B493" t="s">
        <v>830</v>
      </c>
      <c r="C493" t="s">
        <v>425</v>
      </c>
      <c r="D493" t="s">
        <v>445</v>
      </c>
      <c r="E493" t="s">
        <v>938</v>
      </c>
      <c r="F493" s="396">
        <v>2199</v>
      </c>
      <c r="G493" t="s">
        <v>478</v>
      </c>
    </row>
    <row r="494" spans="1:7" ht="15" x14ac:dyDescent="0.25">
      <c r="A494" s="207">
        <v>493</v>
      </c>
      <c r="B494" t="s">
        <v>830</v>
      </c>
      <c r="C494" t="s">
        <v>434</v>
      </c>
      <c r="D494" t="s">
        <v>447</v>
      </c>
      <c r="E494" t="s">
        <v>939</v>
      </c>
      <c r="F494" s="396">
        <v>849</v>
      </c>
      <c r="G494" t="s">
        <v>527</v>
      </c>
    </row>
    <row r="495" spans="1:7" ht="15" x14ac:dyDescent="0.25">
      <c r="A495" s="207">
        <v>494</v>
      </c>
      <c r="B495" t="s">
        <v>830</v>
      </c>
      <c r="C495" t="s">
        <v>429</v>
      </c>
      <c r="D495" t="s">
        <v>450</v>
      </c>
      <c r="E495" t="s">
        <v>940</v>
      </c>
      <c r="F495" s="396">
        <v>1999</v>
      </c>
      <c r="G495" t="s">
        <v>424</v>
      </c>
    </row>
    <row r="496" spans="1:7" ht="15" x14ac:dyDescent="0.25">
      <c r="A496" s="207">
        <v>495</v>
      </c>
      <c r="B496" t="s">
        <v>830</v>
      </c>
      <c r="C496" t="s">
        <v>434</v>
      </c>
      <c r="D496" t="s">
        <v>418</v>
      </c>
      <c r="E496" t="s">
        <v>941</v>
      </c>
      <c r="F496" s="396">
        <v>919</v>
      </c>
      <c r="G496" t="s">
        <v>428</v>
      </c>
    </row>
    <row r="497" spans="1:7" ht="15" x14ac:dyDescent="0.25">
      <c r="A497" s="207">
        <v>496</v>
      </c>
      <c r="B497" t="s">
        <v>830</v>
      </c>
      <c r="C497" t="s">
        <v>453</v>
      </c>
      <c r="D497" t="s">
        <v>422</v>
      </c>
      <c r="E497" t="s">
        <v>942</v>
      </c>
      <c r="F497" s="396">
        <v>1249</v>
      </c>
      <c r="G497" t="s">
        <v>460</v>
      </c>
    </row>
    <row r="498" spans="1:7" ht="15" x14ac:dyDescent="0.25">
      <c r="A498" s="207">
        <v>497</v>
      </c>
      <c r="B498" t="s">
        <v>830</v>
      </c>
      <c r="C498" t="s">
        <v>417</v>
      </c>
      <c r="D498" t="s">
        <v>426</v>
      </c>
      <c r="E498" t="s">
        <v>943</v>
      </c>
      <c r="F498" s="396">
        <v>3409</v>
      </c>
      <c r="G498" t="s">
        <v>420</v>
      </c>
    </row>
    <row r="499" spans="1:7" ht="15" x14ac:dyDescent="0.25">
      <c r="A499" s="207">
        <v>498</v>
      </c>
      <c r="B499" t="s">
        <v>830</v>
      </c>
      <c r="C499" t="s">
        <v>425</v>
      </c>
      <c r="D499" t="s">
        <v>430</v>
      </c>
      <c r="E499" t="s">
        <v>944</v>
      </c>
      <c r="F499" s="396">
        <v>889</v>
      </c>
      <c r="G499" t="s">
        <v>428</v>
      </c>
    </row>
    <row r="500" spans="1:7" ht="15" x14ac:dyDescent="0.25">
      <c r="A500" s="207">
        <v>499</v>
      </c>
      <c r="B500" t="s">
        <v>830</v>
      </c>
      <c r="C500" t="s">
        <v>425</v>
      </c>
      <c r="D500" t="s">
        <v>432</v>
      </c>
      <c r="E500" t="s">
        <v>945</v>
      </c>
      <c r="F500" s="396">
        <v>1299</v>
      </c>
      <c r="G500" t="s">
        <v>428</v>
      </c>
    </row>
    <row r="501" spans="1:7" ht="15" x14ac:dyDescent="0.25">
      <c r="A501" s="207">
        <v>500</v>
      </c>
      <c r="B501" t="s">
        <v>830</v>
      </c>
      <c r="C501" t="s">
        <v>429</v>
      </c>
      <c r="D501" t="s">
        <v>435</v>
      </c>
      <c r="E501" t="s">
        <v>946</v>
      </c>
      <c r="F501" s="396">
        <v>1699</v>
      </c>
      <c r="G501" t="s">
        <v>527</v>
      </c>
    </row>
    <row r="502" spans="1:7" ht="15" x14ac:dyDescent="0.25">
      <c r="A502" s="207">
        <v>501</v>
      </c>
      <c r="B502" t="s">
        <v>830</v>
      </c>
      <c r="C502" t="s">
        <v>425</v>
      </c>
      <c r="D502" t="s">
        <v>437</v>
      </c>
      <c r="E502" t="s">
        <v>947</v>
      </c>
      <c r="F502" s="396">
        <v>1699</v>
      </c>
      <c r="G502" t="s">
        <v>424</v>
      </c>
    </row>
    <row r="503" spans="1:7" ht="15" x14ac:dyDescent="0.25">
      <c r="A503" s="207">
        <v>502</v>
      </c>
      <c r="B503" t="s">
        <v>830</v>
      </c>
      <c r="C503" t="s">
        <v>417</v>
      </c>
      <c r="D503" t="s">
        <v>439</v>
      </c>
      <c r="E503" t="s">
        <v>948</v>
      </c>
      <c r="F503" s="396">
        <v>679</v>
      </c>
      <c r="G503" t="s">
        <v>428</v>
      </c>
    </row>
    <row r="504" spans="1:7" ht="15" x14ac:dyDescent="0.25">
      <c r="A504" s="207">
        <v>503</v>
      </c>
      <c r="B504" t="s">
        <v>830</v>
      </c>
      <c r="C504" t="s">
        <v>453</v>
      </c>
      <c r="D504" t="s">
        <v>441</v>
      </c>
      <c r="E504" t="s">
        <v>949</v>
      </c>
      <c r="F504" s="396">
        <v>3999</v>
      </c>
      <c r="G504" t="s">
        <v>478</v>
      </c>
    </row>
    <row r="505" spans="1:7" ht="15" x14ac:dyDescent="0.25">
      <c r="A505" s="207">
        <v>504</v>
      </c>
      <c r="B505" t="s">
        <v>830</v>
      </c>
      <c r="C505" t="s">
        <v>453</v>
      </c>
      <c r="D505" t="s">
        <v>443</v>
      </c>
      <c r="E505" t="s">
        <v>950</v>
      </c>
      <c r="F505" s="396">
        <v>1399</v>
      </c>
      <c r="G505" t="s">
        <v>478</v>
      </c>
    </row>
    <row r="506" spans="1:7" ht="15" x14ac:dyDescent="0.25">
      <c r="A506" s="207">
        <v>505</v>
      </c>
      <c r="B506" t="s">
        <v>830</v>
      </c>
      <c r="C506" t="s">
        <v>425</v>
      </c>
      <c r="D506" t="s">
        <v>445</v>
      </c>
      <c r="E506" t="s">
        <v>951</v>
      </c>
      <c r="F506" s="396">
        <v>729</v>
      </c>
      <c r="G506" t="s">
        <v>428</v>
      </c>
    </row>
    <row r="507" spans="1:7" ht="15" x14ac:dyDescent="0.25">
      <c r="A507" s="207">
        <v>506</v>
      </c>
      <c r="B507" t="s">
        <v>830</v>
      </c>
      <c r="C507" t="s">
        <v>421</v>
      </c>
      <c r="D507" t="s">
        <v>447</v>
      </c>
      <c r="E507" t="s">
        <v>952</v>
      </c>
      <c r="F507" s="396">
        <v>2929</v>
      </c>
      <c r="G507" t="s">
        <v>420</v>
      </c>
    </row>
    <row r="508" spans="1:7" ht="15" x14ac:dyDescent="0.25">
      <c r="A508" s="207">
        <v>507</v>
      </c>
      <c r="B508" t="s">
        <v>830</v>
      </c>
      <c r="C508" t="s">
        <v>417</v>
      </c>
      <c r="D508" t="s">
        <v>450</v>
      </c>
      <c r="E508" t="s">
        <v>953</v>
      </c>
      <c r="F508" s="396">
        <v>1599</v>
      </c>
      <c r="G508" t="s">
        <v>478</v>
      </c>
    </row>
    <row r="509" spans="1:7" ht="15" x14ac:dyDescent="0.25">
      <c r="A509" s="207">
        <v>508</v>
      </c>
      <c r="B509" t="s">
        <v>830</v>
      </c>
      <c r="C509" t="s">
        <v>434</v>
      </c>
      <c r="D509" t="s">
        <v>418</v>
      </c>
      <c r="E509" t="s">
        <v>954</v>
      </c>
      <c r="F509" s="396">
        <v>1399</v>
      </c>
      <c r="G509" t="s">
        <v>478</v>
      </c>
    </row>
    <row r="510" spans="1:7" ht="15" x14ac:dyDescent="0.25">
      <c r="A510" s="207">
        <v>509</v>
      </c>
      <c r="B510" t="s">
        <v>830</v>
      </c>
      <c r="C510" t="s">
        <v>425</v>
      </c>
      <c r="D510" t="s">
        <v>422</v>
      </c>
      <c r="E510" t="s">
        <v>955</v>
      </c>
      <c r="F510" s="396">
        <v>1399</v>
      </c>
      <c r="G510" t="s">
        <v>478</v>
      </c>
    </row>
    <row r="511" spans="1:7" ht="15" x14ac:dyDescent="0.25">
      <c r="A511" s="207">
        <v>510</v>
      </c>
      <c r="B511" t="s">
        <v>830</v>
      </c>
      <c r="C511" t="s">
        <v>421</v>
      </c>
      <c r="D511" t="s">
        <v>426</v>
      </c>
      <c r="E511" t="s">
        <v>956</v>
      </c>
      <c r="F511" s="396">
        <v>1849</v>
      </c>
      <c r="G511" t="s">
        <v>478</v>
      </c>
    </row>
    <row r="512" spans="1:7" ht="15" x14ac:dyDescent="0.25">
      <c r="A512" s="207">
        <v>511</v>
      </c>
      <c r="B512" t="s">
        <v>830</v>
      </c>
      <c r="C512" t="s">
        <v>429</v>
      </c>
      <c r="D512" t="s">
        <v>430</v>
      </c>
      <c r="E512" t="s">
        <v>957</v>
      </c>
      <c r="F512" s="396">
        <v>1099</v>
      </c>
      <c r="G512" t="s">
        <v>478</v>
      </c>
    </row>
    <row r="513" spans="1:7" ht="15" x14ac:dyDescent="0.25">
      <c r="A513" s="207">
        <v>512</v>
      </c>
      <c r="B513" t="s">
        <v>830</v>
      </c>
      <c r="C513" t="s">
        <v>453</v>
      </c>
      <c r="D513" t="s">
        <v>432</v>
      </c>
      <c r="E513" t="s">
        <v>958</v>
      </c>
      <c r="F513" s="396">
        <v>999</v>
      </c>
      <c r="G513" t="s">
        <v>478</v>
      </c>
    </row>
    <row r="514" spans="1:7" ht="15" x14ac:dyDescent="0.25">
      <c r="A514" s="207">
        <v>513</v>
      </c>
      <c r="B514" t="s">
        <v>830</v>
      </c>
      <c r="C514" t="s">
        <v>434</v>
      </c>
      <c r="D514" t="s">
        <v>435</v>
      </c>
      <c r="E514" t="s">
        <v>959</v>
      </c>
      <c r="F514" s="396">
        <v>999</v>
      </c>
      <c r="G514" t="s">
        <v>478</v>
      </c>
    </row>
    <row r="515" spans="1:7" ht="15" x14ac:dyDescent="0.25">
      <c r="A515" s="207">
        <v>514</v>
      </c>
      <c r="B515" t="s">
        <v>830</v>
      </c>
      <c r="C515" t="s">
        <v>417</v>
      </c>
      <c r="D515" t="s">
        <v>437</v>
      </c>
      <c r="E515" t="s">
        <v>960</v>
      </c>
      <c r="F515" s="396">
        <v>1449</v>
      </c>
      <c r="G515" t="s">
        <v>478</v>
      </c>
    </row>
    <row r="516" spans="1:7" ht="15" x14ac:dyDescent="0.25">
      <c r="A516" s="207">
        <v>515</v>
      </c>
      <c r="B516" t="s">
        <v>830</v>
      </c>
      <c r="C516" t="s">
        <v>421</v>
      </c>
      <c r="D516" t="s">
        <v>439</v>
      </c>
      <c r="E516" t="s">
        <v>961</v>
      </c>
      <c r="F516" s="396">
        <v>1699</v>
      </c>
      <c r="G516" t="s">
        <v>478</v>
      </c>
    </row>
    <row r="517" spans="1:7" ht="15" x14ac:dyDescent="0.25">
      <c r="A517" s="207">
        <v>516</v>
      </c>
      <c r="B517" t="s">
        <v>830</v>
      </c>
      <c r="C517" t="s">
        <v>429</v>
      </c>
      <c r="D517" t="s">
        <v>441</v>
      </c>
      <c r="E517" t="s">
        <v>962</v>
      </c>
      <c r="F517" s="396">
        <v>1699</v>
      </c>
      <c r="G517" t="s">
        <v>478</v>
      </c>
    </row>
    <row r="518" spans="1:7" ht="15" x14ac:dyDescent="0.25">
      <c r="A518" s="207">
        <v>517</v>
      </c>
      <c r="B518" t="s">
        <v>830</v>
      </c>
      <c r="C518" t="s">
        <v>425</v>
      </c>
      <c r="D518" t="s">
        <v>443</v>
      </c>
      <c r="E518" t="s">
        <v>963</v>
      </c>
      <c r="F518" s="396">
        <v>1899</v>
      </c>
      <c r="G518" t="s">
        <v>527</v>
      </c>
    </row>
    <row r="519" spans="1:7" ht="15" x14ac:dyDescent="0.25">
      <c r="A519" s="207">
        <v>518</v>
      </c>
      <c r="B519" t="s">
        <v>830</v>
      </c>
      <c r="C519" t="s">
        <v>429</v>
      </c>
      <c r="D519" t="s">
        <v>445</v>
      </c>
      <c r="E519" t="s">
        <v>964</v>
      </c>
      <c r="F519" s="396">
        <v>1799</v>
      </c>
      <c r="G519" t="s">
        <v>527</v>
      </c>
    </row>
    <row r="520" spans="1:7" ht="15" x14ac:dyDescent="0.25">
      <c r="A520" s="207">
        <v>519</v>
      </c>
      <c r="B520" t="s">
        <v>830</v>
      </c>
      <c r="C520" t="s">
        <v>425</v>
      </c>
      <c r="D520" t="s">
        <v>447</v>
      </c>
      <c r="E520" t="s">
        <v>965</v>
      </c>
      <c r="F520" s="396">
        <v>1799</v>
      </c>
      <c r="G520" t="s">
        <v>527</v>
      </c>
    </row>
    <row r="521" spans="1:7" ht="15" x14ac:dyDescent="0.25">
      <c r="A521" s="207">
        <v>520</v>
      </c>
      <c r="B521" t="s">
        <v>830</v>
      </c>
      <c r="C521" t="s">
        <v>417</v>
      </c>
      <c r="D521" t="s">
        <v>450</v>
      </c>
      <c r="E521" t="s">
        <v>966</v>
      </c>
      <c r="F521" s="396">
        <v>2199</v>
      </c>
      <c r="G521" t="s">
        <v>527</v>
      </c>
    </row>
    <row r="522" spans="1:7" ht="15" x14ac:dyDescent="0.25">
      <c r="A522" s="207">
        <v>521</v>
      </c>
      <c r="B522" t="s">
        <v>830</v>
      </c>
      <c r="C522" t="s">
        <v>453</v>
      </c>
      <c r="D522" t="s">
        <v>418</v>
      </c>
      <c r="E522" t="s">
        <v>967</v>
      </c>
      <c r="F522" s="396">
        <v>1499</v>
      </c>
      <c r="G522" t="s">
        <v>527</v>
      </c>
    </row>
    <row r="523" spans="1:7" ht="15" x14ac:dyDescent="0.25">
      <c r="A523" s="207">
        <v>522</v>
      </c>
      <c r="B523" t="s">
        <v>830</v>
      </c>
      <c r="C523" t="s">
        <v>429</v>
      </c>
      <c r="D523" t="s">
        <v>422</v>
      </c>
      <c r="E523" t="s">
        <v>968</v>
      </c>
      <c r="F523" s="396">
        <v>1299</v>
      </c>
      <c r="G523" t="s">
        <v>527</v>
      </c>
    </row>
    <row r="524" spans="1:7" ht="15" x14ac:dyDescent="0.25">
      <c r="A524" s="207">
        <v>523</v>
      </c>
      <c r="B524" t="s">
        <v>830</v>
      </c>
      <c r="C524" t="s">
        <v>434</v>
      </c>
      <c r="D524" t="s">
        <v>426</v>
      </c>
      <c r="E524" t="s">
        <v>969</v>
      </c>
      <c r="F524" s="396">
        <v>1699</v>
      </c>
      <c r="G524" t="s">
        <v>527</v>
      </c>
    </row>
    <row r="525" spans="1:7" ht="15" x14ac:dyDescent="0.25">
      <c r="A525" s="207">
        <v>524</v>
      </c>
      <c r="B525" t="s">
        <v>830</v>
      </c>
      <c r="C525" t="s">
        <v>453</v>
      </c>
      <c r="D525" t="s">
        <v>430</v>
      </c>
      <c r="E525" t="s">
        <v>970</v>
      </c>
      <c r="F525" s="396">
        <v>1049</v>
      </c>
      <c r="G525" t="s">
        <v>527</v>
      </c>
    </row>
    <row r="526" spans="1:7" ht="15" x14ac:dyDescent="0.25">
      <c r="A526" s="207">
        <v>525</v>
      </c>
      <c r="B526" t="s">
        <v>830</v>
      </c>
      <c r="C526" t="s">
        <v>453</v>
      </c>
      <c r="D526" t="s">
        <v>432</v>
      </c>
      <c r="E526" t="s">
        <v>971</v>
      </c>
      <c r="F526" s="396">
        <v>949</v>
      </c>
      <c r="G526" t="s">
        <v>527</v>
      </c>
    </row>
    <row r="527" spans="1:7" ht="15" x14ac:dyDescent="0.25">
      <c r="A527" s="207">
        <v>526</v>
      </c>
      <c r="B527" t="s">
        <v>830</v>
      </c>
      <c r="C527" t="s">
        <v>417</v>
      </c>
      <c r="D527" t="s">
        <v>435</v>
      </c>
      <c r="E527" t="s">
        <v>972</v>
      </c>
      <c r="F527" s="396">
        <v>1099</v>
      </c>
      <c r="G527" t="s">
        <v>527</v>
      </c>
    </row>
    <row r="528" spans="1:7" ht="15" x14ac:dyDescent="0.25">
      <c r="A528" s="207">
        <v>527</v>
      </c>
      <c r="B528" t="s">
        <v>830</v>
      </c>
      <c r="C528" t="s">
        <v>417</v>
      </c>
      <c r="D528" t="s">
        <v>437</v>
      </c>
      <c r="E528" t="s">
        <v>973</v>
      </c>
      <c r="F528" s="396">
        <v>749</v>
      </c>
      <c r="G528" t="s">
        <v>527</v>
      </c>
    </row>
    <row r="529" spans="1:7" ht="15" x14ac:dyDescent="0.25">
      <c r="A529" s="207">
        <v>528</v>
      </c>
      <c r="B529" t="s">
        <v>830</v>
      </c>
      <c r="C529" t="s">
        <v>434</v>
      </c>
      <c r="D529" t="s">
        <v>439</v>
      </c>
      <c r="E529" t="s">
        <v>974</v>
      </c>
      <c r="F529" s="396">
        <v>749</v>
      </c>
      <c r="G529" t="s">
        <v>527</v>
      </c>
    </row>
    <row r="530" spans="1:7" ht="15" x14ac:dyDescent="0.25">
      <c r="A530" s="207">
        <v>529</v>
      </c>
      <c r="B530" t="s">
        <v>830</v>
      </c>
      <c r="C530" t="s">
        <v>417</v>
      </c>
      <c r="D530" t="s">
        <v>441</v>
      </c>
      <c r="E530" t="s">
        <v>975</v>
      </c>
      <c r="F530" s="396">
        <v>599</v>
      </c>
      <c r="G530" t="s">
        <v>527</v>
      </c>
    </row>
    <row r="531" spans="1:7" ht="15" x14ac:dyDescent="0.25">
      <c r="A531" s="207">
        <v>530</v>
      </c>
      <c r="B531" t="s">
        <v>830</v>
      </c>
      <c r="C531" t="s">
        <v>429</v>
      </c>
      <c r="D531" t="s">
        <v>443</v>
      </c>
      <c r="E531" t="s">
        <v>976</v>
      </c>
      <c r="F531" s="396">
        <v>599</v>
      </c>
      <c r="G531" t="s">
        <v>527</v>
      </c>
    </row>
    <row r="532" spans="1:7" ht="15" x14ac:dyDescent="0.25">
      <c r="A532" s="207">
        <v>531</v>
      </c>
      <c r="B532" t="s">
        <v>830</v>
      </c>
      <c r="C532" t="s">
        <v>417</v>
      </c>
      <c r="D532" t="s">
        <v>445</v>
      </c>
      <c r="E532" t="s">
        <v>977</v>
      </c>
      <c r="F532" s="396">
        <v>1599</v>
      </c>
      <c r="G532" t="s">
        <v>424</v>
      </c>
    </row>
    <row r="533" spans="1:7" ht="15" x14ac:dyDescent="0.25">
      <c r="A533" s="207">
        <v>532</v>
      </c>
      <c r="B533" t="s">
        <v>830</v>
      </c>
      <c r="C533" t="s">
        <v>429</v>
      </c>
      <c r="D533" t="s">
        <v>447</v>
      </c>
      <c r="E533" t="s">
        <v>978</v>
      </c>
      <c r="F533" s="396">
        <v>1999</v>
      </c>
      <c r="G533" t="s">
        <v>428</v>
      </c>
    </row>
    <row r="534" spans="1:7" ht="15" x14ac:dyDescent="0.25">
      <c r="A534" s="207">
        <v>533</v>
      </c>
      <c r="B534" t="s">
        <v>830</v>
      </c>
      <c r="C534" t="s">
        <v>425</v>
      </c>
      <c r="D534" t="s">
        <v>450</v>
      </c>
      <c r="E534" t="s">
        <v>979</v>
      </c>
      <c r="F534" s="396">
        <v>999</v>
      </c>
      <c r="G534" t="s">
        <v>428</v>
      </c>
    </row>
    <row r="535" spans="1:7" ht="15" x14ac:dyDescent="0.25">
      <c r="A535" s="207">
        <v>534</v>
      </c>
      <c r="B535" t="s">
        <v>830</v>
      </c>
      <c r="C535" t="s">
        <v>425</v>
      </c>
      <c r="D535" t="s">
        <v>418</v>
      </c>
      <c r="E535" t="s">
        <v>980</v>
      </c>
      <c r="F535" s="396">
        <v>1799</v>
      </c>
      <c r="G535" t="s">
        <v>460</v>
      </c>
    </row>
    <row r="536" spans="1:7" ht="15" x14ac:dyDescent="0.25">
      <c r="A536" s="207">
        <v>535</v>
      </c>
      <c r="B536" t="s">
        <v>830</v>
      </c>
      <c r="C536" t="s">
        <v>434</v>
      </c>
      <c r="D536" t="s">
        <v>422</v>
      </c>
      <c r="E536" t="s">
        <v>981</v>
      </c>
      <c r="F536" s="396">
        <v>1149</v>
      </c>
      <c r="G536" t="s">
        <v>460</v>
      </c>
    </row>
    <row r="537" spans="1:7" ht="15" x14ac:dyDescent="0.25">
      <c r="A537" s="207">
        <v>536</v>
      </c>
      <c r="B537" t="s">
        <v>830</v>
      </c>
      <c r="C537" t="s">
        <v>421</v>
      </c>
      <c r="D537" t="s">
        <v>426</v>
      </c>
      <c r="E537" t="s">
        <v>982</v>
      </c>
      <c r="F537" s="396">
        <v>1399</v>
      </c>
      <c r="G537" t="s">
        <v>460</v>
      </c>
    </row>
    <row r="538" spans="1:7" ht="15" x14ac:dyDescent="0.25">
      <c r="A538" s="207">
        <v>537</v>
      </c>
      <c r="B538" t="s">
        <v>830</v>
      </c>
      <c r="C538" t="s">
        <v>421</v>
      </c>
      <c r="D538" t="s">
        <v>430</v>
      </c>
      <c r="E538" t="s">
        <v>983</v>
      </c>
      <c r="F538" s="396">
        <v>1499</v>
      </c>
      <c r="G538" t="s">
        <v>460</v>
      </c>
    </row>
    <row r="539" spans="1:7" ht="15" x14ac:dyDescent="0.25">
      <c r="A539" s="207">
        <v>538</v>
      </c>
      <c r="B539" t="s">
        <v>830</v>
      </c>
      <c r="C539" t="s">
        <v>417</v>
      </c>
      <c r="D539" t="s">
        <v>432</v>
      </c>
      <c r="E539" t="s">
        <v>984</v>
      </c>
      <c r="F539" s="396">
        <v>1789</v>
      </c>
      <c r="G539" t="s">
        <v>460</v>
      </c>
    </row>
    <row r="540" spans="1:7" ht="15" x14ac:dyDescent="0.25">
      <c r="A540" s="207">
        <v>539</v>
      </c>
      <c r="B540" t="s">
        <v>830</v>
      </c>
      <c r="C540" t="s">
        <v>434</v>
      </c>
      <c r="D540" t="s">
        <v>435</v>
      </c>
      <c r="E540" t="s">
        <v>985</v>
      </c>
      <c r="F540" s="396">
        <v>1499</v>
      </c>
      <c r="G540" t="s">
        <v>460</v>
      </c>
    </row>
    <row r="541" spans="1:7" ht="15" x14ac:dyDescent="0.25">
      <c r="A541" s="207">
        <v>540</v>
      </c>
      <c r="B541" t="s">
        <v>830</v>
      </c>
      <c r="C541" t="s">
        <v>453</v>
      </c>
      <c r="D541" t="s">
        <v>437</v>
      </c>
      <c r="E541" t="s">
        <v>986</v>
      </c>
      <c r="F541" s="396">
        <v>2869</v>
      </c>
      <c r="G541" t="s">
        <v>420</v>
      </c>
    </row>
    <row r="542" spans="1:7" ht="15" x14ac:dyDescent="0.25">
      <c r="A542" s="207">
        <v>541</v>
      </c>
      <c r="B542" t="s">
        <v>830</v>
      </c>
      <c r="C542" t="s">
        <v>429</v>
      </c>
      <c r="D542" t="s">
        <v>439</v>
      </c>
      <c r="E542" t="s">
        <v>987</v>
      </c>
      <c r="F542" s="396">
        <v>2749</v>
      </c>
      <c r="G542" t="s">
        <v>420</v>
      </c>
    </row>
    <row r="543" spans="1:7" ht="15" x14ac:dyDescent="0.25">
      <c r="A543" s="207">
        <v>542</v>
      </c>
      <c r="B543" t="s">
        <v>988</v>
      </c>
      <c r="C543" t="s">
        <v>421</v>
      </c>
      <c r="D543" t="s">
        <v>441</v>
      </c>
      <c r="E543" t="s">
        <v>989</v>
      </c>
      <c r="F543" s="396">
        <v>299</v>
      </c>
      <c r="G543" t="s">
        <v>752</v>
      </c>
    </row>
    <row r="544" spans="1:7" ht="15" x14ac:dyDescent="0.25">
      <c r="A544" s="207">
        <v>543</v>
      </c>
      <c r="B544" t="s">
        <v>988</v>
      </c>
      <c r="C544" t="s">
        <v>421</v>
      </c>
      <c r="D544" t="s">
        <v>443</v>
      </c>
      <c r="E544" t="s">
        <v>990</v>
      </c>
      <c r="F544" s="396">
        <v>429</v>
      </c>
      <c r="G544" t="s">
        <v>752</v>
      </c>
    </row>
    <row r="545" spans="1:7" ht="15" x14ac:dyDescent="0.25">
      <c r="A545" s="207">
        <v>544</v>
      </c>
      <c r="B545" t="s">
        <v>988</v>
      </c>
      <c r="C545" t="s">
        <v>425</v>
      </c>
      <c r="D545" t="s">
        <v>445</v>
      </c>
      <c r="E545" t="s">
        <v>991</v>
      </c>
      <c r="F545" s="396">
        <v>339</v>
      </c>
      <c r="G545" t="s">
        <v>992</v>
      </c>
    </row>
    <row r="546" spans="1:7" ht="15" x14ac:dyDescent="0.25">
      <c r="A546" s="207">
        <v>545</v>
      </c>
      <c r="B546" t="s">
        <v>988</v>
      </c>
      <c r="C546" t="s">
        <v>453</v>
      </c>
      <c r="D546" t="s">
        <v>447</v>
      </c>
      <c r="E546" t="s">
        <v>993</v>
      </c>
      <c r="F546" s="396">
        <v>544</v>
      </c>
      <c r="G546" t="s">
        <v>752</v>
      </c>
    </row>
    <row r="547" spans="1:7" ht="15" x14ac:dyDescent="0.25">
      <c r="A547" s="207">
        <v>546</v>
      </c>
      <c r="B547" t="s">
        <v>988</v>
      </c>
      <c r="C547" t="s">
        <v>421</v>
      </c>
      <c r="D547" t="s">
        <v>450</v>
      </c>
      <c r="E547" t="s">
        <v>994</v>
      </c>
      <c r="F547" s="396">
        <v>219</v>
      </c>
      <c r="G547" t="s">
        <v>992</v>
      </c>
    </row>
    <row r="548" spans="1:7" ht="15" x14ac:dyDescent="0.25">
      <c r="A548" s="207">
        <v>547</v>
      </c>
      <c r="B548" t="s">
        <v>988</v>
      </c>
      <c r="C548" t="s">
        <v>417</v>
      </c>
      <c r="D548" t="s">
        <v>418</v>
      </c>
      <c r="E548" t="s">
        <v>995</v>
      </c>
      <c r="F548" s="396">
        <v>449</v>
      </c>
      <c r="G548" t="s">
        <v>992</v>
      </c>
    </row>
    <row r="549" spans="1:7" ht="15" x14ac:dyDescent="0.25">
      <c r="A549" s="207">
        <v>548</v>
      </c>
      <c r="B549" t="s">
        <v>988</v>
      </c>
      <c r="C549" t="s">
        <v>434</v>
      </c>
      <c r="D549" t="s">
        <v>422</v>
      </c>
      <c r="E549" t="s">
        <v>996</v>
      </c>
      <c r="F549" s="396">
        <v>319</v>
      </c>
      <c r="G549" t="s">
        <v>992</v>
      </c>
    </row>
    <row r="550" spans="1:7" ht="15" x14ac:dyDescent="0.25">
      <c r="A550" s="207">
        <v>549</v>
      </c>
      <c r="B550" t="s">
        <v>988</v>
      </c>
      <c r="C550" t="s">
        <v>417</v>
      </c>
      <c r="D550" t="s">
        <v>426</v>
      </c>
      <c r="E550" t="s">
        <v>997</v>
      </c>
      <c r="F550" s="396">
        <v>369</v>
      </c>
      <c r="G550" t="s">
        <v>998</v>
      </c>
    </row>
    <row r="551" spans="1:7" ht="15" x14ac:dyDescent="0.25">
      <c r="A551" s="207">
        <v>550</v>
      </c>
      <c r="B551" t="s">
        <v>988</v>
      </c>
      <c r="C551" t="s">
        <v>421</v>
      </c>
      <c r="D551" t="s">
        <v>430</v>
      </c>
      <c r="E551" t="s">
        <v>999</v>
      </c>
      <c r="F551" s="396">
        <v>549</v>
      </c>
      <c r="G551" t="s">
        <v>752</v>
      </c>
    </row>
    <row r="552" spans="1:7" ht="15" x14ac:dyDescent="0.25">
      <c r="A552" s="207">
        <v>551</v>
      </c>
      <c r="B552" t="s">
        <v>988</v>
      </c>
      <c r="C552" t="s">
        <v>434</v>
      </c>
      <c r="D552" t="s">
        <v>432</v>
      </c>
      <c r="E552" t="s">
        <v>1000</v>
      </c>
      <c r="F552" s="396">
        <v>649</v>
      </c>
      <c r="G552" t="s">
        <v>752</v>
      </c>
    </row>
    <row r="553" spans="1:7" ht="15" x14ac:dyDescent="0.25">
      <c r="A553" s="207">
        <v>552</v>
      </c>
      <c r="B553" t="s">
        <v>988</v>
      </c>
      <c r="C553" t="s">
        <v>453</v>
      </c>
      <c r="D553" t="s">
        <v>435</v>
      </c>
      <c r="E553" t="s">
        <v>1001</v>
      </c>
      <c r="F553" s="396">
        <v>499</v>
      </c>
      <c r="G553" t="s">
        <v>992</v>
      </c>
    </row>
    <row r="554" spans="1:7" ht="15" x14ac:dyDescent="0.25">
      <c r="A554" s="207">
        <v>553</v>
      </c>
      <c r="B554" t="s">
        <v>988</v>
      </c>
      <c r="C554" t="s">
        <v>417</v>
      </c>
      <c r="D554" t="s">
        <v>437</v>
      </c>
      <c r="E554" t="s">
        <v>1002</v>
      </c>
      <c r="F554" s="396">
        <v>239</v>
      </c>
      <c r="G554" t="s">
        <v>752</v>
      </c>
    </row>
    <row r="555" spans="1:7" ht="15" x14ac:dyDescent="0.25">
      <c r="A555" s="207">
        <v>554</v>
      </c>
      <c r="B555" t="s">
        <v>988</v>
      </c>
      <c r="C555" t="s">
        <v>425</v>
      </c>
      <c r="D555" t="s">
        <v>439</v>
      </c>
      <c r="E555" t="s">
        <v>1003</v>
      </c>
      <c r="F555" s="396">
        <v>722</v>
      </c>
      <c r="G555" t="s">
        <v>752</v>
      </c>
    </row>
    <row r="556" spans="1:7" ht="15" x14ac:dyDescent="0.25">
      <c r="A556" s="207">
        <v>555</v>
      </c>
      <c r="B556" t="s">
        <v>988</v>
      </c>
      <c r="C556" t="s">
        <v>453</v>
      </c>
      <c r="D556" t="s">
        <v>441</v>
      </c>
      <c r="E556" t="s">
        <v>1004</v>
      </c>
      <c r="F556" s="396">
        <v>219</v>
      </c>
      <c r="G556" t="s">
        <v>752</v>
      </c>
    </row>
    <row r="557" spans="1:7" ht="15" x14ac:dyDescent="0.25">
      <c r="A557" s="207">
        <v>556</v>
      </c>
      <c r="B557" t="s">
        <v>988</v>
      </c>
      <c r="C557" t="s">
        <v>453</v>
      </c>
      <c r="D557" t="s">
        <v>443</v>
      </c>
      <c r="E557" t="s">
        <v>1005</v>
      </c>
      <c r="F557" s="396">
        <v>169</v>
      </c>
      <c r="G557" t="s">
        <v>1006</v>
      </c>
    </row>
    <row r="558" spans="1:7" ht="15" x14ac:dyDescent="0.25">
      <c r="A558" s="207">
        <v>557</v>
      </c>
      <c r="B558" t="s">
        <v>988</v>
      </c>
      <c r="C558" t="s">
        <v>434</v>
      </c>
      <c r="D558" t="s">
        <v>445</v>
      </c>
      <c r="E558" t="s">
        <v>1007</v>
      </c>
      <c r="F558" s="396">
        <v>545</v>
      </c>
      <c r="G558" t="s">
        <v>1006</v>
      </c>
    </row>
    <row r="559" spans="1:7" ht="15" x14ac:dyDescent="0.25">
      <c r="A559" s="207">
        <v>558</v>
      </c>
      <c r="B559" t="s">
        <v>988</v>
      </c>
      <c r="C559" t="s">
        <v>425</v>
      </c>
      <c r="D559" t="s">
        <v>447</v>
      </c>
      <c r="E559" t="s">
        <v>1008</v>
      </c>
      <c r="F559" s="396">
        <v>299</v>
      </c>
      <c r="G559" t="s">
        <v>455</v>
      </c>
    </row>
    <row r="560" spans="1:7" ht="15" x14ac:dyDescent="0.25">
      <c r="A560" s="207">
        <v>559</v>
      </c>
      <c r="B560" t="s">
        <v>988</v>
      </c>
      <c r="C560" t="s">
        <v>425</v>
      </c>
      <c r="D560" t="s">
        <v>450</v>
      </c>
      <c r="E560" t="s">
        <v>1009</v>
      </c>
      <c r="F560" s="396">
        <v>649</v>
      </c>
      <c r="G560" t="s">
        <v>752</v>
      </c>
    </row>
    <row r="561" spans="1:7" ht="15" x14ac:dyDescent="0.25">
      <c r="A561" s="207">
        <v>560</v>
      </c>
      <c r="B561" t="s">
        <v>988</v>
      </c>
      <c r="C561" t="s">
        <v>417</v>
      </c>
      <c r="D561" t="s">
        <v>418</v>
      </c>
      <c r="E561" t="s">
        <v>1010</v>
      </c>
      <c r="F561" s="396">
        <v>1777</v>
      </c>
      <c r="G561" t="s">
        <v>752</v>
      </c>
    </row>
    <row r="562" spans="1:7" ht="15" x14ac:dyDescent="0.25">
      <c r="A562" s="207">
        <v>561</v>
      </c>
      <c r="B562" t="s">
        <v>988</v>
      </c>
      <c r="C562" t="s">
        <v>421</v>
      </c>
      <c r="D562" t="s">
        <v>422</v>
      </c>
      <c r="E562" t="s">
        <v>1011</v>
      </c>
      <c r="F562" s="396">
        <v>219</v>
      </c>
      <c r="G562" t="s">
        <v>752</v>
      </c>
    </row>
    <row r="563" spans="1:7" ht="15" x14ac:dyDescent="0.25">
      <c r="A563" s="207">
        <v>562</v>
      </c>
      <c r="B563" t="s">
        <v>988</v>
      </c>
      <c r="C563" t="s">
        <v>425</v>
      </c>
      <c r="D563" t="s">
        <v>426</v>
      </c>
      <c r="E563" t="s">
        <v>1012</v>
      </c>
      <c r="F563" s="396">
        <v>499</v>
      </c>
      <c r="G563" t="s">
        <v>1006</v>
      </c>
    </row>
    <row r="564" spans="1:7" ht="15" x14ac:dyDescent="0.25">
      <c r="A564" s="207">
        <v>563</v>
      </c>
      <c r="B564" t="s">
        <v>988</v>
      </c>
      <c r="C564" t="s">
        <v>417</v>
      </c>
      <c r="D564" t="s">
        <v>430</v>
      </c>
      <c r="E564" t="s">
        <v>1013</v>
      </c>
      <c r="F564" s="396">
        <v>379</v>
      </c>
      <c r="G564" t="s">
        <v>752</v>
      </c>
    </row>
    <row r="565" spans="1:7" ht="15" x14ac:dyDescent="0.25">
      <c r="A565" s="207">
        <v>564</v>
      </c>
      <c r="B565" t="s">
        <v>988</v>
      </c>
      <c r="C565" t="s">
        <v>425</v>
      </c>
      <c r="D565" t="s">
        <v>432</v>
      </c>
      <c r="E565" t="s">
        <v>1014</v>
      </c>
      <c r="F565" s="396">
        <v>240</v>
      </c>
      <c r="G565" t="s">
        <v>1006</v>
      </c>
    </row>
    <row r="566" spans="1:7" ht="15" x14ac:dyDescent="0.25">
      <c r="A566" s="207">
        <v>565</v>
      </c>
      <c r="B566" t="s">
        <v>988</v>
      </c>
      <c r="C566" t="s">
        <v>434</v>
      </c>
      <c r="D566" t="s">
        <v>435</v>
      </c>
      <c r="E566" t="s">
        <v>1015</v>
      </c>
      <c r="F566" s="396">
        <v>379</v>
      </c>
      <c r="G566" t="s">
        <v>752</v>
      </c>
    </row>
    <row r="567" spans="1:7" ht="15" x14ac:dyDescent="0.25">
      <c r="A567" s="207">
        <v>566</v>
      </c>
      <c r="B567" t="s">
        <v>988</v>
      </c>
      <c r="C567" t="s">
        <v>421</v>
      </c>
      <c r="D567" t="s">
        <v>437</v>
      </c>
      <c r="E567" t="s">
        <v>1016</v>
      </c>
      <c r="F567" s="396">
        <v>229</v>
      </c>
      <c r="G567" t="s">
        <v>992</v>
      </c>
    </row>
    <row r="568" spans="1:7" ht="15" x14ac:dyDescent="0.25">
      <c r="A568" s="207">
        <v>567</v>
      </c>
      <c r="B568" t="s">
        <v>988</v>
      </c>
      <c r="C568" t="s">
        <v>421</v>
      </c>
      <c r="D568" t="s">
        <v>439</v>
      </c>
      <c r="E568" t="s">
        <v>1017</v>
      </c>
      <c r="F568" s="396">
        <v>469</v>
      </c>
      <c r="G568" t="s">
        <v>992</v>
      </c>
    </row>
    <row r="569" spans="1:7" ht="15" x14ac:dyDescent="0.25">
      <c r="A569" s="207">
        <v>568</v>
      </c>
      <c r="B569" t="s">
        <v>988</v>
      </c>
      <c r="C569" t="s">
        <v>421</v>
      </c>
      <c r="D569" t="s">
        <v>441</v>
      </c>
      <c r="E569" t="s">
        <v>1018</v>
      </c>
      <c r="F569" s="396">
        <v>589</v>
      </c>
      <c r="G569" t="s">
        <v>752</v>
      </c>
    </row>
    <row r="570" spans="1:7" ht="15" x14ac:dyDescent="0.25">
      <c r="A570" s="207">
        <v>569</v>
      </c>
      <c r="B570" t="s">
        <v>988</v>
      </c>
      <c r="C570" t="s">
        <v>429</v>
      </c>
      <c r="D570" t="s">
        <v>443</v>
      </c>
      <c r="E570" t="s">
        <v>1019</v>
      </c>
      <c r="F570" s="396">
        <v>449</v>
      </c>
      <c r="G570" t="s">
        <v>752</v>
      </c>
    </row>
    <row r="571" spans="1:7" ht="15" x14ac:dyDescent="0.25">
      <c r="A571" s="207">
        <v>570</v>
      </c>
      <c r="B571" t="s">
        <v>988</v>
      </c>
      <c r="C571" t="s">
        <v>453</v>
      </c>
      <c r="D571" t="s">
        <v>445</v>
      </c>
      <c r="E571" t="s">
        <v>1020</v>
      </c>
      <c r="F571" s="396">
        <v>279</v>
      </c>
      <c r="G571" t="s">
        <v>1006</v>
      </c>
    </row>
    <row r="572" spans="1:7" ht="15" x14ac:dyDescent="0.25">
      <c r="A572" s="207">
        <v>571</v>
      </c>
      <c r="B572" t="s">
        <v>988</v>
      </c>
      <c r="C572" t="s">
        <v>421</v>
      </c>
      <c r="D572" t="s">
        <v>447</v>
      </c>
      <c r="E572" t="s">
        <v>1021</v>
      </c>
      <c r="F572" s="396">
        <v>409</v>
      </c>
      <c r="G572" t="s">
        <v>992</v>
      </c>
    </row>
    <row r="573" spans="1:7" ht="15" x14ac:dyDescent="0.25">
      <c r="A573" s="207">
        <v>572</v>
      </c>
      <c r="B573" t="s">
        <v>988</v>
      </c>
      <c r="C573" t="s">
        <v>429</v>
      </c>
      <c r="D573" t="s">
        <v>450</v>
      </c>
      <c r="E573" t="s">
        <v>1022</v>
      </c>
      <c r="F573" s="396">
        <v>499</v>
      </c>
      <c r="G573" t="s">
        <v>752</v>
      </c>
    </row>
    <row r="574" spans="1:7" ht="15" x14ac:dyDescent="0.25">
      <c r="A574" s="207">
        <v>573</v>
      </c>
      <c r="B574" t="s">
        <v>988</v>
      </c>
      <c r="C574" t="s">
        <v>417</v>
      </c>
      <c r="D574" t="s">
        <v>418</v>
      </c>
      <c r="E574" t="s">
        <v>1023</v>
      </c>
      <c r="F574" s="396">
        <v>299</v>
      </c>
      <c r="G574" t="s">
        <v>752</v>
      </c>
    </row>
    <row r="575" spans="1:7" ht="15" x14ac:dyDescent="0.25">
      <c r="A575" s="207">
        <v>574</v>
      </c>
      <c r="B575" t="s">
        <v>988</v>
      </c>
      <c r="C575" t="s">
        <v>421</v>
      </c>
      <c r="D575" t="s">
        <v>422</v>
      </c>
      <c r="E575" t="s">
        <v>1024</v>
      </c>
      <c r="F575" s="396">
        <v>179</v>
      </c>
      <c r="G575" t="s">
        <v>752</v>
      </c>
    </row>
    <row r="576" spans="1:7" ht="15" x14ac:dyDescent="0.25">
      <c r="A576" s="207">
        <v>575</v>
      </c>
      <c r="B576" t="s">
        <v>988</v>
      </c>
      <c r="C576" t="s">
        <v>453</v>
      </c>
      <c r="D576" t="s">
        <v>426</v>
      </c>
      <c r="E576" t="s">
        <v>1025</v>
      </c>
      <c r="F576" s="396">
        <v>649</v>
      </c>
      <c r="G576" t="s">
        <v>992</v>
      </c>
    </row>
    <row r="577" spans="1:7" ht="15" x14ac:dyDescent="0.25">
      <c r="A577" s="207">
        <v>576</v>
      </c>
      <c r="B577" t="s">
        <v>988</v>
      </c>
      <c r="C577" t="s">
        <v>434</v>
      </c>
      <c r="D577" t="s">
        <v>430</v>
      </c>
      <c r="E577" t="s">
        <v>1026</v>
      </c>
      <c r="F577" s="396">
        <v>199</v>
      </c>
      <c r="G577" t="s">
        <v>1027</v>
      </c>
    </row>
    <row r="578" spans="1:7" ht="15" x14ac:dyDescent="0.25">
      <c r="A578" s="207">
        <v>577</v>
      </c>
      <c r="B578" t="s">
        <v>988</v>
      </c>
      <c r="C578" t="s">
        <v>417</v>
      </c>
      <c r="D578" t="s">
        <v>432</v>
      </c>
      <c r="E578" t="s">
        <v>1028</v>
      </c>
      <c r="F578" s="396">
        <v>629</v>
      </c>
      <c r="G578" t="s">
        <v>752</v>
      </c>
    </row>
    <row r="579" spans="1:7" ht="15" x14ac:dyDescent="0.25">
      <c r="A579" s="207">
        <v>578</v>
      </c>
      <c r="B579" t="s">
        <v>988</v>
      </c>
      <c r="C579" t="s">
        <v>421</v>
      </c>
      <c r="D579" t="s">
        <v>435</v>
      </c>
      <c r="E579" t="s">
        <v>1029</v>
      </c>
      <c r="F579" s="396">
        <v>1079</v>
      </c>
      <c r="G579" t="s">
        <v>992</v>
      </c>
    </row>
    <row r="580" spans="1:7" ht="15" x14ac:dyDescent="0.25">
      <c r="A580" s="207">
        <v>579</v>
      </c>
      <c r="B580" t="s">
        <v>988</v>
      </c>
      <c r="C580" t="s">
        <v>421</v>
      </c>
      <c r="D580" t="s">
        <v>437</v>
      </c>
      <c r="E580" t="s">
        <v>1030</v>
      </c>
      <c r="F580" s="396">
        <v>449</v>
      </c>
      <c r="G580" t="s">
        <v>752</v>
      </c>
    </row>
    <row r="581" spans="1:7" ht="15" x14ac:dyDescent="0.25">
      <c r="A581" s="207">
        <v>580</v>
      </c>
      <c r="B581" t="s">
        <v>988</v>
      </c>
      <c r="C581" t="s">
        <v>417</v>
      </c>
      <c r="D581" t="s">
        <v>439</v>
      </c>
      <c r="E581" t="s">
        <v>1031</v>
      </c>
      <c r="F581" s="396">
        <v>419</v>
      </c>
      <c r="G581" t="s">
        <v>1006</v>
      </c>
    </row>
    <row r="582" spans="1:7" ht="15" x14ac:dyDescent="0.25">
      <c r="A582" s="207">
        <v>581</v>
      </c>
      <c r="B582" t="s">
        <v>988</v>
      </c>
      <c r="C582" t="s">
        <v>429</v>
      </c>
      <c r="D582" t="s">
        <v>441</v>
      </c>
      <c r="E582" t="s">
        <v>1032</v>
      </c>
      <c r="F582" s="396">
        <v>419</v>
      </c>
      <c r="G582" t="s">
        <v>1033</v>
      </c>
    </row>
    <row r="583" spans="1:7" ht="15" x14ac:dyDescent="0.25">
      <c r="A583" s="207">
        <v>582</v>
      </c>
      <c r="B583" t="s">
        <v>988</v>
      </c>
      <c r="C583" t="s">
        <v>429</v>
      </c>
      <c r="D583" t="s">
        <v>443</v>
      </c>
      <c r="E583" t="s">
        <v>1034</v>
      </c>
      <c r="F583" s="396">
        <v>279</v>
      </c>
      <c r="G583" t="s">
        <v>752</v>
      </c>
    </row>
    <row r="584" spans="1:7" ht="15" x14ac:dyDescent="0.25">
      <c r="A584" s="207">
        <v>583</v>
      </c>
      <c r="B584" t="s">
        <v>988</v>
      </c>
      <c r="C584" t="s">
        <v>429</v>
      </c>
      <c r="D584" t="s">
        <v>445</v>
      </c>
      <c r="E584" t="s">
        <v>1035</v>
      </c>
      <c r="F584" s="396">
        <v>249</v>
      </c>
      <c r="G584" t="s">
        <v>992</v>
      </c>
    </row>
    <row r="585" spans="1:7" ht="15" x14ac:dyDescent="0.25">
      <c r="A585" s="207">
        <v>584</v>
      </c>
      <c r="B585" t="s">
        <v>988</v>
      </c>
      <c r="C585" t="s">
        <v>421</v>
      </c>
      <c r="D585" t="s">
        <v>447</v>
      </c>
      <c r="E585" t="s">
        <v>1036</v>
      </c>
      <c r="F585" s="396">
        <v>229</v>
      </c>
      <c r="G585" t="s">
        <v>752</v>
      </c>
    </row>
    <row r="586" spans="1:7" ht="15" x14ac:dyDescent="0.25">
      <c r="A586" s="207">
        <v>585</v>
      </c>
      <c r="B586" t="s">
        <v>988</v>
      </c>
      <c r="C586" t="s">
        <v>429</v>
      </c>
      <c r="D586" t="s">
        <v>450</v>
      </c>
      <c r="E586" t="s">
        <v>1037</v>
      </c>
      <c r="F586" s="396">
        <v>329</v>
      </c>
      <c r="G586" t="s">
        <v>1027</v>
      </c>
    </row>
    <row r="587" spans="1:7" ht="15" x14ac:dyDescent="0.25">
      <c r="A587" s="207">
        <v>586</v>
      </c>
      <c r="B587" t="s">
        <v>988</v>
      </c>
      <c r="C587" t="s">
        <v>417</v>
      </c>
      <c r="D587" t="s">
        <v>418</v>
      </c>
      <c r="E587" t="s">
        <v>1038</v>
      </c>
      <c r="F587" s="396">
        <v>399</v>
      </c>
      <c r="G587" t="s">
        <v>1006</v>
      </c>
    </row>
    <row r="588" spans="1:7" ht="15" x14ac:dyDescent="0.25">
      <c r="A588" s="207">
        <v>587</v>
      </c>
      <c r="B588" t="s">
        <v>988</v>
      </c>
      <c r="C588" t="s">
        <v>434</v>
      </c>
      <c r="D588" t="s">
        <v>422</v>
      </c>
      <c r="E588" t="s">
        <v>1039</v>
      </c>
      <c r="F588" s="396">
        <v>1499</v>
      </c>
      <c r="G588" t="s">
        <v>752</v>
      </c>
    </row>
    <row r="589" spans="1:7" ht="15" x14ac:dyDescent="0.25">
      <c r="A589" s="207">
        <v>588</v>
      </c>
      <c r="B589" t="s">
        <v>988</v>
      </c>
      <c r="C589" t="s">
        <v>421</v>
      </c>
      <c r="D589" t="s">
        <v>426</v>
      </c>
      <c r="E589" t="s">
        <v>1040</v>
      </c>
      <c r="F589" s="396">
        <v>149</v>
      </c>
      <c r="G589" t="s">
        <v>1027</v>
      </c>
    </row>
    <row r="590" spans="1:7" ht="15" x14ac:dyDescent="0.25">
      <c r="A590" s="207">
        <v>589</v>
      </c>
      <c r="B590" t="s">
        <v>988</v>
      </c>
      <c r="C590" t="s">
        <v>429</v>
      </c>
      <c r="D590" t="s">
        <v>430</v>
      </c>
      <c r="E590" t="s">
        <v>1041</v>
      </c>
      <c r="F590" s="396">
        <v>959</v>
      </c>
      <c r="G590" t="s">
        <v>1006</v>
      </c>
    </row>
    <row r="591" spans="1:7" ht="15" x14ac:dyDescent="0.25">
      <c r="A591" s="207">
        <v>590</v>
      </c>
      <c r="B591" t="s">
        <v>988</v>
      </c>
      <c r="C591" t="s">
        <v>429</v>
      </c>
      <c r="D591" t="s">
        <v>432</v>
      </c>
      <c r="E591" t="s">
        <v>1042</v>
      </c>
      <c r="F591" s="396">
        <v>215</v>
      </c>
      <c r="G591" t="s">
        <v>1006</v>
      </c>
    </row>
    <row r="592" spans="1:7" ht="15" x14ac:dyDescent="0.25">
      <c r="A592" s="207">
        <v>591</v>
      </c>
      <c r="B592" t="s">
        <v>988</v>
      </c>
      <c r="C592" t="s">
        <v>425</v>
      </c>
      <c r="D592" t="s">
        <v>435</v>
      </c>
      <c r="E592" t="s">
        <v>1043</v>
      </c>
      <c r="F592" s="396">
        <v>179</v>
      </c>
      <c r="G592" t="s">
        <v>752</v>
      </c>
    </row>
    <row r="593" spans="1:7" ht="15" x14ac:dyDescent="0.25">
      <c r="A593" s="207">
        <v>592</v>
      </c>
      <c r="B593" t="s">
        <v>988</v>
      </c>
      <c r="C593" t="s">
        <v>434</v>
      </c>
      <c r="D593" t="s">
        <v>437</v>
      </c>
      <c r="E593" t="s">
        <v>1044</v>
      </c>
      <c r="F593" s="396">
        <v>179</v>
      </c>
      <c r="G593" t="s">
        <v>1027</v>
      </c>
    </row>
    <row r="594" spans="1:7" ht="15" x14ac:dyDescent="0.25">
      <c r="A594" s="207">
        <v>593</v>
      </c>
      <c r="B594" t="s">
        <v>988</v>
      </c>
      <c r="C594" t="s">
        <v>421</v>
      </c>
      <c r="D594" t="s">
        <v>439</v>
      </c>
      <c r="E594" t="s">
        <v>1045</v>
      </c>
      <c r="F594" s="396">
        <v>1299</v>
      </c>
      <c r="G594" t="s">
        <v>752</v>
      </c>
    </row>
    <row r="595" spans="1:7" ht="15" x14ac:dyDescent="0.25">
      <c r="A595" s="207">
        <v>594</v>
      </c>
      <c r="B595" t="s">
        <v>988</v>
      </c>
      <c r="C595" t="s">
        <v>453</v>
      </c>
      <c r="D595" t="s">
        <v>441</v>
      </c>
      <c r="E595" t="s">
        <v>1046</v>
      </c>
      <c r="F595" s="396">
        <v>179</v>
      </c>
      <c r="G595" t="s">
        <v>1027</v>
      </c>
    </row>
    <row r="596" spans="1:7" ht="15" x14ac:dyDescent="0.25">
      <c r="A596" s="207">
        <v>595</v>
      </c>
      <c r="B596" t="s">
        <v>988</v>
      </c>
      <c r="C596" t="s">
        <v>453</v>
      </c>
      <c r="D596" t="s">
        <v>443</v>
      </c>
      <c r="E596" t="s">
        <v>1047</v>
      </c>
      <c r="F596" s="396">
        <v>249</v>
      </c>
      <c r="G596" t="s">
        <v>752</v>
      </c>
    </row>
    <row r="597" spans="1:7" ht="15" x14ac:dyDescent="0.25">
      <c r="A597" s="207">
        <v>596</v>
      </c>
      <c r="B597" t="s">
        <v>988</v>
      </c>
      <c r="C597" t="s">
        <v>421</v>
      </c>
      <c r="D597" t="s">
        <v>445</v>
      </c>
      <c r="E597" t="s">
        <v>1048</v>
      </c>
      <c r="F597" s="396">
        <v>649</v>
      </c>
      <c r="G597" t="s">
        <v>992</v>
      </c>
    </row>
    <row r="598" spans="1:7" ht="15" x14ac:dyDescent="0.25">
      <c r="A598" s="207">
        <v>597</v>
      </c>
      <c r="B598" t="s">
        <v>988</v>
      </c>
      <c r="C598" t="s">
        <v>434</v>
      </c>
      <c r="D598" t="s">
        <v>447</v>
      </c>
      <c r="E598" t="s">
        <v>1049</v>
      </c>
      <c r="F598" s="396">
        <v>529</v>
      </c>
      <c r="G598" t="s">
        <v>1006</v>
      </c>
    </row>
    <row r="599" spans="1:7" ht="15" x14ac:dyDescent="0.25">
      <c r="A599" s="207">
        <v>598</v>
      </c>
      <c r="B599" t="s">
        <v>988</v>
      </c>
      <c r="C599" t="s">
        <v>434</v>
      </c>
      <c r="D599" t="s">
        <v>450</v>
      </c>
      <c r="E599" t="s">
        <v>1050</v>
      </c>
      <c r="F599" s="396">
        <v>611</v>
      </c>
      <c r="G599" t="s">
        <v>752</v>
      </c>
    </row>
    <row r="600" spans="1:7" ht="15" x14ac:dyDescent="0.25">
      <c r="A600" s="207">
        <v>599</v>
      </c>
      <c r="B600" t="s">
        <v>988</v>
      </c>
      <c r="C600" t="s">
        <v>429</v>
      </c>
      <c r="D600" t="s">
        <v>418</v>
      </c>
      <c r="E600" t="s">
        <v>1051</v>
      </c>
      <c r="F600" s="396">
        <v>699</v>
      </c>
      <c r="G600" t="s">
        <v>992</v>
      </c>
    </row>
    <row r="601" spans="1:7" ht="15" x14ac:dyDescent="0.25">
      <c r="A601" s="207">
        <v>600</v>
      </c>
      <c r="B601" t="s">
        <v>988</v>
      </c>
      <c r="C601" t="s">
        <v>429</v>
      </c>
      <c r="D601" t="s">
        <v>422</v>
      </c>
      <c r="E601" t="s">
        <v>1052</v>
      </c>
      <c r="F601" s="396">
        <v>179</v>
      </c>
      <c r="G601" t="s">
        <v>1053</v>
      </c>
    </row>
    <row r="602" spans="1:7" ht="15" x14ac:dyDescent="0.25">
      <c r="A602" s="207">
        <v>601</v>
      </c>
      <c r="B602" t="s">
        <v>988</v>
      </c>
      <c r="C602" t="s">
        <v>434</v>
      </c>
      <c r="D602" t="s">
        <v>426</v>
      </c>
      <c r="E602" t="s">
        <v>1054</v>
      </c>
      <c r="F602" s="396">
        <v>477</v>
      </c>
      <c r="G602" t="s">
        <v>1033</v>
      </c>
    </row>
    <row r="603" spans="1:7" ht="15" x14ac:dyDescent="0.25">
      <c r="A603" s="207">
        <v>602</v>
      </c>
      <c r="B603" t="s">
        <v>988</v>
      </c>
      <c r="C603" t="s">
        <v>429</v>
      </c>
      <c r="D603" t="s">
        <v>430</v>
      </c>
      <c r="E603" t="s">
        <v>1055</v>
      </c>
      <c r="F603" s="396">
        <v>499</v>
      </c>
      <c r="G603" t="s">
        <v>752</v>
      </c>
    </row>
    <row r="604" spans="1:7" ht="15" x14ac:dyDescent="0.25">
      <c r="A604" s="207">
        <v>603</v>
      </c>
      <c r="B604" t="s">
        <v>988</v>
      </c>
      <c r="C604" t="s">
        <v>453</v>
      </c>
      <c r="D604" t="s">
        <v>432</v>
      </c>
      <c r="E604" t="s">
        <v>1056</v>
      </c>
      <c r="F604" s="396">
        <v>649</v>
      </c>
      <c r="G604" t="s">
        <v>752</v>
      </c>
    </row>
    <row r="605" spans="1:7" ht="15" x14ac:dyDescent="0.25">
      <c r="A605" s="207">
        <v>604</v>
      </c>
      <c r="B605" t="s">
        <v>988</v>
      </c>
      <c r="C605" t="s">
        <v>425</v>
      </c>
      <c r="D605" t="s">
        <v>435</v>
      </c>
      <c r="E605" t="s">
        <v>1057</v>
      </c>
      <c r="F605" s="396">
        <v>299</v>
      </c>
      <c r="G605" t="s">
        <v>1027</v>
      </c>
    </row>
    <row r="606" spans="1:7" ht="15" x14ac:dyDescent="0.25">
      <c r="A606" s="207">
        <v>605</v>
      </c>
      <c r="B606" t="s">
        <v>988</v>
      </c>
      <c r="C606" t="s">
        <v>417</v>
      </c>
      <c r="D606" t="s">
        <v>437</v>
      </c>
      <c r="E606" t="s">
        <v>1058</v>
      </c>
      <c r="F606" s="396">
        <v>399</v>
      </c>
      <c r="G606" t="s">
        <v>1033</v>
      </c>
    </row>
    <row r="607" spans="1:7" ht="15" x14ac:dyDescent="0.25">
      <c r="A607" s="207">
        <v>606</v>
      </c>
      <c r="B607" t="s">
        <v>988</v>
      </c>
      <c r="C607" t="s">
        <v>429</v>
      </c>
      <c r="D607" t="s">
        <v>439</v>
      </c>
      <c r="E607" t="s">
        <v>1059</v>
      </c>
      <c r="F607" s="396">
        <v>899</v>
      </c>
      <c r="G607" t="s">
        <v>752</v>
      </c>
    </row>
    <row r="608" spans="1:7" ht="15" x14ac:dyDescent="0.25">
      <c r="A608" s="207">
        <v>607</v>
      </c>
      <c r="B608" t="s">
        <v>988</v>
      </c>
      <c r="C608" t="s">
        <v>429</v>
      </c>
      <c r="D608" t="s">
        <v>441</v>
      </c>
      <c r="E608" t="s">
        <v>1060</v>
      </c>
      <c r="F608" s="396">
        <v>829</v>
      </c>
      <c r="G608" t="s">
        <v>1033</v>
      </c>
    </row>
    <row r="609" spans="1:7" ht="15" x14ac:dyDescent="0.25">
      <c r="A609" s="207">
        <v>608</v>
      </c>
      <c r="B609" t="s">
        <v>988</v>
      </c>
      <c r="C609" t="s">
        <v>429</v>
      </c>
      <c r="D609" t="s">
        <v>443</v>
      </c>
      <c r="E609" t="s">
        <v>1061</v>
      </c>
      <c r="F609" s="396">
        <v>1299</v>
      </c>
      <c r="G609" t="s">
        <v>752</v>
      </c>
    </row>
    <row r="610" spans="1:7" ht="15" x14ac:dyDescent="0.25">
      <c r="A610" s="207">
        <v>609</v>
      </c>
      <c r="B610" t="s">
        <v>988</v>
      </c>
      <c r="C610" t="s">
        <v>429</v>
      </c>
      <c r="D610" t="s">
        <v>445</v>
      </c>
      <c r="E610" t="s">
        <v>1062</v>
      </c>
      <c r="F610" s="396">
        <v>399</v>
      </c>
      <c r="G610" t="s">
        <v>1027</v>
      </c>
    </row>
    <row r="611" spans="1:7" ht="15" x14ac:dyDescent="0.25">
      <c r="A611" s="207">
        <v>610</v>
      </c>
      <c r="B611" t="s">
        <v>988</v>
      </c>
      <c r="C611" t="s">
        <v>417</v>
      </c>
      <c r="D611" t="s">
        <v>447</v>
      </c>
      <c r="E611" t="s">
        <v>1063</v>
      </c>
      <c r="F611" s="396">
        <v>499</v>
      </c>
      <c r="G611" t="s">
        <v>992</v>
      </c>
    </row>
    <row r="612" spans="1:7" ht="15" x14ac:dyDescent="0.25">
      <c r="A612" s="207">
        <v>611</v>
      </c>
      <c r="B612" t="s">
        <v>988</v>
      </c>
      <c r="C612" t="s">
        <v>429</v>
      </c>
      <c r="D612" t="s">
        <v>450</v>
      </c>
      <c r="E612" t="s">
        <v>1064</v>
      </c>
      <c r="F612" s="396">
        <v>489</v>
      </c>
      <c r="G612" t="s">
        <v>998</v>
      </c>
    </row>
    <row r="613" spans="1:7" ht="15" x14ac:dyDescent="0.25">
      <c r="A613" s="207">
        <v>612</v>
      </c>
      <c r="B613" t="s">
        <v>988</v>
      </c>
      <c r="C613" t="s">
        <v>421</v>
      </c>
      <c r="D613" t="s">
        <v>418</v>
      </c>
      <c r="E613" t="s">
        <v>1065</v>
      </c>
      <c r="F613" s="396">
        <v>179</v>
      </c>
      <c r="G613" t="s">
        <v>752</v>
      </c>
    </row>
    <row r="614" spans="1:7" ht="15" x14ac:dyDescent="0.25">
      <c r="A614" s="207">
        <v>613</v>
      </c>
      <c r="B614" t="s">
        <v>988</v>
      </c>
      <c r="C614" t="s">
        <v>434</v>
      </c>
      <c r="D614" t="s">
        <v>422</v>
      </c>
      <c r="E614" t="s">
        <v>1066</v>
      </c>
      <c r="F614" s="396">
        <v>1799</v>
      </c>
      <c r="G614" t="s">
        <v>752</v>
      </c>
    </row>
    <row r="615" spans="1:7" ht="15" x14ac:dyDescent="0.25">
      <c r="A615" s="207">
        <v>614</v>
      </c>
      <c r="B615" t="s">
        <v>988</v>
      </c>
      <c r="C615" t="s">
        <v>425</v>
      </c>
      <c r="D615" t="s">
        <v>426</v>
      </c>
      <c r="E615" t="s">
        <v>1067</v>
      </c>
      <c r="F615" s="396">
        <v>1599</v>
      </c>
      <c r="G615" t="s">
        <v>752</v>
      </c>
    </row>
    <row r="616" spans="1:7" ht="15" x14ac:dyDescent="0.25">
      <c r="A616" s="207">
        <v>615</v>
      </c>
      <c r="B616" t="s">
        <v>988</v>
      </c>
      <c r="C616" t="s">
        <v>417</v>
      </c>
      <c r="D616" t="s">
        <v>430</v>
      </c>
      <c r="E616" t="s">
        <v>1068</v>
      </c>
      <c r="F616" s="396">
        <v>179</v>
      </c>
      <c r="G616" t="s">
        <v>1053</v>
      </c>
    </row>
    <row r="617" spans="1:7" ht="15" x14ac:dyDescent="0.25">
      <c r="A617" s="207">
        <v>616</v>
      </c>
      <c r="B617" t="s">
        <v>988</v>
      </c>
      <c r="C617" t="s">
        <v>421</v>
      </c>
      <c r="D617" t="s">
        <v>432</v>
      </c>
      <c r="E617" t="s">
        <v>1069</v>
      </c>
      <c r="F617" s="396">
        <v>789</v>
      </c>
      <c r="G617" t="s">
        <v>992</v>
      </c>
    </row>
    <row r="618" spans="1:7" ht="15" x14ac:dyDescent="0.25">
      <c r="A618" s="207">
        <v>617</v>
      </c>
      <c r="B618" t="s">
        <v>988</v>
      </c>
      <c r="C618" t="s">
        <v>453</v>
      </c>
      <c r="D618" t="s">
        <v>435</v>
      </c>
      <c r="E618" t="s">
        <v>1070</v>
      </c>
      <c r="F618" s="396">
        <v>379</v>
      </c>
      <c r="G618" t="s">
        <v>1033</v>
      </c>
    </row>
    <row r="619" spans="1:7" ht="15" x14ac:dyDescent="0.25">
      <c r="A619" s="207">
        <v>618</v>
      </c>
      <c r="B619" t="s">
        <v>988</v>
      </c>
      <c r="C619" t="s">
        <v>453</v>
      </c>
      <c r="D619" t="s">
        <v>437</v>
      </c>
      <c r="E619" t="s">
        <v>1071</v>
      </c>
      <c r="F619" s="396">
        <v>689</v>
      </c>
      <c r="G619" t="s">
        <v>992</v>
      </c>
    </row>
    <row r="620" spans="1:7" ht="15" x14ac:dyDescent="0.25">
      <c r="A620" s="207">
        <v>619</v>
      </c>
      <c r="B620" t="s">
        <v>988</v>
      </c>
      <c r="C620" t="s">
        <v>434</v>
      </c>
      <c r="D620" t="s">
        <v>439</v>
      </c>
      <c r="E620" t="s">
        <v>1072</v>
      </c>
      <c r="F620" s="396">
        <v>1169</v>
      </c>
      <c r="G620" t="s">
        <v>1006</v>
      </c>
    </row>
    <row r="621" spans="1:7" ht="15" x14ac:dyDescent="0.25">
      <c r="A621" s="207">
        <v>620</v>
      </c>
      <c r="B621" t="s">
        <v>988</v>
      </c>
      <c r="C621" t="s">
        <v>421</v>
      </c>
      <c r="D621" t="s">
        <v>441</v>
      </c>
      <c r="E621" t="s">
        <v>1073</v>
      </c>
      <c r="F621" s="396">
        <v>399</v>
      </c>
      <c r="G621" t="s">
        <v>992</v>
      </c>
    </row>
    <row r="622" spans="1:7" ht="15" x14ac:dyDescent="0.25">
      <c r="A622" s="207">
        <v>621</v>
      </c>
      <c r="B622" t="s">
        <v>988</v>
      </c>
      <c r="C622" t="s">
        <v>421</v>
      </c>
      <c r="D622" t="s">
        <v>443</v>
      </c>
      <c r="E622" t="s">
        <v>1074</v>
      </c>
      <c r="F622" s="396">
        <v>169</v>
      </c>
      <c r="G622" t="s">
        <v>1027</v>
      </c>
    </row>
    <row r="623" spans="1:7" ht="15" x14ac:dyDescent="0.25">
      <c r="A623" s="207">
        <v>622</v>
      </c>
      <c r="B623" t="s">
        <v>988</v>
      </c>
      <c r="C623" t="s">
        <v>453</v>
      </c>
      <c r="D623" t="s">
        <v>445</v>
      </c>
      <c r="E623" t="s">
        <v>1075</v>
      </c>
      <c r="F623" s="396">
        <v>599</v>
      </c>
      <c r="G623" t="s">
        <v>752</v>
      </c>
    </row>
    <row r="624" spans="1:7" ht="15" x14ac:dyDescent="0.25">
      <c r="A624" s="207">
        <v>623</v>
      </c>
      <c r="B624" t="s">
        <v>988</v>
      </c>
      <c r="C624" t="s">
        <v>417</v>
      </c>
      <c r="D624" t="s">
        <v>447</v>
      </c>
      <c r="E624" t="s">
        <v>1076</v>
      </c>
      <c r="F624" s="396">
        <v>1199</v>
      </c>
      <c r="G624" t="s">
        <v>752</v>
      </c>
    </row>
    <row r="625" spans="1:7" ht="15" x14ac:dyDescent="0.25">
      <c r="A625" s="207">
        <v>624</v>
      </c>
      <c r="B625" t="s">
        <v>988</v>
      </c>
      <c r="C625" t="s">
        <v>417</v>
      </c>
      <c r="D625" t="s">
        <v>450</v>
      </c>
      <c r="E625" t="s">
        <v>1077</v>
      </c>
      <c r="F625" s="396">
        <v>359</v>
      </c>
      <c r="G625" t="s">
        <v>1006</v>
      </c>
    </row>
    <row r="626" spans="1:7" ht="15" x14ac:dyDescent="0.25">
      <c r="A626" s="207">
        <v>625</v>
      </c>
      <c r="B626" t="s">
        <v>988</v>
      </c>
      <c r="C626" t="s">
        <v>417</v>
      </c>
      <c r="D626" t="s">
        <v>418</v>
      </c>
      <c r="E626" t="s">
        <v>1078</v>
      </c>
      <c r="F626" s="396">
        <v>759</v>
      </c>
      <c r="G626" t="s">
        <v>1033</v>
      </c>
    </row>
    <row r="627" spans="1:7" ht="15" x14ac:dyDescent="0.25">
      <c r="A627" s="207">
        <v>626</v>
      </c>
      <c r="B627" t="s">
        <v>988</v>
      </c>
      <c r="C627" t="s">
        <v>421</v>
      </c>
      <c r="D627" t="s">
        <v>422</v>
      </c>
      <c r="E627" t="s">
        <v>1079</v>
      </c>
      <c r="F627" s="396">
        <v>549</v>
      </c>
      <c r="G627" t="s">
        <v>752</v>
      </c>
    </row>
    <row r="628" spans="1:7" ht="15" x14ac:dyDescent="0.25">
      <c r="A628" s="207">
        <v>627</v>
      </c>
      <c r="B628" t="s">
        <v>988</v>
      </c>
      <c r="C628" t="s">
        <v>421</v>
      </c>
      <c r="D628" t="s">
        <v>426</v>
      </c>
      <c r="E628" t="s">
        <v>1080</v>
      </c>
      <c r="F628" s="396">
        <v>2995</v>
      </c>
      <c r="G628" t="s">
        <v>1006</v>
      </c>
    </row>
    <row r="629" spans="1:7" ht="15" x14ac:dyDescent="0.25">
      <c r="A629" s="207">
        <v>628</v>
      </c>
      <c r="B629" t="s">
        <v>988</v>
      </c>
      <c r="C629" t="s">
        <v>434</v>
      </c>
      <c r="D629" t="s">
        <v>430</v>
      </c>
      <c r="E629" t="s">
        <v>1081</v>
      </c>
      <c r="F629" s="396">
        <v>324</v>
      </c>
      <c r="G629" t="s">
        <v>1033</v>
      </c>
    </row>
    <row r="630" spans="1:7" ht="15" x14ac:dyDescent="0.25">
      <c r="A630" s="207">
        <v>629</v>
      </c>
      <c r="B630" t="s">
        <v>988</v>
      </c>
      <c r="C630" t="s">
        <v>429</v>
      </c>
      <c r="D630" t="s">
        <v>432</v>
      </c>
      <c r="E630" t="s">
        <v>1082</v>
      </c>
      <c r="F630" s="396">
        <v>799</v>
      </c>
      <c r="G630" t="s">
        <v>1033</v>
      </c>
    </row>
    <row r="631" spans="1:7" ht="15" x14ac:dyDescent="0.25">
      <c r="A631" s="207">
        <v>630</v>
      </c>
      <c r="B631" t="s">
        <v>988</v>
      </c>
      <c r="C631" t="s">
        <v>429</v>
      </c>
      <c r="D631" t="s">
        <v>435</v>
      </c>
      <c r="E631" t="s">
        <v>1083</v>
      </c>
      <c r="F631" s="396">
        <v>759</v>
      </c>
      <c r="G631" t="s">
        <v>992</v>
      </c>
    </row>
    <row r="632" spans="1:7" ht="15" x14ac:dyDescent="0.25">
      <c r="A632" s="207">
        <v>631</v>
      </c>
      <c r="B632" t="s">
        <v>988</v>
      </c>
      <c r="C632" t="s">
        <v>429</v>
      </c>
      <c r="D632" t="s">
        <v>437</v>
      </c>
      <c r="E632" t="s">
        <v>1084</v>
      </c>
      <c r="F632" s="396">
        <v>577</v>
      </c>
      <c r="G632" t="s">
        <v>1033</v>
      </c>
    </row>
    <row r="633" spans="1:7" ht="15" x14ac:dyDescent="0.25">
      <c r="A633" s="207">
        <v>632</v>
      </c>
      <c r="B633" t="s">
        <v>988</v>
      </c>
      <c r="C633" t="s">
        <v>429</v>
      </c>
      <c r="D633" t="s">
        <v>439</v>
      </c>
      <c r="E633" t="s">
        <v>1085</v>
      </c>
      <c r="F633" s="396">
        <v>1099</v>
      </c>
      <c r="G633" t="s">
        <v>752</v>
      </c>
    </row>
    <row r="634" spans="1:7" ht="15" x14ac:dyDescent="0.25">
      <c r="A634" s="207">
        <v>633</v>
      </c>
      <c r="B634" t="s">
        <v>988</v>
      </c>
      <c r="C634" t="s">
        <v>434</v>
      </c>
      <c r="D634" t="s">
        <v>441</v>
      </c>
      <c r="E634" t="s">
        <v>1086</v>
      </c>
      <c r="F634" s="396">
        <v>269</v>
      </c>
      <c r="G634" t="s">
        <v>1033</v>
      </c>
    </row>
    <row r="635" spans="1:7" ht="15" x14ac:dyDescent="0.25">
      <c r="A635" s="207">
        <v>634</v>
      </c>
      <c r="B635" t="s">
        <v>988</v>
      </c>
      <c r="C635" t="s">
        <v>425</v>
      </c>
      <c r="D635" t="s">
        <v>443</v>
      </c>
      <c r="E635" t="s">
        <v>1087</v>
      </c>
      <c r="F635" s="396">
        <v>239</v>
      </c>
      <c r="G635" t="s">
        <v>1027</v>
      </c>
    </row>
    <row r="636" spans="1:7" ht="15" x14ac:dyDescent="0.25">
      <c r="A636" s="207">
        <v>635</v>
      </c>
      <c r="B636" t="s">
        <v>988</v>
      </c>
      <c r="C636" t="s">
        <v>434</v>
      </c>
      <c r="D636" t="s">
        <v>445</v>
      </c>
      <c r="E636" t="s">
        <v>1088</v>
      </c>
      <c r="F636" s="396">
        <v>1479</v>
      </c>
      <c r="G636" t="s">
        <v>1006</v>
      </c>
    </row>
    <row r="637" spans="1:7" ht="15" x14ac:dyDescent="0.25">
      <c r="A637" s="207">
        <v>636</v>
      </c>
      <c r="B637" t="s">
        <v>988</v>
      </c>
      <c r="C637" t="s">
        <v>429</v>
      </c>
      <c r="D637" t="s">
        <v>447</v>
      </c>
      <c r="E637" t="s">
        <v>1089</v>
      </c>
      <c r="F637" s="396">
        <v>236</v>
      </c>
      <c r="G637" t="s">
        <v>1027</v>
      </c>
    </row>
    <row r="638" spans="1:7" ht="15" x14ac:dyDescent="0.25">
      <c r="A638" s="207">
        <v>637</v>
      </c>
      <c r="B638" t="s">
        <v>988</v>
      </c>
      <c r="C638" t="s">
        <v>417</v>
      </c>
      <c r="D638" t="s">
        <v>450</v>
      </c>
      <c r="E638" t="s">
        <v>1090</v>
      </c>
      <c r="F638" s="396">
        <v>149</v>
      </c>
      <c r="G638" t="s">
        <v>1053</v>
      </c>
    </row>
    <row r="639" spans="1:7" ht="15" x14ac:dyDescent="0.25">
      <c r="A639" s="207">
        <v>638</v>
      </c>
      <c r="B639" t="s">
        <v>988</v>
      </c>
      <c r="C639" t="s">
        <v>425</v>
      </c>
      <c r="D639" t="s">
        <v>418</v>
      </c>
      <c r="E639" t="s">
        <v>1091</v>
      </c>
      <c r="F639" s="396">
        <v>799</v>
      </c>
      <c r="G639" t="s">
        <v>752</v>
      </c>
    </row>
    <row r="640" spans="1:7" ht="15" x14ac:dyDescent="0.25">
      <c r="A640" s="207">
        <v>639</v>
      </c>
      <c r="B640" t="s">
        <v>988</v>
      </c>
      <c r="C640" t="s">
        <v>425</v>
      </c>
      <c r="D640" t="s">
        <v>422</v>
      </c>
      <c r="E640" t="s">
        <v>1092</v>
      </c>
      <c r="F640" s="396">
        <v>649</v>
      </c>
      <c r="G640" t="s">
        <v>752</v>
      </c>
    </row>
    <row r="641" spans="1:7" ht="15" x14ac:dyDescent="0.25">
      <c r="A641" s="207">
        <v>640</v>
      </c>
      <c r="B641" t="s">
        <v>988</v>
      </c>
      <c r="C641" t="s">
        <v>453</v>
      </c>
      <c r="D641" t="s">
        <v>426</v>
      </c>
      <c r="E641" t="s">
        <v>1093</v>
      </c>
      <c r="F641" s="396">
        <v>1299</v>
      </c>
      <c r="G641" t="s">
        <v>1033</v>
      </c>
    </row>
    <row r="642" spans="1:7" ht="15" x14ac:dyDescent="0.25">
      <c r="A642" s="207">
        <v>641</v>
      </c>
      <c r="B642" t="s">
        <v>988</v>
      </c>
      <c r="C642" t="s">
        <v>453</v>
      </c>
      <c r="D642" t="s">
        <v>430</v>
      </c>
      <c r="E642" t="s">
        <v>1094</v>
      </c>
      <c r="F642" s="396">
        <v>199</v>
      </c>
      <c r="G642" t="s">
        <v>1053</v>
      </c>
    </row>
    <row r="643" spans="1:7" ht="15" x14ac:dyDescent="0.25">
      <c r="A643" s="207">
        <v>642</v>
      </c>
      <c r="B643" t="s">
        <v>988</v>
      </c>
      <c r="C643" t="s">
        <v>417</v>
      </c>
      <c r="D643" t="s">
        <v>432</v>
      </c>
      <c r="E643" t="s">
        <v>1095</v>
      </c>
      <c r="F643" s="396">
        <v>851</v>
      </c>
      <c r="G643" t="s">
        <v>1033</v>
      </c>
    </row>
    <row r="644" spans="1:7" ht="15" x14ac:dyDescent="0.25">
      <c r="A644" s="207">
        <v>643</v>
      </c>
      <c r="B644" t="s">
        <v>988</v>
      </c>
      <c r="C644" t="s">
        <v>425</v>
      </c>
      <c r="D644" t="s">
        <v>435</v>
      </c>
      <c r="E644" t="s">
        <v>1096</v>
      </c>
      <c r="F644" s="396">
        <v>429</v>
      </c>
      <c r="G644" t="s">
        <v>992</v>
      </c>
    </row>
    <row r="645" spans="1:7" ht="15" x14ac:dyDescent="0.25">
      <c r="A645" s="207">
        <v>644</v>
      </c>
      <c r="B645" t="s">
        <v>988</v>
      </c>
      <c r="C645" t="s">
        <v>453</v>
      </c>
      <c r="D645" t="s">
        <v>437</v>
      </c>
      <c r="E645" t="s">
        <v>1097</v>
      </c>
      <c r="F645" s="396">
        <v>299</v>
      </c>
      <c r="G645" t="s">
        <v>992</v>
      </c>
    </row>
    <row r="646" spans="1:7" ht="15" x14ac:dyDescent="0.25">
      <c r="A646" s="207">
        <v>645</v>
      </c>
      <c r="B646" t="s">
        <v>988</v>
      </c>
      <c r="C646" t="s">
        <v>421</v>
      </c>
      <c r="D646" t="s">
        <v>439</v>
      </c>
      <c r="E646" t="s">
        <v>1098</v>
      </c>
      <c r="F646" s="396">
        <v>249</v>
      </c>
      <c r="G646" t="s">
        <v>1053</v>
      </c>
    </row>
    <row r="647" spans="1:7" ht="15" x14ac:dyDescent="0.25">
      <c r="A647" s="207">
        <v>646</v>
      </c>
      <c r="B647" t="s">
        <v>988</v>
      </c>
      <c r="C647" t="s">
        <v>417</v>
      </c>
      <c r="D647" t="s">
        <v>441</v>
      </c>
      <c r="E647" t="s">
        <v>1099</v>
      </c>
      <c r="F647" s="396">
        <v>189</v>
      </c>
      <c r="G647" t="s">
        <v>1027</v>
      </c>
    </row>
    <row r="648" spans="1:7" ht="15" x14ac:dyDescent="0.25">
      <c r="A648" s="207">
        <v>647</v>
      </c>
      <c r="B648" t="s">
        <v>988</v>
      </c>
      <c r="C648" t="s">
        <v>425</v>
      </c>
      <c r="D648" t="s">
        <v>443</v>
      </c>
      <c r="E648" t="s">
        <v>1100</v>
      </c>
      <c r="F648" s="396">
        <v>749</v>
      </c>
      <c r="G648" t="s">
        <v>1006</v>
      </c>
    </row>
    <row r="649" spans="1:7" ht="15" x14ac:dyDescent="0.25">
      <c r="A649" s="207">
        <v>648</v>
      </c>
      <c r="B649" t="s">
        <v>988</v>
      </c>
      <c r="C649" t="s">
        <v>425</v>
      </c>
      <c r="D649" t="s">
        <v>445</v>
      </c>
      <c r="E649" t="s">
        <v>1101</v>
      </c>
      <c r="F649" s="396">
        <v>799</v>
      </c>
      <c r="G649" t="s">
        <v>1033</v>
      </c>
    </row>
    <row r="650" spans="1:7" ht="15" x14ac:dyDescent="0.25">
      <c r="A650" s="207">
        <v>649</v>
      </c>
      <c r="B650" t="s">
        <v>988</v>
      </c>
      <c r="C650" t="s">
        <v>417</v>
      </c>
      <c r="D650" t="s">
        <v>447</v>
      </c>
      <c r="E650" t="s">
        <v>1102</v>
      </c>
      <c r="F650" s="396">
        <v>1999</v>
      </c>
      <c r="G650" t="s">
        <v>752</v>
      </c>
    </row>
    <row r="651" spans="1:7" ht="15" x14ac:dyDescent="0.25">
      <c r="A651" s="207">
        <v>650</v>
      </c>
      <c r="B651" t="s">
        <v>988</v>
      </c>
      <c r="C651" t="s">
        <v>434</v>
      </c>
      <c r="D651" t="s">
        <v>450</v>
      </c>
      <c r="E651" t="s">
        <v>1103</v>
      </c>
      <c r="F651" s="396">
        <v>999</v>
      </c>
      <c r="G651" t="s">
        <v>998</v>
      </c>
    </row>
    <row r="652" spans="1:7" ht="15" x14ac:dyDescent="0.25">
      <c r="A652" s="207">
        <v>651</v>
      </c>
      <c r="B652" t="s">
        <v>988</v>
      </c>
      <c r="C652" t="s">
        <v>417</v>
      </c>
      <c r="D652" t="s">
        <v>418</v>
      </c>
      <c r="E652" t="s">
        <v>1104</v>
      </c>
      <c r="F652" s="396">
        <v>144</v>
      </c>
      <c r="G652" t="s">
        <v>1053</v>
      </c>
    </row>
    <row r="653" spans="1:7" ht="15" x14ac:dyDescent="0.25">
      <c r="A653" s="207">
        <v>652</v>
      </c>
      <c r="B653" t="s">
        <v>988</v>
      </c>
      <c r="C653" t="s">
        <v>429</v>
      </c>
      <c r="D653" t="s">
        <v>422</v>
      </c>
      <c r="E653" t="s">
        <v>1105</v>
      </c>
      <c r="F653" s="396">
        <v>999</v>
      </c>
      <c r="G653" t="s">
        <v>752</v>
      </c>
    </row>
    <row r="654" spans="1:7" ht="15" x14ac:dyDescent="0.25">
      <c r="A654" s="207">
        <v>653</v>
      </c>
      <c r="B654" t="s">
        <v>988</v>
      </c>
      <c r="C654" t="s">
        <v>421</v>
      </c>
      <c r="D654" t="s">
        <v>426</v>
      </c>
      <c r="E654" t="s">
        <v>1106</v>
      </c>
      <c r="F654" s="396">
        <v>589</v>
      </c>
      <c r="G654" t="s">
        <v>1027</v>
      </c>
    </row>
    <row r="655" spans="1:7" ht="15" x14ac:dyDescent="0.25">
      <c r="A655" s="207">
        <v>654</v>
      </c>
      <c r="B655" t="s">
        <v>988</v>
      </c>
      <c r="C655" t="s">
        <v>429</v>
      </c>
      <c r="D655" t="s">
        <v>430</v>
      </c>
      <c r="E655" t="s">
        <v>1107</v>
      </c>
      <c r="F655" s="396">
        <v>169</v>
      </c>
      <c r="G655" t="s">
        <v>1006</v>
      </c>
    </row>
    <row r="656" spans="1:7" ht="15" x14ac:dyDescent="0.25">
      <c r="A656" s="207">
        <v>655</v>
      </c>
      <c r="B656" t="s">
        <v>988</v>
      </c>
      <c r="C656" t="s">
        <v>453</v>
      </c>
      <c r="D656" t="s">
        <v>432</v>
      </c>
      <c r="E656" t="s">
        <v>1108</v>
      </c>
      <c r="F656" s="396">
        <v>749</v>
      </c>
      <c r="G656" t="s">
        <v>1033</v>
      </c>
    </row>
    <row r="657" spans="1:7" ht="15" x14ac:dyDescent="0.25">
      <c r="A657" s="207">
        <v>656</v>
      </c>
      <c r="B657" t="s">
        <v>988</v>
      </c>
      <c r="C657" t="s">
        <v>453</v>
      </c>
      <c r="D657" t="s">
        <v>435</v>
      </c>
      <c r="E657" t="s">
        <v>1109</v>
      </c>
      <c r="F657" s="396">
        <v>1499</v>
      </c>
      <c r="G657" t="s">
        <v>752</v>
      </c>
    </row>
    <row r="658" spans="1:7" ht="15" x14ac:dyDescent="0.25">
      <c r="A658" s="207">
        <v>657</v>
      </c>
      <c r="B658" t="s">
        <v>988</v>
      </c>
      <c r="C658" t="s">
        <v>425</v>
      </c>
      <c r="D658" t="s">
        <v>437</v>
      </c>
      <c r="E658" t="s">
        <v>1110</v>
      </c>
      <c r="F658" s="396">
        <v>279</v>
      </c>
      <c r="G658" t="s">
        <v>998</v>
      </c>
    </row>
    <row r="659" spans="1:7" ht="15" x14ac:dyDescent="0.25">
      <c r="A659" s="207">
        <v>658</v>
      </c>
      <c r="B659" t="s">
        <v>988</v>
      </c>
      <c r="C659" t="s">
        <v>434</v>
      </c>
      <c r="D659" t="s">
        <v>439</v>
      </c>
      <c r="E659" t="s">
        <v>1111</v>
      </c>
      <c r="F659" s="396">
        <v>999</v>
      </c>
      <c r="G659" t="s">
        <v>998</v>
      </c>
    </row>
    <row r="660" spans="1:7" ht="15" x14ac:dyDescent="0.25">
      <c r="A660" s="207">
        <v>659</v>
      </c>
      <c r="B660" t="s">
        <v>988</v>
      </c>
      <c r="C660" t="s">
        <v>429</v>
      </c>
      <c r="D660" t="s">
        <v>441</v>
      </c>
      <c r="E660" t="s">
        <v>1112</v>
      </c>
      <c r="F660" s="396">
        <v>299</v>
      </c>
      <c r="G660" t="s">
        <v>752</v>
      </c>
    </row>
    <row r="661" spans="1:7" ht="15" x14ac:dyDescent="0.25">
      <c r="A661" s="207">
        <v>660</v>
      </c>
      <c r="B661" t="s">
        <v>988</v>
      </c>
      <c r="C661" t="s">
        <v>417</v>
      </c>
      <c r="D661" t="s">
        <v>443</v>
      </c>
      <c r="E661" t="s">
        <v>1113</v>
      </c>
      <c r="F661" s="396">
        <v>229</v>
      </c>
      <c r="G661" t="s">
        <v>1027</v>
      </c>
    </row>
    <row r="662" spans="1:7" ht="15" x14ac:dyDescent="0.25">
      <c r="A662" s="207">
        <v>661</v>
      </c>
      <c r="B662" t="s">
        <v>988</v>
      </c>
      <c r="C662" t="s">
        <v>417</v>
      </c>
      <c r="D662" t="s">
        <v>445</v>
      </c>
      <c r="E662" t="s">
        <v>1114</v>
      </c>
      <c r="F662" s="396">
        <v>769</v>
      </c>
      <c r="G662" t="s">
        <v>992</v>
      </c>
    </row>
    <row r="663" spans="1:7" ht="15" x14ac:dyDescent="0.25">
      <c r="A663" s="207">
        <v>662</v>
      </c>
      <c r="B663" t="s">
        <v>988</v>
      </c>
      <c r="C663" t="s">
        <v>421</v>
      </c>
      <c r="D663" t="s">
        <v>447</v>
      </c>
      <c r="E663" t="s">
        <v>1115</v>
      </c>
      <c r="F663" s="396">
        <v>2199</v>
      </c>
      <c r="G663" t="s">
        <v>1033</v>
      </c>
    </row>
    <row r="664" spans="1:7" ht="15" x14ac:dyDescent="0.25">
      <c r="A664" s="207">
        <v>663</v>
      </c>
      <c r="B664" t="s">
        <v>988</v>
      </c>
      <c r="C664" t="s">
        <v>425</v>
      </c>
      <c r="D664" t="s">
        <v>450</v>
      </c>
      <c r="E664" t="s">
        <v>1116</v>
      </c>
      <c r="F664" s="396">
        <v>2299</v>
      </c>
      <c r="G664" t="s">
        <v>752</v>
      </c>
    </row>
    <row r="665" spans="1:7" ht="15" x14ac:dyDescent="0.25">
      <c r="A665" s="207">
        <v>664</v>
      </c>
      <c r="B665" t="s">
        <v>988</v>
      </c>
      <c r="C665" t="s">
        <v>425</v>
      </c>
      <c r="D665" t="s">
        <v>418</v>
      </c>
      <c r="E665" t="s">
        <v>1117</v>
      </c>
      <c r="F665" s="396">
        <v>2099</v>
      </c>
      <c r="G665" t="s">
        <v>752</v>
      </c>
    </row>
    <row r="666" spans="1:7" ht="15" x14ac:dyDescent="0.25">
      <c r="A666" s="207">
        <v>665</v>
      </c>
      <c r="B666" t="s">
        <v>988</v>
      </c>
      <c r="C666" t="s">
        <v>425</v>
      </c>
      <c r="D666" t="s">
        <v>422</v>
      </c>
      <c r="E666" t="s">
        <v>1118</v>
      </c>
      <c r="F666" s="396">
        <v>749</v>
      </c>
      <c r="G666" t="s">
        <v>752</v>
      </c>
    </row>
    <row r="667" spans="1:7" ht="15" x14ac:dyDescent="0.25">
      <c r="A667" s="207">
        <v>666</v>
      </c>
      <c r="B667" t="s">
        <v>988</v>
      </c>
      <c r="C667" t="s">
        <v>417</v>
      </c>
      <c r="D667" t="s">
        <v>426</v>
      </c>
      <c r="E667" t="s">
        <v>1119</v>
      </c>
      <c r="F667" s="396">
        <v>719</v>
      </c>
      <c r="G667" t="s">
        <v>752</v>
      </c>
    </row>
    <row r="668" spans="1:7" ht="15" x14ac:dyDescent="0.25">
      <c r="A668" s="207">
        <v>667</v>
      </c>
      <c r="B668" t="s">
        <v>988</v>
      </c>
      <c r="C668" t="s">
        <v>453</v>
      </c>
      <c r="D668" t="s">
        <v>430</v>
      </c>
      <c r="E668" t="s">
        <v>1120</v>
      </c>
      <c r="F668" s="396">
        <v>1199</v>
      </c>
      <c r="G668" t="s">
        <v>998</v>
      </c>
    </row>
    <row r="669" spans="1:7" ht="15" x14ac:dyDescent="0.25">
      <c r="A669" s="207">
        <v>668</v>
      </c>
      <c r="B669" t="s">
        <v>988</v>
      </c>
      <c r="C669" t="s">
        <v>425</v>
      </c>
      <c r="D669" t="s">
        <v>432</v>
      </c>
      <c r="E669" t="s">
        <v>1121</v>
      </c>
      <c r="F669" s="396">
        <v>2999</v>
      </c>
      <c r="G669" t="s">
        <v>1006</v>
      </c>
    </row>
    <row r="670" spans="1:7" ht="15" x14ac:dyDescent="0.25">
      <c r="A670" s="207">
        <v>669</v>
      </c>
      <c r="B670" t="s">
        <v>988</v>
      </c>
      <c r="C670" t="s">
        <v>417</v>
      </c>
      <c r="D670" t="s">
        <v>435</v>
      </c>
      <c r="E670" t="s">
        <v>1122</v>
      </c>
      <c r="F670" s="396">
        <v>178.95</v>
      </c>
      <c r="G670" t="s">
        <v>1053</v>
      </c>
    </row>
    <row r="671" spans="1:7" ht="15" x14ac:dyDescent="0.25">
      <c r="A671" s="207">
        <v>670</v>
      </c>
      <c r="B671" t="s">
        <v>988</v>
      </c>
      <c r="C671" t="s">
        <v>434</v>
      </c>
      <c r="D671" t="s">
        <v>437</v>
      </c>
      <c r="E671" t="s">
        <v>1123</v>
      </c>
      <c r="F671" s="396">
        <v>1589</v>
      </c>
      <c r="G671" t="s">
        <v>1033</v>
      </c>
    </row>
    <row r="672" spans="1:7" ht="15" x14ac:dyDescent="0.25">
      <c r="A672" s="207">
        <v>671</v>
      </c>
      <c r="B672" t="s">
        <v>988</v>
      </c>
      <c r="C672" t="s">
        <v>453</v>
      </c>
      <c r="D672" t="s">
        <v>439</v>
      </c>
      <c r="E672" t="s">
        <v>1124</v>
      </c>
      <c r="F672" s="396">
        <v>749</v>
      </c>
      <c r="G672" t="s">
        <v>752</v>
      </c>
    </row>
    <row r="673" spans="1:7" ht="15" x14ac:dyDescent="0.25">
      <c r="A673" s="207">
        <v>672</v>
      </c>
      <c r="B673" t="s">
        <v>988</v>
      </c>
      <c r="C673" t="s">
        <v>417</v>
      </c>
      <c r="D673" t="s">
        <v>441</v>
      </c>
      <c r="E673" t="s">
        <v>1125</v>
      </c>
      <c r="F673" s="396">
        <v>1449</v>
      </c>
      <c r="G673" t="s">
        <v>998</v>
      </c>
    </row>
    <row r="674" spans="1:7" ht="15" x14ac:dyDescent="0.25">
      <c r="A674" s="207">
        <v>673</v>
      </c>
      <c r="B674" t="s">
        <v>988</v>
      </c>
      <c r="C674" t="s">
        <v>434</v>
      </c>
      <c r="D674" t="s">
        <v>443</v>
      </c>
      <c r="E674" t="s">
        <v>1126</v>
      </c>
      <c r="F674" s="396">
        <v>939</v>
      </c>
      <c r="G674" t="s">
        <v>1006</v>
      </c>
    </row>
    <row r="675" spans="1:7" ht="15" x14ac:dyDescent="0.25">
      <c r="A675" s="207">
        <v>674</v>
      </c>
      <c r="B675" t="s">
        <v>988</v>
      </c>
      <c r="C675" t="s">
        <v>417</v>
      </c>
      <c r="D675" t="s">
        <v>445</v>
      </c>
      <c r="E675" t="s">
        <v>1127</v>
      </c>
      <c r="F675" s="396">
        <v>147.99</v>
      </c>
      <c r="G675" t="s">
        <v>1053</v>
      </c>
    </row>
    <row r="676" spans="1:7" ht="15" x14ac:dyDescent="0.25">
      <c r="A676" s="207">
        <v>675</v>
      </c>
      <c r="B676" t="s">
        <v>988</v>
      </c>
      <c r="C676" t="s">
        <v>453</v>
      </c>
      <c r="D676" t="s">
        <v>447</v>
      </c>
      <c r="E676" t="s">
        <v>1128</v>
      </c>
      <c r="F676" s="396">
        <v>319</v>
      </c>
      <c r="G676" t="s">
        <v>1053</v>
      </c>
    </row>
    <row r="677" spans="1:7" ht="15" x14ac:dyDescent="0.25">
      <c r="A677" s="207">
        <v>676</v>
      </c>
      <c r="B677" t="s">
        <v>988</v>
      </c>
      <c r="C677" t="s">
        <v>417</v>
      </c>
      <c r="D677" t="s">
        <v>450</v>
      </c>
      <c r="E677" t="s">
        <v>1129</v>
      </c>
      <c r="F677" s="396">
        <v>229</v>
      </c>
      <c r="G677" t="s">
        <v>1027</v>
      </c>
    </row>
    <row r="678" spans="1:7" ht="15" x14ac:dyDescent="0.25">
      <c r="A678" s="207">
        <v>677</v>
      </c>
      <c r="B678" t="s">
        <v>988</v>
      </c>
      <c r="C678" t="s">
        <v>429</v>
      </c>
      <c r="D678" t="s">
        <v>418</v>
      </c>
      <c r="E678" t="s">
        <v>1130</v>
      </c>
      <c r="F678" s="396">
        <v>189</v>
      </c>
      <c r="G678" t="s">
        <v>1027</v>
      </c>
    </row>
    <row r="679" spans="1:7" ht="15" x14ac:dyDescent="0.25">
      <c r="A679" s="207">
        <v>678</v>
      </c>
      <c r="B679" t="s">
        <v>988</v>
      </c>
      <c r="C679" t="s">
        <v>417</v>
      </c>
      <c r="D679" t="s">
        <v>422</v>
      </c>
      <c r="E679" t="s">
        <v>1131</v>
      </c>
      <c r="F679" s="396">
        <v>1019</v>
      </c>
      <c r="G679" t="s">
        <v>1033</v>
      </c>
    </row>
    <row r="680" spans="1:7" ht="15" x14ac:dyDescent="0.25">
      <c r="A680" s="207">
        <v>679</v>
      </c>
      <c r="B680" t="s">
        <v>988</v>
      </c>
      <c r="C680" t="s">
        <v>417</v>
      </c>
      <c r="D680" t="s">
        <v>426</v>
      </c>
      <c r="E680" t="s">
        <v>1132</v>
      </c>
      <c r="F680" s="396">
        <v>179</v>
      </c>
      <c r="G680" t="s">
        <v>1027</v>
      </c>
    </row>
    <row r="681" spans="1:7" ht="15" x14ac:dyDescent="0.25">
      <c r="A681" s="207">
        <v>680</v>
      </c>
      <c r="B681" t="s">
        <v>988</v>
      </c>
      <c r="C681" t="s">
        <v>421</v>
      </c>
      <c r="D681" t="s">
        <v>430</v>
      </c>
      <c r="E681" t="s">
        <v>1133</v>
      </c>
      <c r="F681" s="396">
        <v>144</v>
      </c>
      <c r="G681" t="s">
        <v>1027</v>
      </c>
    </row>
    <row r="682" spans="1:7" ht="15" x14ac:dyDescent="0.25">
      <c r="A682" s="207">
        <v>681</v>
      </c>
      <c r="B682" t="s">
        <v>988</v>
      </c>
      <c r="C682" t="s">
        <v>425</v>
      </c>
      <c r="D682" t="s">
        <v>432</v>
      </c>
      <c r="E682" t="s">
        <v>1134</v>
      </c>
      <c r="F682" s="396">
        <v>629</v>
      </c>
      <c r="G682" t="s">
        <v>998</v>
      </c>
    </row>
    <row r="683" spans="1:7" ht="15" x14ac:dyDescent="0.25">
      <c r="A683" s="207">
        <v>682</v>
      </c>
      <c r="B683" t="s">
        <v>988</v>
      </c>
      <c r="C683" t="s">
        <v>421</v>
      </c>
      <c r="D683" t="s">
        <v>435</v>
      </c>
      <c r="E683" t="s">
        <v>1135</v>
      </c>
      <c r="F683" s="396">
        <v>749</v>
      </c>
      <c r="G683" t="s">
        <v>1006</v>
      </c>
    </row>
    <row r="684" spans="1:7" ht="15" x14ac:dyDescent="0.25">
      <c r="A684" s="207">
        <v>683</v>
      </c>
      <c r="B684" t="s">
        <v>988</v>
      </c>
      <c r="C684" t="s">
        <v>417</v>
      </c>
      <c r="D684" t="s">
        <v>437</v>
      </c>
      <c r="E684" t="s">
        <v>1136</v>
      </c>
      <c r="F684" s="396">
        <v>499</v>
      </c>
      <c r="G684" t="s">
        <v>1137</v>
      </c>
    </row>
    <row r="685" spans="1:7" ht="15" x14ac:dyDescent="0.25">
      <c r="A685" s="207">
        <v>684</v>
      </c>
      <c r="B685" t="s">
        <v>988</v>
      </c>
      <c r="C685" t="s">
        <v>429</v>
      </c>
      <c r="D685" t="s">
        <v>439</v>
      </c>
      <c r="E685" t="s">
        <v>1138</v>
      </c>
      <c r="F685" s="396">
        <v>249</v>
      </c>
      <c r="G685" t="s">
        <v>1027</v>
      </c>
    </row>
    <row r="686" spans="1:7" ht="15" x14ac:dyDescent="0.25">
      <c r="A686" s="207">
        <v>685</v>
      </c>
      <c r="B686" t="s">
        <v>988</v>
      </c>
      <c r="C686" t="s">
        <v>425</v>
      </c>
      <c r="D686" t="s">
        <v>441</v>
      </c>
      <c r="E686" t="s">
        <v>1139</v>
      </c>
      <c r="F686" s="396">
        <v>1099</v>
      </c>
      <c r="G686" t="s">
        <v>992</v>
      </c>
    </row>
    <row r="687" spans="1:7" ht="15" x14ac:dyDescent="0.25">
      <c r="A687" s="207">
        <v>686</v>
      </c>
      <c r="B687" t="s">
        <v>988</v>
      </c>
      <c r="C687" t="s">
        <v>425</v>
      </c>
      <c r="D687" t="s">
        <v>443</v>
      </c>
      <c r="E687" t="s">
        <v>1140</v>
      </c>
      <c r="F687" s="396">
        <v>2999</v>
      </c>
      <c r="G687" t="s">
        <v>752</v>
      </c>
    </row>
    <row r="688" spans="1:7" ht="15" x14ac:dyDescent="0.25">
      <c r="A688" s="207">
        <v>687</v>
      </c>
      <c r="B688" t="s">
        <v>988</v>
      </c>
      <c r="C688" t="s">
        <v>417</v>
      </c>
      <c r="D688" t="s">
        <v>445</v>
      </c>
      <c r="E688" t="s">
        <v>1141</v>
      </c>
      <c r="F688" s="396">
        <v>1799</v>
      </c>
      <c r="G688" t="s">
        <v>992</v>
      </c>
    </row>
    <row r="689" spans="1:7" ht="15" x14ac:dyDescent="0.25">
      <c r="A689" s="207">
        <v>688</v>
      </c>
      <c r="B689" t="s">
        <v>988</v>
      </c>
      <c r="C689" t="s">
        <v>425</v>
      </c>
      <c r="D689" t="s">
        <v>447</v>
      </c>
      <c r="E689" t="s">
        <v>1142</v>
      </c>
      <c r="F689" s="396">
        <v>379</v>
      </c>
      <c r="G689" t="s">
        <v>998</v>
      </c>
    </row>
    <row r="690" spans="1:7" ht="15" x14ac:dyDescent="0.25">
      <c r="A690" s="207">
        <v>689</v>
      </c>
      <c r="B690" t="s">
        <v>988</v>
      </c>
      <c r="C690" t="s">
        <v>425</v>
      </c>
      <c r="D690" t="s">
        <v>450</v>
      </c>
      <c r="E690" t="s">
        <v>1143</v>
      </c>
      <c r="F690" s="396">
        <v>229</v>
      </c>
      <c r="G690" t="s">
        <v>1006</v>
      </c>
    </row>
    <row r="691" spans="1:7" ht="15" x14ac:dyDescent="0.25">
      <c r="A691" s="207">
        <v>690</v>
      </c>
      <c r="B691" t="s">
        <v>988</v>
      </c>
      <c r="C691" t="s">
        <v>421</v>
      </c>
      <c r="D691" t="s">
        <v>418</v>
      </c>
      <c r="E691" t="s">
        <v>1144</v>
      </c>
      <c r="F691" s="396">
        <v>239</v>
      </c>
      <c r="G691" t="s">
        <v>992</v>
      </c>
    </row>
    <row r="692" spans="1:7" ht="15" x14ac:dyDescent="0.25">
      <c r="A692" s="207">
        <v>691</v>
      </c>
      <c r="B692" t="s">
        <v>988</v>
      </c>
      <c r="C692" t="s">
        <v>425</v>
      </c>
      <c r="D692" t="s">
        <v>422</v>
      </c>
      <c r="E692" t="s">
        <v>1145</v>
      </c>
      <c r="F692" s="396">
        <v>449</v>
      </c>
      <c r="G692" t="s">
        <v>1053</v>
      </c>
    </row>
    <row r="693" spans="1:7" ht="15" x14ac:dyDescent="0.25">
      <c r="A693" s="207">
        <v>692</v>
      </c>
      <c r="B693" t="s">
        <v>988</v>
      </c>
      <c r="C693" t="s">
        <v>417</v>
      </c>
      <c r="D693" t="s">
        <v>426</v>
      </c>
      <c r="E693" t="s">
        <v>1146</v>
      </c>
      <c r="F693" s="396">
        <v>419</v>
      </c>
      <c r="G693" t="s">
        <v>1053</v>
      </c>
    </row>
    <row r="694" spans="1:7" ht="15" x14ac:dyDescent="0.25">
      <c r="A694" s="207">
        <v>693</v>
      </c>
      <c r="B694" t="s">
        <v>988</v>
      </c>
      <c r="C694" t="s">
        <v>425</v>
      </c>
      <c r="D694" t="s">
        <v>430</v>
      </c>
      <c r="E694" t="s">
        <v>1147</v>
      </c>
      <c r="F694" s="396">
        <v>529</v>
      </c>
      <c r="G694" t="s">
        <v>1033</v>
      </c>
    </row>
    <row r="695" spans="1:7" ht="15" x14ac:dyDescent="0.25">
      <c r="A695" s="207">
        <v>694</v>
      </c>
      <c r="B695" t="s">
        <v>988</v>
      </c>
      <c r="C695" t="s">
        <v>425</v>
      </c>
      <c r="D695" t="s">
        <v>432</v>
      </c>
      <c r="E695" t="s">
        <v>1148</v>
      </c>
      <c r="F695" s="396">
        <v>899</v>
      </c>
      <c r="G695" t="s">
        <v>1033</v>
      </c>
    </row>
    <row r="696" spans="1:7" ht="15" x14ac:dyDescent="0.25">
      <c r="A696" s="207">
        <v>695</v>
      </c>
      <c r="B696" t="s">
        <v>988</v>
      </c>
      <c r="C696" t="s">
        <v>421</v>
      </c>
      <c r="D696" t="s">
        <v>435</v>
      </c>
      <c r="E696" t="s">
        <v>1149</v>
      </c>
      <c r="F696" s="396">
        <v>4999</v>
      </c>
      <c r="G696" t="s">
        <v>752</v>
      </c>
    </row>
    <row r="697" spans="1:7" ht="15" x14ac:dyDescent="0.25">
      <c r="A697" s="207">
        <v>696</v>
      </c>
      <c r="B697" t="s">
        <v>988</v>
      </c>
      <c r="C697" t="s">
        <v>434</v>
      </c>
      <c r="D697" t="s">
        <v>437</v>
      </c>
      <c r="E697" t="s">
        <v>1150</v>
      </c>
      <c r="F697" s="396">
        <v>1699</v>
      </c>
      <c r="G697" t="s">
        <v>752</v>
      </c>
    </row>
    <row r="698" spans="1:7" ht="15" x14ac:dyDescent="0.25">
      <c r="A698" s="207">
        <v>697</v>
      </c>
      <c r="B698" t="s">
        <v>988</v>
      </c>
      <c r="C698" t="s">
        <v>421</v>
      </c>
      <c r="D698" t="s">
        <v>439</v>
      </c>
      <c r="E698" t="s">
        <v>1151</v>
      </c>
      <c r="F698" s="396">
        <v>399</v>
      </c>
      <c r="G698" t="s">
        <v>998</v>
      </c>
    </row>
    <row r="699" spans="1:7" ht="15" x14ac:dyDescent="0.25">
      <c r="A699" s="207">
        <v>698</v>
      </c>
      <c r="B699" t="s">
        <v>988</v>
      </c>
      <c r="C699" t="s">
        <v>421</v>
      </c>
      <c r="D699" t="s">
        <v>441</v>
      </c>
      <c r="E699" t="s">
        <v>1152</v>
      </c>
      <c r="F699" s="396">
        <v>2499</v>
      </c>
      <c r="G699" t="s">
        <v>1006</v>
      </c>
    </row>
    <row r="700" spans="1:7" ht="15" x14ac:dyDescent="0.25">
      <c r="A700" s="207">
        <v>699</v>
      </c>
      <c r="B700" t="s">
        <v>988</v>
      </c>
      <c r="C700" t="s">
        <v>421</v>
      </c>
      <c r="D700" t="s">
        <v>443</v>
      </c>
      <c r="E700" t="s">
        <v>1153</v>
      </c>
      <c r="F700" s="396">
        <v>549</v>
      </c>
      <c r="G700" t="s">
        <v>1137</v>
      </c>
    </row>
    <row r="701" spans="1:7" ht="15" x14ac:dyDescent="0.25">
      <c r="A701" s="207">
        <v>700</v>
      </c>
      <c r="B701" t="s">
        <v>988</v>
      </c>
      <c r="C701" t="s">
        <v>434</v>
      </c>
      <c r="D701" t="s">
        <v>445</v>
      </c>
      <c r="E701" t="s">
        <v>1154</v>
      </c>
      <c r="F701" s="396">
        <v>1699</v>
      </c>
      <c r="G701" t="s">
        <v>752</v>
      </c>
    </row>
    <row r="702" spans="1:7" ht="15" x14ac:dyDescent="0.25">
      <c r="A702" s="207">
        <v>701</v>
      </c>
      <c r="B702" t="s">
        <v>988</v>
      </c>
      <c r="C702" t="s">
        <v>434</v>
      </c>
      <c r="D702" t="s">
        <v>447</v>
      </c>
      <c r="E702" t="s">
        <v>1155</v>
      </c>
      <c r="F702" s="396">
        <v>379</v>
      </c>
      <c r="G702" t="s">
        <v>1027</v>
      </c>
    </row>
    <row r="703" spans="1:7" ht="15" x14ac:dyDescent="0.25">
      <c r="A703" s="207">
        <v>702</v>
      </c>
      <c r="B703" t="s">
        <v>988</v>
      </c>
      <c r="C703" t="s">
        <v>434</v>
      </c>
      <c r="D703" t="s">
        <v>450</v>
      </c>
      <c r="E703" t="s">
        <v>1156</v>
      </c>
      <c r="F703" s="396">
        <v>259</v>
      </c>
      <c r="G703" t="s">
        <v>1027</v>
      </c>
    </row>
    <row r="704" spans="1:7" ht="15" x14ac:dyDescent="0.25">
      <c r="A704" s="207">
        <v>703</v>
      </c>
      <c r="B704" t="s">
        <v>988</v>
      </c>
      <c r="C704" t="s">
        <v>453</v>
      </c>
      <c r="D704" t="s">
        <v>418</v>
      </c>
      <c r="E704" t="s">
        <v>1157</v>
      </c>
      <c r="F704" s="396">
        <v>119</v>
      </c>
      <c r="G704" t="s">
        <v>1027</v>
      </c>
    </row>
    <row r="705" spans="1:7" ht="15" x14ac:dyDescent="0.25">
      <c r="A705" s="207">
        <v>704</v>
      </c>
      <c r="B705" t="s">
        <v>988</v>
      </c>
      <c r="C705" t="s">
        <v>417</v>
      </c>
      <c r="D705" t="s">
        <v>422</v>
      </c>
      <c r="E705" t="s">
        <v>1158</v>
      </c>
      <c r="F705" s="396">
        <v>1699</v>
      </c>
      <c r="G705" t="s">
        <v>998</v>
      </c>
    </row>
    <row r="706" spans="1:7" ht="15" x14ac:dyDescent="0.25">
      <c r="A706" s="207">
        <v>705</v>
      </c>
      <c r="B706" t="s">
        <v>988</v>
      </c>
      <c r="C706" t="s">
        <v>429</v>
      </c>
      <c r="D706" t="s">
        <v>426</v>
      </c>
      <c r="E706" t="s">
        <v>1159</v>
      </c>
      <c r="F706" s="396">
        <v>2999</v>
      </c>
      <c r="G706" t="s">
        <v>1006</v>
      </c>
    </row>
    <row r="707" spans="1:7" ht="15" x14ac:dyDescent="0.25">
      <c r="A707" s="207">
        <v>706</v>
      </c>
      <c r="B707" t="s">
        <v>988</v>
      </c>
      <c r="C707" t="s">
        <v>417</v>
      </c>
      <c r="D707" t="s">
        <v>430</v>
      </c>
      <c r="E707" t="s">
        <v>1160</v>
      </c>
      <c r="F707" s="396">
        <v>849</v>
      </c>
      <c r="G707" t="s">
        <v>1161</v>
      </c>
    </row>
    <row r="708" spans="1:7" ht="15" x14ac:dyDescent="0.25">
      <c r="A708" s="207">
        <v>707</v>
      </c>
      <c r="B708" t="s">
        <v>988</v>
      </c>
      <c r="C708" t="s">
        <v>417</v>
      </c>
      <c r="D708" t="s">
        <v>432</v>
      </c>
      <c r="E708" t="s">
        <v>1162</v>
      </c>
      <c r="F708" s="396">
        <v>399</v>
      </c>
      <c r="G708" t="s">
        <v>1053</v>
      </c>
    </row>
    <row r="709" spans="1:7" ht="15" x14ac:dyDescent="0.25">
      <c r="A709" s="207">
        <v>708</v>
      </c>
      <c r="B709" t="s">
        <v>988</v>
      </c>
      <c r="C709" t="s">
        <v>425</v>
      </c>
      <c r="D709" t="s">
        <v>435</v>
      </c>
      <c r="E709" t="s">
        <v>1163</v>
      </c>
      <c r="F709" s="396">
        <v>1129</v>
      </c>
      <c r="G709" t="s">
        <v>752</v>
      </c>
    </row>
    <row r="710" spans="1:7" ht="15" x14ac:dyDescent="0.25">
      <c r="A710" s="207">
        <v>709</v>
      </c>
      <c r="B710" t="s">
        <v>988</v>
      </c>
      <c r="C710" t="s">
        <v>425</v>
      </c>
      <c r="D710" t="s">
        <v>437</v>
      </c>
      <c r="E710" t="s">
        <v>1164</v>
      </c>
      <c r="F710" s="396">
        <v>749</v>
      </c>
      <c r="G710" t="s">
        <v>752</v>
      </c>
    </row>
    <row r="711" spans="1:7" ht="15" x14ac:dyDescent="0.25">
      <c r="A711" s="207">
        <v>710</v>
      </c>
      <c r="B711" t="s">
        <v>988</v>
      </c>
      <c r="C711" t="s">
        <v>425</v>
      </c>
      <c r="D711" t="s">
        <v>439</v>
      </c>
      <c r="E711" t="s">
        <v>1165</v>
      </c>
      <c r="F711" s="396">
        <v>419</v>
      </c>
      <c r="G711" t="s">
        <v>1027</v>
      </c>
    </row>
    <row r="712" spans="1:7" ht="15" x14ac:dyDescent="0.25">
      <c r="A712" s="207">
        <v>711</v>
      </c>
      <c r="B712" t="s">
        <v>988</v>
      </c>
      <c r="C712" t="s">
        <v>417</v>
      </c>
      <c r="D712" t="s">
        <v>441</v>
      </c>
      <c r="E712" t="s">
        <v>1166</v>
      </c>
      <c r="F712" s="396">
        <v>259</v>
      </c>
      <c r="G712" t="s">
        <v>992</v>
      </c>
    </row>
    <row r="713" spans="1:7" ht="15" x14ac:dyDescent="0.25">
      <c r="A713" s="207">
        <v>712</v>
      </c>
      <c r="B713" t="s">
        <v>988</v>
      </c>
      <c r="C713" t="s">
        <v>421</v>
      </c>
      <c r="D713" t="s">
        <v>443</v>
      </c>
      <c r="E713" t="s">
        <v>1167</v>
      </c>
      <c r="F713" s="396">
        <v>1399</v>
      </c>
      <c r="G713" t="s">
        <v>1033</v>
      </c>
    </row>
    <row r="714" spans="1:7" ht="15" x14ac:dyDescent="0.25">
      <c r="A714" s="207">
        <v>713</v>
      </c>
      <c r="B714" t="s">
        <v>988</v>
      </c>
      <c r="C714" t="s">
        <v>453</v>
      </c>
      <c r="D714" t="s">
        <v>445</v>
      </c>
      <c r="E714" t="s">
        <v>1168</v>
      </c>
      <c r="F714" s="396">
        <v>3999</v>
      </c>
      <c r="G714" t="s">
        <v>752</v>
      </c>
    </row>
    <row r="715" spans="1:7" ht="15" x14ac:dyDescent="0.25">
      <c r="A715" s="207">
        <v>714</v>
      </c>
      <c r="B715" t="s">
        <v>988</v>
      </c>
      <c r="C715" t="s">
        <v>429</v>
      </c>
      <c r="D715" t="s">
        <v>447</v>
      </c>
      <c r="E715" t="s">
        <v>1169</v>
      </c>
      <c r="F715" s="396">
        <v>5499</v>
      </c>
      <c r="G715" t="s">
        <v>752</v>
      </c>
    </row>
    <row r="716" spans="1:7" ht="15" x14ac:dyDescent="0.25">
      <c r="A716" s="207">
        <v>715</v>
      </c>
      <c r="B716" t="s">
        <v>988</v>
      </c>
      <c r="C716" t="s">
        <v>429</v>
      </c>
      <c r="D716" t="s">
        <v>450</v>
      </c>
      <c r="E716" t="s">
        <v>1170</v>
      </c>
      <c r="F716" s="396">
        <v>777</v>
      </c>
      <c r="G716" t="s">
        <v>752</v>
      </c>
    </row>
    <row r="717" spans="1:7" ht="15" x14ac:dyDescent="0.25">
      <c r="A717" s="207">
        <v>716</v>
      </c>
      <c r="B717" t="s">
        <v>988</v>
      </c>
      <c r="C717" t="s">
        <v>421</v>
      </c>
      <c r="D717" t="s">
        <v>418</v>
      </c>
      <c r="E717" t="s">
        <v>1171</v>
      </c>
      <c r="F717" s="396">
        <v>849</v>
      </c>
      <c r="G717" t="s">
        <v>752</v>
      </c>
    </row>
    <row r="718" spans="1:7" ht="15" x14ac:dyDescent="0.25">
      <c r="A718" s="207">
        <v>717</v>
      </c>
      <c r="B718" t="s">
        <v>988</v>
      </c>
      <c r="C718" t="s">
        <v>429</v>
      </c>
      <c r="D718" t="s">
        <v>422</v>
      </c>
      <c r="E718" t="s">
        <v>1172</v>
      </c>
      <c r="F718" s="396">
        <v>639</v>
      </c>
      <c r="G718" t="s">
        <v>1027</v>
      </c>
    </row>
    <row r="719" spans="1:7" ht="15" x14ac:dyDescent="0.25">
      <c r="A719" s="207">
        <v>718</v>
      </c>
      <c r="B719" t="s">
        <v>988</v>
      </c>
      <c r="C719" t="s">
        <v>425</v>
      </c>
      <c r="D719" t="s">
        <v>426</v>
      </c>
      <c r="E719" t="s">
        <v>1173</v>
      </c>
      <c r="F719" s="396">
        <v>375</v>
      </c>
      <c r="G719" t="s">
        <v>1027</v>
      </c>
    </row>
    <row r="720" spans="1:7" ht="15" x14ac:dyDescent="0.25">
      <c r="A720" s="207">
        <v>719</v>
      </c>
      <c r="B720" t="s">
        <v>988</v>
      </c>
      <c r="C720" t="s">
        <v>421</v>
      </c>
      <c r="D720" t="s">
        <v>430</v>
      </c>
      <c r="E720" t="s">
        <v>1174</v>
      </c>
      <c r="F720" s="396">
        <v>949</v>
      </c>
      <c r="G720" t="s">
        <v>992</v>
      </c>
    </row>
    <row r="721" spans="1:7" ht="15" x14ac:dyDescent="0.25">
      <c r="A721" s="207">
        <v>720</v>
      </c>
      <c r="B721" t="s">
        <v>988</v>
      </c>
      <c r="C721" t="s">
        <v>429</v>
      </c>
      <c r="D721" t="s">
        <v>432</v>
      </c>
      <c r="E721" t="s">
        <v>1175</v>
      </c>
      <c r="F721" s="396">
        <v>2199</v>
      </c>
      <c r="G721" t="s">
        <v>998</v>
      </c>
    </row>
    <row r="722" spans="1:7" ht="15" x14ac:dyDescent="0.25">
      <c r="A722" s="207">
        <v>721</v>
      </c>
      <c r="B722" t="s">
        <v>988</v>
      </c>
      <c r="C722" t="s">
        <v>453</v>
      </c>
      <c r="D722" t="s">
        <v>435</v>
      </c>
      <c r="E722" t="s">
        <v>1176</v>
      </c>
      <c r="F722" s="396">
        <v>4299</v>
      </c>
      <c r="G722" t="s">
        <v>1006</v>
      </c>
    </row>
    <row r="723" spans="1:7" ht="15" x14ac:dyDescent="0.25">
      <c r="A723" s="207">
        <v>722</v>
      </c>
      <c r="B723" t="s">
        <v>988</v>
      </c>
      <c r="C723" t="s">
        <v>425</v>
      </c>
      <c r="D723" t="s">
        <v>437</v>
      </c>
      <c r="E723" t="s">
        <v>1177</v>
      </c>
      <c r="F723" s="396">
        <v>2599</v>
      </c>
      <c r="G723" t="s">
        <v>1006</v>
      </c>
    </row>
    <row r="724" spans="1:7" ht="15" x14ac:dyDescent="0.25">
      <c r="A724" s="207">
        <v>723</v>
      </c>
      <c r="B724" t="s">
        <v>988</v>
      </c>
      <c r="C724" t="s">
        <v>421</v>
      </c>
      <c r="D724" t="s">
        <v>439</v>
      </c>
      <c r="E724" t="s">
        <v>1178</v>
      </c>
      <c r="F724" s="396">
        <v>177.9</v>
      </c>
      <c r="G724" t="s">
        <v>1027</v>
      </c>
    </row>
    <row r="725" spans="1:7" ht="15" x14ac:dyDescent="0.25">
      <c r="A725" s="207">
        <v>724</v>
      </c>
      <c r="B725" t="s">
        <v>988</v>
      </c>
      <c r="C725" t="s">
        <v>421</v>
      </c>
      <c r="D725" t="s">
        <v>441</v>
      </c>
      <c r="E725" t="s">
        <v>1179</v>
      </c>
      <c r="F725" s="396">
        <v>179</v>
      </c>
      <c r="G725" t="s">
        <v>1053</v>
      </c>
    </row>
    <row r="726" spans="1:7" ht="15" x14ac:dyDescent="0.25">
      <c r="A726" s="207">
        <v>725</v>
      </c>
      <c r="B726" t="s">
        <v>988</v>
      </c>
      <c r="C726" t="s">
        <v>453</v>
      </c>
      <c r="D726" t="s">
        <v>443</v>
      </c>
      <c r="E726" t="s">
        <v>1180</v>
      </c>
      <c r="F726" s="396">
        <v>1999</v>
      </c>
      <c r="G726" t="s">
        <v>1033</v>
      </c>
    </row>
    <row r="727" spans="1:7" ht="15" x14ac:dyDescent="0.25">
      <c r="A727" s="207">
        <v>726</v>
      </c>
      <c r="B727" t="s">
        <v>988</v>
      </c>
      <c r="C727" t="s">
        <v>421</v>
      </c>
      <c r="D727" t="s">
        <v>445</v>
      </c>
      <c r="E727" t="s">
        <v>1181</v>
      </c>
      <c r="F727" s="396">
        <v>3999</v>
      </c>
      <c r="G727" t="s">
        <v>752</v>
      </c>
    </row>
    <row r="728" spans="1:7" ht="15" x14ac:dyDescent="0.25">
      <c r="A728" s="207">
        <v>727</v>
      </c>
      <c r="B728" t="s">
        <v>988</v>
      </c>
      <c r="C728" t="s">
        <v>417</v>
      </c>
      <c r="D728" t="s">
        <v>447</v>
      </c>
      <c r="E728" t="s">
        <v>1182</v>
      </c>
      <c r="F728" s="396">
        <v>2399</v>
      </c>
      <c r="G728" t="s">
        <v>752</v>
      </c>
    </row>
    <row r="729" spans="1:7" ht="15" x14ac:dyDescent="0.25">
      <c r="A729" s="207">
        <v>728</v>
      </c>
      <c r="B729" t="s">
        <v>988</v>
      </c>
      <c r="C729" t="s">
        <v>453</v>
      </c>
      <c r="D729" t="s">
        <v>450</v>
      </c>
      <c r="E729" t="s">
        <v>1183</v>
      </c>
      <c r="F729" s="396">
        <v>1399</v>
      </c>
      <c r="G729" t="s">
        <v>752</v>
      </c>
    </row>
    <row r="730" spans="1:7" ht="15" x14ac:dyDescent="0.25">
      <c r="A730" s="207">
        <v>729</v>
      </c>
      <c r="B730" t="s">
        <v>988</v>
      </c>
      <c r="C730" t="s">
        <v>421</v>
      </c>
      <c r="D730" t="s">
        <v>418</v>
      </c>
      <c r="E730" t="s">
        <v>1184</v>
      </c>
      <c r="F730" s="396">
        <v>439</v>
      </c>
      <c r="G730" t="s">
        <v>1027</v>
      </c>
    </row>
    <row r="731" spans="1:7" ht="15" x14ac:dyDescent="0.25">
      <c r="A731" s="207">
        <v>730</v>
      </c>
      <c r="B731" t="s">
        <v>988</v>
      </c>
      <c r="C731" t="s">
        <v>425</v>
      </c>
      <c r="D731" t="s">
        <v>422</v>
      </c>
      <c r="E731" t="s">
        <v>1185</v>
      </c>
      <c r="F731" s="396">
        <v>4139</v>
      </c>
      <c r="G731" t="s">
        <v>1006</v>
      </c>
    </row>
    <row r="732" spans="1:7" ht="15" x14ac:dyDescent="0.25">
      <c r="A732" s="207">
        <v>731</v>
      </c>
      <c r="B732" t="s">
        <v>988</v>
      </c>
      <c r="C732" t="s">
        <v>453</v>
      </c>
      <c r="D732" t="s">
        <v>426</v>
      </c>
      <c r="E732" t="s">
        <v>1186</v>
      </c>
      <c r="F732" s="396">
        <v>2499</v>
      </c>
      <c r="G732" t="s">
        <v>1006</v>
      </c>
    </row>
    <row r="733" spans="1:7" ht="15" x14ac:dyDescent="0.25">
      <c r="A733" s="207">
        <v>732</v>
      </c>
      <c r="B733" t="s">
        <v>988</v>
      </c>
      <c r="C733" t="s">
        <v>417</v>
      </c>
      <c r="D733" t="s">
        <v>430</v>
      </c>
      <c r="E733" t="s">
        <v>1187</v>
      </c>
      <c r="F733" s="396">
        <v>7999</v>
      </c>
      <c r="G733" t="s">
        <v>1033</v>
      </c>
    </row>
    <row r="734" spans="1:7" ht="15" x14ac:dyDescent="0.25">
      <c r="A734" s="207">
        <v>733</v>
      </c>
      <c r="B734" t="s">
        <v>988</v>
      </c>
      <c r="C734" t="s">
        <v>453</v>
      </c>
      <c r="D734" t="s">
        <v>432</v>
      </c>
      <c r="E734" t="s">
        <v>1188</v>
      </c>
      <c r="F734" s="396">
        <v>6499</v>
      </c>
      <c r="G734" t="s">
        <v>1033</v>
      </c>
    </row>
    <row r="735" spans="1:7" ht="15" x14ac:dyDescent="0.25">
      <c r="A735" s="207">
        <v>734</v>
      </c>
      <c r="B735" t="s">
        <v>988</v>
      </c>
      <c r="C735" t="s">
        <v>434</v>
      </c>
      <c r="D735" t="s">
        <v>435</v>
      </c>
      <c r="E735" t="s">
        <v>1189</v>
      </c>
      <c r="F735" s="396">
        <v>3999</v>
      </c>
      <c r="G735" t="s">
        <v>1033</v>
      </c>
    </row>
    <row r="736" spans="1:7" ht="15" x14ac:dyDescent="0.25">
      <c r="A736" s="207">
        <v>735</v>
      </c>
      <c r="B736" t="s">
        <v>988</v>
      </c>
      <c r="C736" t="s">
        <v>417</v>
      </c>
      <c r="D736" t="s">
        <v>437</v>
      </c>
      <c r="E736" t="s">
        <v>1190</v>
      </c>
      <c r="F736" s="396">
        <v>4699</v>
      </c>
      <c r="G736" t="s">
        <v>1033</v>
      </c>
    </row>
    <row r="737" spans="1:7" ht="15" x14ac:dyDescent="0.25">
      <c r="A737" s="207">
        <v>736</v>
      </c>
      <c r="B737" t="s">
        <v>988</v>
      </c>
      <c r="C737" t="s">
        <v>417</v>
      </c>
      <c r="D737" t="s">
        <v>439</v>
      </c>
      <c r="E737" t="s">
        <v>1191</v>
      </c>
      <c r="F737" s="396">
        <v>3699</v>
      </c>
      <c r="G737" t="s">
        <v>1033</v>
      </c>
    </row>
    <row r="738" spans="1:7" ht="15" x14ac:dyDescent="0.25">
      <c r="A738" s="207">
        <v>737</v>
      </c>
      <c r="B738" t="s">
        <v>988</v>
      </c>
      <c r="C738" t="s">
        <v>417</v>
      </c>
      <c r="D738" t="s">
        <v>441</v>
      </c>
      <c r="E738" t="s">
        <v>1192</v>
      </c>
      <c r="F738" s="396">
        <v>2999</v>
      </c>
      <c r="G738" t="s">
        <v>1033</v>
      </c>
    </row>
    <row r="739" spans="1:7" ht="15" x14ac:dyDescent="0.25">
      <c r="A739" s="207">
        <v>738</v>
      </c>
      <c r="B739" t="s">
        <v>988</v>
      </c>
      <c r="C739" t="s">
        <v>425</v>
      </c>
      <c r="D739" t="s">
        <v>443</v>
      </c>
      <c r="E739" t="s">
        <v>1193</v>
      </c>
      <c r="F739" s="396">
        <v>1599</v>
      </c>
      <c r="G739" t="s">
        <v>1033</v>
      </c>
    </row>
    <row r="740" spans="1:7" ht="15" x14ac:dyDescent="0.25">
      <c r="A740" s="207">
        <v>739</v>
      </c>
      <c r="B740" t="s">
        <v>988</v>
      </c>
      <c r="C740" t="s">
        <v>421</v>
      </c>
      <c r="D740" t="s">
        <v>445</v>
      </c>
      <c r="E740" t="s">
        <v>1194</v>
      </c>
      <c r="F740" s="396">
        <v>2599</v>
      </c>
      <c r="G740" t="s">
        <v>1033</v>
      </c>
    </row>
    <row r="741" spans="1:7" ht="15" x14ac:dyDescent="0.25">
      <c r="A741" s="207">
        <v>740</v>
      </c>
      <c r="B741" t="s">
        <v>988</v>
      </c>
      <c r="C741" t="s">
        <v>434</v>
      </c>
      <c r="D741" t="s">
        <v>447</v>
      </c>
      <c r="E741" t="s">
        <v>1195</v>
      </c>
      <c r="F741" s="396">
        <v>2099</v>
      </c>
      <c r="G741" t="s">
        <v>1033</v>
      </c>
    </row>
    <row r="742" spans="1:7" ht="15" x14ac:dyDescent="0.25">
      <c r="A742" s="207">
        <v>741</v>
      </c>
      <c r="B742" t="s">
        <v>988</v>
      </c>
      <c r="C742" t="s">
        <v>421</v>
      </c>
      <c r="D742" t="s">
        <v>450</v>
      </c>
      <c r="E742" t="s">
        <v>1196</v>
      </c>
      <c r="F742" s="396">
        <v>6999</v>
      </c>
      <c r="G742" t="s">
        <v>752</v>
      </c>
    </row>
    <row r="743" spans="1:7" ht="15" x14ac:dyDescent="0.25">
      <c r="A743" s="207">
        <v>742</v>
      </c>
      <c r="B743" t="s">
        <v>988</v>
      </c>
      <c r="C743" t="s">
        <v>421</v>
      </c>
      <c r="D743" t="s">
        <v>418</v>
      </c>
      <c r="E743" t="s">
        <v>1197</v>
      </c>
      <c r="F743" s="396">
        <v>1499</v>
      </c>
      <c r="G743" t="s">
        <v>752</v>
      </c>
    </row>
    <row r="744" spans="1:7" ht="15" x14ac:dyDescent="0.25">
      <c r="A744" s="207">
        <v>743</v>
      </c>
      <c r="B744" t="s">
        <v>988</v>
      </c>
      <c r="C744" t="s">
        <v>434</v>
      </c>
      <c r="D744" t="s">
        <v>422</v>
      </c>
      <c r="E744" t="s">
        <v>1198</v>
      </c>
      <c r="F744" s="396">
        <v>969</v>
      </c>
      <c r="G744" t="s">
        <v>752</v>
      </c>
    </row>
    <row r="745" spans="1:7" ht="15" x14ac:dyDescent="0.25">
      <c r="A745" s="207">
        <v>744</v>
      </c>
      <c r="B745" t="s">
        <v>988</v>
      </c>
      <c r="C745" t="s">
        <v>425</v>
      </c>
      <c r="D745" t="s">
        <v>426</v>
      </c>
      <c r="E745" t="s">
        <v>1199</v>
      </c>
      <c r="F745" s="396">
        <v>439</v>
      </c>
      <c r="G745" t="s">
        <v>1027</v>
      </c>
    </row>
    <row r="746" spans="1:7" ht="15" x14ac:dyDescent="0.25">
      <c r="A746" s="207">
        <v>745</v>
      </c>
      <c r="B746" t="s">
        <v>988</v>
      </c>
      <c r="C746" t="s">
        <v>421</v>
      </c>
      <c r="D746" t="s">
        <v>430</v>
      </c>
      <c r="E746" t="s">
        <v>1200</v>
      </c>
      <c r="F746" s="396">
        <v>219</v>
      </c>
      <c r="G746" t="s">
        <v>1027</v>
      </c>
    </row>
    <row r="747" spans="1:7" ht="15" x14ac:dyDescent="0.25">
      <c r="A747" s="207">
        <v>746</v>
      </c>
      <c r="B747" t="s">
        <v>988</v>
      </c>
      <c r="C747" t="s">
        <v>434</v>
      </c>
      <c r="D747" t="s">
        <v>432</v>
      </c>
      <c r="E747" t="s">
        <v>1201</v>
      </c>
      <c r="F747" s="396">
        <v>2999</v>
      </c>
      <c r="G747" t="s">
        <v>992</v>
      </c>
    </row>
    <row r="748" spans="1:7" ht="15" x14ac:dyDescent="0.25">
      <c r="A748" s="207">
        <v>747</v>
      </c>
      <c r="B748" t="s">
        <v>988</v>
      </c>
      <c r="C748" t="s">
        <v>425</v>
      </c>
      <c r="D748" t="s">
        <v>435</v>
      </c>
      <c r="E748" t="s">
        <v>1202</v>
      </c>
      <c r="F748" s="396">
        <v>3499</v>
      </c>
      <c r="G748" t="s">
        <v>992</v>
      </c>
    </row>
    <row r="749" spans="1:7" ht="15" x14ac:dyDescent="0.25">
      <c r="A749" s="207">
        <v>748</v>
      </c>
      <c r="B749" t="s">
        <v>988</v>
      </c>
      <c r="C749" t="s">
        <v>429</v>
      </c>
      <c r="D749" t="s">
        <v>437</v>
      </c>
      <c r="E749" t="s">
        <v>1203</v>
      </c>
      <c r="F749" s="396">
        <v>3699</v>
      </c>
      <c r="G749" t="s">
        <v>998</v>
      </c>
    </row>
    <row r="750" spans="1:7" ht="15" x14ac:dyDescent="0.25">
      <c r="A750" s="207">
        <v>749</v>
      </c>
      <c r="B750" t="s">
        <v>988</v>
      </c>
      <c r="C750" t="s">
        <v>421</v>
      </c>
      <c r="D750" t="s">
        <v>439</v>
      </c>
      <c r="E750" t="s">
        <v>1204</v>
      </c>
      <c r="F750" s="396">
        <v>2399</v>
      </c>
      <c r="G750" t="s">
        <v>998</v>
      </c>
    </row>
    <row r="751" spans="1:7" ht="15" x14ac:dyDescent="0.25">
      <c r="A751" s="207">
        <v>750</v>
      </c>
      <c r="B751" t="s">
        <v>988</v>
      </c>
      <c r="C751" t="s">
        <v>429</v>
      </c>
      <c r="D751" t="s">
        <v>441</v>
      </c>
      <c r="E751" t="s">
        <v>1205</v>
      </c>
      <c r="F751" s="396">
        <v>2879</v>
      </c>
      <c r="G751" t="s">
        <v>998</v>
      </c>
    </row>
    <row r="752" spans="1:7" ht="15" x14ac:dyDescent="0.25">
      <c r="A752" s="207">
        <v>751</v>
      </c>
      <c r="B752" t="s">
        <v>988</v>
      </c>
      <c r="C752" t="s">
        <v>434</v>
      </c>
      <c r="D752" t="s">
        <v>443</v>
      </c>
      <c r="E752" t="s">
        <v>1206</v>
      </c>
      <c r="F752" s="396">
        <v>1899</v>
      </c>
      <c r="G752" t="s">
        <v>998</v>
      </c>
    </row>
    <row r="753" spans="1:7" ht="15" x14ac:dyDescent="0.25">
      <c r="A753" s="207">
        <v>752</v>
      </c>
      <c r="B753" t="s">
        <v>988</v>
      </c>
      <c r="C753" t="s">
        <v>417</v>
      </c>
      <c r="D753" t="s">
        <v>445</v>
      </c>
      <c r="E753" t="s">
        <v>1207</v>
      </c>
      <c r="F753" s="396">
        <v>1299</v>
      </c>
      <c r="G753" t="s">
        <v>998</v>
      </c>
    </row>
    <row r="754" spans="1:7" ht="15" x14ac:dyDescent="0.25">
      <c r="A754" s="207">
        <v>753</v>
      </c>
      <c r="B754" t="s">
        <v>988</v>
      </c>
      <c r="C754" t="s">
        <v>453</v>
      </c>
      <c r="D754" t="s">
        <v>447</v>
      </c>
      <c r="E754" t="s">
        <v>1208</v>
      </c>
      <c r="F754" s="396">
        <v>2149</v>
      </c>
      <c r="G754" t="s">
        <v>998</v>
      </c>
    </row>
    <row r="755" spans="1:7" ht="15" x14ac:dyDescent="0.25">
      <c r="A755" s="207">
        <v>754</v>
      </c>
      <c r="B755" t="s">
        <v>988</v>
      </c>
      <c r="C755" t="s">
        <v>417</v>
      </c>
      <c r="D755" t="s">
        <v>450</v>
      </c>
      <c r="E755" t="s">
        <v>1209</v>
      </c>
      <c r="F755" s="396">
        <v>1199</v>
      </c>
      <c r="G755" t="s">
        <v>998</v>
      </c>
    </row>
    <row r="756" spans="1:7" ht="15" x14ac:dyDescent="0.25">
      <c r="A756" s="207">
        <v>755</v>
      </c>
      <c r="B756" t="s">
        <v>988</v>
      </c>
      <c r="C756" t="s">
        <v>421</v>
      </c>
      <c r="D756" t="s">
        <v>418</v>
      </c>
      <c r="E756" t="s">
        <v>1210</v>
      </c>
      <c r="F756" s="396">
        <v>949</v>
      </c>
      <c r="G756" t="s">
        <v>998</v>
      </c>
    </row>
    <row r="757" spans="1:7" ht="15" x14ac:dyDescent="0.25">
      <c r="A757" s="207">
        <v>756</v>
      </c>
      <c r="B757" t="s">
        <v>988</v>
      </c>
      <c r="C757" t="s">
        <v>417</v>
      </c>
      <c r="D757" t="s">
        <v>422</v>
      </c>
      <c r="E757" t="s">
        <v>1211</v>
      </c>
      <c r="F757" s="396">
        <v>849</v>
      </c>
      <c r="G757" t="s">
        <v>998</v>
      </c>
    </row>
    <row r="758" spans="1:7" ht="15" x14ac:dyDescent="0.25">
      <c r="A758" s="207">
        <v>757</v>
      </c>
      <c r="B758" t="s">
        <v>988</v>
      </c>
      <c r="C758" t="s">
        <v>417</v>
      </c>
      <c r="D758" t="s">
        <v>426</v>
      </c>
      <c r="E758" t="s">
        <v>1212</v>
      </c>
      <c r="F758" s="396">
        <v>849</v>
      </c>
      <c r="G758" t="s">
        <v>998</v>
      </c>
    </row>
    <row r="759" spans="1:7" ht="15" x14ac:dyDescent="0.25">
      <c r="A759" s="207">
        <v>758</v>
      </c>
      <c r="B759" t="s">
        <v>988</v>
      </c>
      <c r="C759" t="s">
        <v>453</v>
      </c>
      <c r="D759" t="s">
        <v>430</v>
      </c>
      <c r="E759" t="s">
        <v>1213</v>
      </c>
      <c r="F759" s="396">
        <v>799</v>
      </c>
      <c r="G759" t="s">
        <v>998</v>
      </c>
    </row>
    <row r="760" spans="1:7" ht="15" x14ac:dyDescent="0.25">
      <c r="A760" s="207">
        <v>759</v>
      </c>
      <c r="B760" t="s">
        <v>988</v>
      </c>
      <c r="C760" t="s">
        <v>429</v>
      </c>
      <c r="D760" t="s">
        <v>432</v>
      </c>
      <c r="E760" t="s">
        <v>1214</v>
      </c>
      <c r="F760" s="396">
        <v>669</v>
      </c>
      <c r="G760" t="s">
        <v>998</v>
      </c>
    </row>
    <row r="761" spans="1:7" ht="15" x14ac:dyDescent="0.25">
      <c r="A761" s="207">
        <v>760</v>
      </c>
      <c r="B761" t="s">
        <v>988</v>
      </c>
      <c r="C761" t="s">
        <v>429</v>
      </c>
      <c r="D761" t="s">
        <v>435</v>
      </c>
      <c r="E761" t="s">
        <v>1215</v>
      </c>
      <c r="F761" s="396">
        <v>6999</v>
      </c>
      <c r="G761" t="s">
        <v>1006</v>
      </c>
    </row>
    <row r="762" spans="1:7" ht="15" x14ac:dyDescent="0.25">
      <c r="A762" s="207">
        <v>761</v>
      </c>
      <c r="B762" t="s">
        <v>988</v>
      </c>
      <c r="C762" t="s">
        <v>425</v>
      </c>
      <c r="D762" t="s">
        <v>437</v>
      </c>
      <c r="E762" t="s">
        <v>1216</v>
      </c>
      <c r="F762" s="396">
        <v>4999</v>
      </c>
      <c r="G762" t="s">
        <v>1006</v>
      </c>
    </row>
    <row r="763" spans="1:7" ht="15" x14ac:dyDescent="0.25">
      <c r="A763" s="207">
        <v>762</v>
      </c>
      <c r="B763" t="s">
        <v>988</v>
      </c>
      <c r="C763" t="s">
        <v>425</v>
      </c>
      <c r="D763" t="s">
        <v>439</v>
      </c>
      <c r="E763" t="s">
        <v>1217</v>
      </c>
      <c r="F763" s="396">
        <v>3999</v>
      </c>
      <c r="G763" t="s">
        <v>1006</v>
      </c>
    </row>
    <row r="764" spans="1:7" ht="15" x14ac:dyDescent="0.25">
      <c r="A764" s="207">
        <v>763</v>
      </c>
      <c r="B764" t="s">
        <v>988</v>
      </c>
      <c r="C764" t="s">
        <v>421</v>
      </c>
      <c r="D764" t="s">
        <v>441</v>
      </c>
      <c r="E764" t="s">
        <v>1218</v>
      </c>
      <c r="F764" s="396">
        <v>7999</v>
      </c>
      <c r="G764" t="s">
        <v>1006</v>
      </c>
    </row>
    <row r="765" spans="1:7" ht="15" x14ac:dyDescent="0.25">
      <c r="A765" s="207">
        <v>764</v>
      </c>
      <c r="B765" t="s">
        <v>988</v>
      </c>
      <c r="C765" t="s">
        <v>429</v>
      </c>
      <c r="D765" t="s">
        <v>443</v>
      </c>
      <c r="E765" t="s">
        <v>1219</v>
      </c>
      <c r="F765" s="396">
        <v>1799</v>
      </c>
      <c r="G765" t="s">
        <v>1006</v>
      </c>
    </row>
    <row r="766" spans="1:7" ht="15" x14ac:dyDescent="0.25">
      <c r="A766" s="207">
        <v>765</v>
      </c>
      <c r="B766" t="s">
        <v>988</v>
      </c>
      <c r="C766" t="s">
        <v>417</v>
      </c>
      <c r="D766" t="s">
        <v>445</v>
      </c>
      <c r="E766" t="s">
        <v>1220</v>
      </c>
      <c r="F766" s="396">
        <v>699</v>
      </c>
      <c r="G766" t="s">
        <v>1161</v>
      </c>
    </row>
    <row r="767" spans="1:7" ht="15" x14ac:dyDescent="0.25">
      <c r="A767" s="207">
        <v>766</v>
      </c>
      <c r="B767" t="s">
        <v>988</v>
      </c>
      <c r="C767" t="s">
        <v>425</v>
      </c>
      <c r="D767" t="s">
        <v>447</v>
      </c>
      <c r="E767" t="s">
        <v>1221</v>
      </c>
      <c r="F767" s="396">
        <v>499</v>
      </c>
      <c r="G767" t="s">
        <v>1161</v>
      </c>
    </row>
    <row r="768" spans="1:7" ht="15" x14ac:dyDescent="0.25">
      <c r="A768" s="207">
        <v>767</v>
      </c>
      <c r="B768" t="s">
        <v>988</v>
      </c>
      <c r="C768" t="s">
        <v>417</v>
      </c>
      <c r="D768" t="s">
        <v>450</v>
      </c>
      <c r="E768" t="s">
        <v>1222</v>
      </c>
      <c r="F768" s="396">
        <v>499</v>
      </c>
      <c r="G768" t="s">
        <v>1137</v>
      </c>
    </row>
    <row r="769" spans="1:7" ht="15" x14ac:dyDescent="0.25">
      <c r="A769" s="207">
        <v>768</v>
      </c>
      <c r="B769" t="s">
        <v>988</v>
      </c>
      <c r="C769" t="s">
        <v>425</v>
      </c>
      <c r="D769" t="s">
        <v>418</v>
      </c>
      <c r="E769" t="s">
        <v>1223</v>
      </c>
      <c r="F769" s="396">
        <v>399</v>
      </c>
      <c r="G769" t="s">
        <v>1137</v>
      </c>
    </row>
    <row r="770" spans="1:7" ht="15" x14ac:dyDescent="0.25">
      <c r="A770" s="207">
        <v>769</v>
      </c>
      <c r="B770" t="s">
        <v>812</v>
      </c>
      <c r="C770" t="s">
        <v>421</v>
      </c>
      <c r="D770" t="s">
        <v>422</v>
      </c>
      <c r="E770" t="s">
        <v>1224</v>
      </c>
      <c r="F770" s="396">
        <v>599</v>
      </c>
      <c r="G770" t="s">
        <v>1225</v>
      </c>
    </row>
    <row r="771" spans="1:7" ht="15" x14ac:dyDescent="0.25">
      <c r="A771" s="207">
        <v>770</v>
      </c>
      <c r="B771" t="s">
        <v>812</v>
      </c>
      <c r="C771" t="s">
        <v>434</v>
      </c>
      <c r="D771" t="s">
        <v>426</v>
      </c>
      <c r="E771" t="s">
        <v>1226</v>
      </c>
      <c r="F771" s="396">
        <v>299</v>
      </c>
      <c r="G771" t="s">
        <v>992</v>
      </c>
    </row>
    <row r="772" spans="1:7" ht="15" x14ac:dyDescent="0.25">
      <c r="A772" s="207">
        <v>771</v>
      </c>
      <c r="B772" t="s">
        <v>812</v>
      </c>
      <c r="C772" t="s">
        <v>434</v>
      </c>
      <c r="D772" t="s">
        <v>430</v>
      </c>
      <c r="E772" t="s">
        <v>1227</v>
      </c>
      <c r="F772" s="396">
        <v>429</v>
      </c>
      <c r="G772" t="s">
        <v>1228</v>
      </c>
    </row>
    <row r="773" spans="1:7" ht="15" x14ac:dyDescent="0.25">
      <c r="A773" s="207">
        <v>772</v>
      </c>
      <c r="B773" t="s">
        <v>812</v>
      </c>
      <c r="C773" t="s">
        <v>429</v>
      </c>
      <c r="D773" t="s">
        <v>432</v>
      </c>
      <c r="E773" t="s">
        <v>1229</v>
      </c>
      <c r="F773" s="396">
        <v>599</v>
      </c>
      <c r="G773" t="s">
        <v>1230</v>
      </c>
    </row>
    <row r="774" spans="1:7" ht="15" x14ac:dyDescent="0.25">
      <c r="A774" s="207">
        <v>773</v>
      </c>
      <c r="B774" t="s">
        <v>812</v>
      </c>
      <c r="C774" t="s">
        <v>434</v>
      </c>
      <c r="D774" t="s">
        <v>435</v>
      </c>
      <c r="E774" t="s">
        <v>1231</v>
      </c>
      <c r="F774" s="396">
        <v>299</v>
      </c>
      <c r="G774" t="s">
        <v>1027</v>
      </c>
    </row>
    <row r="775" spans="1:7" ht="15" x14ac:dyDescent="0.25">
      <c r="A775" s="207">
        <v>774</v>
      </c>
      <c r="B775" t="s">
        <v>812</v>
      </c>
      <c r="C775" t="s">
        <v>417</v>
      </c>
      <c r="D775" t="s">
        <v>437</v>
      </c>
      <c r="E775" t="s">
        <v>1232</v>
      </c>
      <c r="F775" s="396">
        <v>589</v>
      </c>
      <c r="G775" t="s">
        <v>992</v>
      </c>
    </row>
    <row r="776" spans="1:7" ht="15" x14ac:dyDescent="0.25">
      <c r="A776" s="207">
        <v>775</v>
      </c>
      <c r="B776" t="s">
        <v>812</v>
      </c>
      <c r="C776" t="s">
        <v>434</v>
      </c>
      <c r="D776" t="s">
        <v>439</v>
      </c>
      <c r="E776" t="s">
        <v>1233</v>
      </c>
      <c r="F776" s="396">
        <v>589</v>
      </c>
      <c r="G776" t="s">
        <v>449</v>
      </c>
    </row>
    <row r="777" spans="1:7" ht="15" x14ac:dyDescent="0.25">
      <c r="A777" s="207">
        <v>776</v>
      </c>
      <c r="B777" t="s">
        <v>812</v>
      </c>
      <c r="C777" t="s">
        <v>425</v>
      </c>
      <c r="D777" t="s">
        <v>441</v>
      </c>
      <c r="E777" t="s">
        <v>1234</v>
      </c>
      <c r="F777" s="396">
        <v>329</v>
      </c>
      <c r="G777" t="s">
        <v>1230</v>
      </c>
    </row>
    <row r="778" spans="1:7" ht="15" x14ac:dyDescent="0.25">
      <c r="A778" s="207">
        <v>777</v>
      </c>
      <c r="B778" t="s">
        <v>812</v>
      </c>
      <c r="C778" t="s">
        <v>453</v>
      </c>
      <c r="D778" t="s">
        <v>443</v>
      </c>
      <c r="E778" t="s">
        <v>1235</v>
      </c>
      <c r="F778" s="396">
        <v>649</v>
      </c>
      <c r="G778" t="s">
        <v>1225</v>
      </c>
    </row>
    <row r="779" spans="1:7" ht="15" x14ac:dyDescent="0.25">
      <c r="A779" s="207">
        <v>778</v>
      </c>
      <c r="B779" t="s">
        <v>812</v>
      </c>
      <c r="C779" t="s">
        <v>434</v>
      </c>
      <c r="D779" t="s">
        <v>445</v>
      </c>
      <c r="E779" t="s">
        <v>1236</v>
      </c>
      <c r="F779" s="396">
        <v>739</v>
      </c>
      <c r="G779" t="s">
        <v>1225</v>
      </c>
    </row>
    <row r="780" spans="1:7" ht="15" x14ac:dyDescent="0.25">
      <c r="A780" s="207">
        <v>779</v>
      </c>
      <c r="B780" t="s">
        <v>812</v>
      </c>
      <c r="C780" t="s">
        <v>429</v>
      </c>
      <c r="D780" t="s">
        <v>447</v>
      </c>
      <c r="E780" t="s">
        <v>1237</v>
      </c>
      <c r="F780" s="396">
        <v>409</v>
      </c>
      <c r="G780" t="s">
        <v>1225</v>
      </c>
    </row>
    <row r="781" spans="1:7" ht="15" x14ac:dyDescent="0.25">
      <c r="A781" s="207">
        <v>780</v>
      </c>
      <c r="B781" t="s">
        <v>812</v>
      </c>
      <c r="C781" t="s">
        <v>434</v>
      </c>
      <c r="D781" t="s">
        <v>450</v>
      </c>
      <c r="E781" t="s">
        <v>1238</v>
      </c>
      <c r="F781" s="396">
        <v>849</v>
      </c>
      <c r="G781" t="s">
        <v>1225</v>
      </c>
    </row>
    <row r="782" spans="1:7" ht="15" x14ac:dyDescent="0.25">
      <c r="A782" s="207">
        <v>781</v>
      </c>
      <c r="B782" t="s">
        <v>812</v>
      </c>
      <c r="C782" t="s">
        <v>434</v>
      </c>
      <c r="D782" t="s">
        <v>418</v>
      </c>
      <c r="E782" t="s">
        <v>1239</v>
      </c>
      <c r="F782" s="396">
        <v>799</v>
      </c>
      <c r="G782" t="s">
        <v>1228</v>
      </c>
    </row>
    <row r="783" spans="1:7" ht="15" x14ac:dyDescent="0.25">
      <c r="A783" s="207">
        <v>782</v>
      </c>
      <c r="B783" t="s">
        <v>812</v>
      </c>
      <c r="C783" t="s">
        <v>434</v>
      </c>
      <c r="D783" t="s">
        <v>422</v>
      </c>
      <c r="E783" t="s">
        <v>1240</v>
      </c>
      <c r="F783" s="396">
        <v>649</v>
      </c>
      <c r="G783" t="s">
        <v>1230</v>
      </c>
    </row>
    <row r="784" spans="1:7" ht="15" x14ac:dyDescent="0.25">
      <c r="A784" s="207">
        <v>783</v>
      </c>
      <c r="B784" t="s">
        <v>812</v>
      </c>
      <c r="C784" t="s">
        <v>453</v>
      </c>
      <c r="D784" t="s">
        <v>426</v>
      </c>
      <c r="E784" t="s">
        <v>1241</v>
      </c>
      <c r="F784" s="396">
        <v>479</v>
      </c>
      <c r="G784" t="s">
        <v>1230</v>
      </c>
    </row>
    <row r="785" spans="1:7" ht="15" x14ac:dyDescent="0.25">
      <c r="A785" s="207">
        <v>784</v>
      </c>
      <c r="B785" t="s">
        <v>812</v>
      </c>
      <c r="C785" t="s">
        <v>453</v>
      </c>
      <c r="D785" t="s">
        <v>430</v>
      </c>
      <c r="E785" t="s">
        <v>1242</v>
      </c>
      <c r="F785" s="396">
        <v>679</v>
      </c>
      <c r="G785" t="s">
        <v>1225</v>
      </c>
    </row>
    <row r="786" spans="1:7" ht="15" x14ac:dyDescent="0.25">
      <c r="A786" s="207">
        <v>785</v>
      </c>
      <c r="B786" t="s">
        <v>812</v>
      </c>
      <c r="C786" t="s">
        <v>453</v>
      </c>
      <c r="D786" t="s">
        <v>432</v>
      </c>
      <c r="E786" t="s">
        <v>1243</v>
      </c>
      <c r="F786" s="396">
        <v>279</v>
      </c>
      <c r="G786" t="s">
        <v>992</v>
      </c>
    </row>
    <row r="787" spans="1:7" ht="15" x14ac:dyDescent="0.25">
      <c r="A787" s="207">
        <v>786</v>
      </c>
      <c r="B787" t="s">
        <v>812</v>
      </c>
      <c r="C787" t="s">
        <v>434</v>
      </c>
      <c r="D787" t="s">
        <v>435</v>
      </c>
      <c r="E787" t="s">
        <v>1244</v>
      </c>
      <c r="F787" s="396">
        <v>1129</v>
      </c>
      <c r="G787" t="s">
        <v>1006</v>
      </c>
    </row>
    <row r="788" spans="1:7" ht="15" x14ac:dyDescent="0.25">
      <c r="A788" s="207">
        <v>787</v>
      </c>
      <c r="B788" t="s">
        <v>812</v>
      </c>
      <c r="C788" t="s">
        <v>421</v>
      </c>
      <c r="D788" t="s">
        <v>437</v>
      </c>
      <c r="E788" t="s">
        <v>1245</v>
      </c>
      <c r="F788" s="396">
        <v>339</v>
      </c>
      <c r="G788" t="s">
        <v>449</v>
      </c>
    </row>
    <row r="789" spans="1:7" ht="15" x14ac:dyDescent="0.25">
      <c r="A789" s="207">
        <v>788</v>
      </c>
      <c r="B789" t="s">
        <v>812</v>
      </c>
      <c r="C789" t="s">
        <v>429</v>
      </c>
      <c r="D789" t="s">
        <v>439</v>
      </c>
      <c r="E789" t="s">
        <v>1246</v>
      </c>
      <c r="F789" s="396">
        <v>789</v>
      </c>
      <c r="G789" t="s">
        <v>449</v>
      </c>
    </row>
    <row r="790" spans="1:7" ht="15" x14ac:dyDescent="0.25">
      <c r="A790" s="207">
        <v>789</v>
      </c>
      <c r="B790" t="s">
        <v>812</v>
      </c>
      <c r="C790" t="s">
        <v>417</v>
      </c>
      <c r="D790" t="s">
        <v>441</v>
      </c>
      <c r="E790" t="s">
        <v>1247</v>
      </c>
      <c r="F790" s="396">
        <v>449</v>
      </c>
      <c r="G790" t="s">
        <v>992</v>
      </c>
    </row>
    <row r="791" spans="1:7" ht="15" x14ac:dyDescent="0.25">
      <c r="A791" s="207">
        <v>790</v>
      </c>
      <c r="B791" t="s">
        <v>812</v>
      </c>
      <c r="C791" t="s">
        <v>425</v>
      </c>
      <c r="D791" t="s">
        <v>443</v>
      </c>
      <c r="E791" t="s">
        <v>1248</v>
      </c>
      <c r="F791" s="396">
        <v>309</v>
      </c>
      <c r="G791" t="s">
        <v>1228</v>
      </c>
    </row>
    <row r="792" spans="1:7" ht="15" x14ac:dyDescent="0.25">
      <c r="A792" s="207">
        <v>791</v>
      </c>
      <c r="B792" t="s">
        <v>812</v>
      </c>
      <c r="C792" t="s">
        <v>453</v>
      </c>
      <c r="D792" t="s">
        <v>445</v>
      </c>
      <c r="E792" t="s">
        <v>1249</v>
      </c>
      <c r="F792" s="396">
        <v>749</v>
      </c>
      <c r="G792" t="s">
        <v>1230</v>
      </c>
    </row>
    <row r="793" spans="1:7" ht="15" x14ac:dyDescent="0.25">
      <c r="A793" s="207">
        <v>792</v>
      </c>
      <c r="B793" t="s">
        <v>812</v>
      </c>
      <c r="C793" t="s">
        <v>417</v>
      </c>
      <c r="D793" t="s">
        <v>447</v>
      </c>
      <c r="E793" t="s">
        <v>1250</v>
      </c>
      <c r="F793" s="396">
        <v>349</v>
      </c>
      <c r="G793" t="s">
        <v>1006</v>
      </c>
    </row>
    <row r="794" spans="1:7" ht="15" x14ac:dyDescent="0.25">
      <c r="A794" s="207">
        <v>793</v>
      </c>
      <c r="B794" t="s">
        <v>812</v>
      </c>
      <c r="C794" t="s">
        <v>425</v>
      </c>
      <c r="D794" t="s">
        <v>450</v>
      </c>
      <c r="E794" t="s">
        <v>1251</v>
      </c>
      <c r="F794" s="396">
        <v>1199</v>
      </c>
      <c r="G794" t="s">
        <v>1230</v>
      </c>
    </row>
    <row r="795" spans="1:7" ht="15" x14ac:dyDescent="0.25">
      <c r="A795" s="207">
        <v>794</v>
      </c>
      <c r="B795" t="s">
        <v>812</v>
      </c>
      <c r="C795" t="s">
        <v>429</v>
      </c>
      <c r="D795" t="s">
        <v>418</v>
      </c>
      <c r="E795" t="s">
        <v>1252</v>
      </c>
      <c r="F795" s="396">
        <v>629</v>
      </c>
      <c r="G795" t="s">
        <v>1228</v>
      </c>
    </row>
    <row r="796" spans="1:7" ht="15" x14ac:dyDescent="0.25">
      <c r="A796" s="207">
        <v>795</v>
      </c>
      <c r="B796" t="s">
        <v>812</v>
      </c>
      <c r="C796" t="s">
        <v>417</v>
      </c>
      <c r="D796" t="s">
        <v>422</v>
      </c>
      <c r="E796" t="s">
        <v>1253</v>
      </c>
      <c r="F796" s="396">
        <v>399</v>
      </c>
      <c r="G796" t="s">
        <v>992</v>
      </c>
    </row>
    <row r="797" spans="1:7" ht="15" x14ac:dyDescent="0.25">
      <c r="A797" s="207">
        <v>796</v>
      </c>
      <c r="B797" t="s">
        <v>812</v>
      </c>
      <c r="C797" t="s">
        <v>421</v>
      </c>
      <c r="D797" t="s">
        <v>426</v>
      </c>
      <c r="E797" t="s">
        <v>1254</v>
      </c>
      <c r="F797" s="396">
        <v>479</v>
      </c>
      <c r="G797" t="s">
        <v>1225</v>
      </c>
    </row>
    <row r="798" spans="1:7" ht="15" x14ac:dyDescent="0.25">
      <c r="A798" s="207">
        <v>797</v>
      </c>
      <c r="B798" t="s">
        <v>812</v>
      </c>
      <c r="C798" t="s">
        <v>417</v>
      </c>
      <c r="D798" t="s">
        <v>430</v>
      </c>
      <c r="E798" t="s">
        <v>1255</v>
      </c>
      <c r="F798" s="396">
        <v>969</v>
      </c>
      <c r="G798" t="s">
        <v>1225</v>
      </c>
    </row>
    <row r="799" spans="1:7" ht="15" x14ac:dyDescent="0.25">
      <c r="A799" s="207">
        <v>798</v>
      </c>
      <c r="B799" t="s">
        <v>812</v>
      </c>
      <c r="C799" t="s">
        <v>453</v>
      </c>
      <c r="D799" t="s">
        <v>432</v>
      </c>
      <c r="E799" t="s">
        <v>1256</v>
      </c>
      <c r="F799" s="396">
        <v>549</v>
      </c>
      <c r="G799" t="s">
        <v>1230</v>
      </c>
    </row>
    <row r="800" spans="1:7" ht="15" x14ac:dyDescent="0.25">
      <c r="A800" s="207">
        <v>799</v>
      </c>
      <c r="B800" t="s">
        <v>812</v>
      </c>
      <c r="C800" t="s">
        <v>421</v>
      </c>
      <c r="D800" t="s">
        <v>435</v>
      </c>
      <c r="E800" t="s">
        <v>1257</v>
      </c>
      <c r="F800" s="396">
        <v>319</v>
      </c>
      <c r="G800" t="s">
        <v>1258</v>
      </c>
    </row>
    <row r="801" spans="1:7" ht="15" x14ac:dyDescent="0.25">
      <c r="A801" s="207">
        <v>800</v>
      </c>
      <c r="B801" t="s">
        <v>812</v>
      </c>
      <c r="C801" t="s">
        <v>434</v>
      </c>
      <c r="D801" t="s">
        <v>437</v>
      </c>
      <c r="E801" t="s">
        <v>1259</v>
      </c>
      <c r="F801" s="396">
        <v>899</v>
      </c>
      <c r="G801" t="s">
        <v>1006</v>
      </c>
    </row>
    <row r="802" spans="1:7" ht="15" x14ac:dyDescent="0.25">
      <c r="A802" s="207">
        <v>801</v>
      </c>
      <c r="B802" t="s">
        <v>812</v>
      </c>
      <c r="C802" t="s">
        <v>425</v>
      </c>
      <c r="D802" t="s">
        <v>439</v>
      </c>
      <c r="E802" t="s">
        <v>1260</v>
      </c>
      <c r="F802" s="396">
        <v>269</v>
      </c>
      <c r="G802" t="s">
        <v>1261</v>
      </c>
    </row>
    <row r="803" spans="1:7" ht="15" x14ac:dyDescent="0.25">
      <c r="A803" s="207">
        <v>802</v>
      </c>
      <c r="B803" t="s">
        <v>812</v>
      </c>
      <c r="C803" t="s">
        <v>425</v>
      </c>
      <c r="D803" t="s">
        <v>441</v>
      </c>
      <c r="E803" t="s">
        <v>1262</v>
      </c>
      <c r="F803" s="396">
        <v>869</v>
      </c>
      <c r="G803" t="s">
        <v>1225</v>
      </c>
    </row>
    <row r="804" spans="1:7" ht="15" x14ac:dyDescent="0.25">
      <c r="A804" s="207">
        <v>803</v>
      </c>
      <c r="B804" t="s">
        <v>812</v>
      </c>
      <c r="C804" t="s">
        <v>421</v>
      </c>
      <c r="D804" t="s">
        <v>443</v>
      </c>
      <c r="E804" t="s">
        <v>1263</v>
      </c>
      <c r="F804" s="396">
        <v>949</v>
      </c>
      <c r="G804" t="s">
        <v>1228</v>
      </c>
    </row>
    <row r="805" spans="1:7" ht="15" x14ac:dyDescent="0.25">
      <c r="A805" s="207">
        <v>804</v>
      </c>
      <c r="B805" t="s">
        <v>812</v>
      </c>
      <c r="C805" t="s">
        <v>421</v>
      </c>
      <c r="D805" t="s">
        <v>445</v>
      </c>
      <c r="E805" t="s">
        <v>1264</v>
      </c>
      <c r="F805" s="396">
        <v>749</v>
      </c>
      <c r="G805" t="s">
        <v>1225</v>
      </c>
    </row>
    <row r="806" spans="1:7" ht="15" x14ac:dyDescent="0.25">
      <c r="A806" s="207">
        <v>805</v>
      </c>
      <c r="B806" t="s">
        <v>812</v>
      </c>
      <c r="C806" t="s">
        <v>429</v>
      </c>
      <c r="D806" t="s">
        <v>447</v>
      </c>
      <c r="E806" t="s">
        <v>1265</v>
      </c>
      <c r="F806" s="396">
        <v>489</v>
      </c>
      <c r="G806" t="s">
        <v>1225</v>
      </c>
    </row>
    <row r="807" spans="1:7" ht="15" x14ac:dyDescent="0.25">
      <c r="A807" s="207">
        <v>806</v>
      </c>
      <c r="B807" t="s">
        <v>812</v>
      </c>
      <c r="C807" t="s">
        <v>453</v>
      </c>
      <c r="D807" t="s">
        <v>450</v>
      </c>
      <c r="E807" t="s">
        <v>1266</v>
      </c>
      <c r="F807" s="396">
        <v>849</v>
      </c>
      <c r="G807" t="s">
        <v>1225</v>
      </c>
    </row>
    <row r="808" spans="1:7" ht="15" x14ac:dyDescent="0.25">
      <c r="A808" s="207">
        <v>807</v>
      </c>
      <c r="B808" t="s">
        <v>812</v>
      </c>
      <c r="C808" t="s">
        <v>434</v>
      </c>
      <c r="D808" t="s">
        <v>418</v>
      </c>
      <c r="E808" t="s">
        <v>1267</v>
      </c>
      <c r="F808" s="396">
        <v>649</v>
      </c>
      <c r="G808" t="s">
        <v>1006</v>
      </c>
    </row>
    <row r="809" spans="1:7" ht="15" x14ac:dyDescent="0.25">
      <c r="A809" s="207">
        <v>808</v>
      </c>
      <c r="B809" t="s">
        <v>812</v>
      </c>
      <c r="C809" t="s">
        <v>429</v>
      </c>
      <c r="D809" t="s">
        <v>422</v>
      </c>
      <c r="E809" t="s">
        <v>1268</v>
      </c>
      <c r="F809" s="396">
        <v>729</v>
      </c>
      <c r="G809" t="s">
        <v>1228</v>
      </c>
    </row>
    <row r="810" spans="1:7" ht="15" x14ac:dyDescent="0.25">
      <c r="A810" s="207">
        <v>809</v>
      </c>
      <c r="B810" t="s">
        <v>812</v>
      </c>
      <c r="C810" t="s">
        <v>425</v>
      </c>
      <c r="D810" t="s">
        <v>426</v>
      </c>
      <c r="E810" t="s">
        <v>1269</v>
      </c>
      <c r="F810" s="396">
        <v>629</v>
      </c>
      <c r="G810" t="s">
        <v>1228</v>
      </c>
    </row>
    <row r="811" spans="1:7" ht="15" x14ac:dyDescent="0.25">
      <c r="A811" s="207">
        <v>810</v>
      </c>
      <c r="B811" t="s">
        <v>812</v>
      </c>
      <c r="C811" t="s">
        <v>429</v>
      </c>
      <c r="D811" t="s">
        <v>430</v>
      </c>
      <c r="E811" t="s">
        <v>1270</v>
      </c>
      <c r="F811" s="396">
        <v>569</v>
      </c>
      <c r="G811" t="s">
        <v>1228</v>
      </c>
    </row>
    <row r="812" spans="1:7" ht="15" x14ac:dyDescent="0.25">
      <c r="A812" s="207">
        <v>811</v>
      </c>
      <c r="B812" t="s">
        <v>812</v>
      </c>
      <c r="C812" t="s">
        <v>429</v>
      </c>
      <c r="D812" t="s">
        <v>432</v>
      </c>
      <c r="E812" t="s">
        <v>1271</v>
      </c>
      <c r="F812" s="396">
        <v>1249</v>
      </c>
      <c r="G812" t="s">
        <v>1225</v>
      </c>
    </row>
    <row r="813" spans="1:7" ht="15" x14ac:dyDescent="0.25">
      <c r="A813" s="207">
        <v>812</v>
      </c>
      <c r="B813" t="s">
        <v>812</v>
      </c>
      <c r="C813" t="s">
        <v>434</v>
      </c>
      <c r="D813" t="s">
        <v>435</v>
      </c>
      <c r="E813" t="s">
        <v>1272</v>
      </c>
      <c r="F813" s="396">
        <v>449</v>
      </c>
      <c r="G813" t="s">
        <v>1230</v>
      </c>
    </row>
    <row r="814" spans="1:7" ht="15" x14ac:dyDescent="0.25">
      <c r="A814" s="207">
        <v>813</v>
      </c>
      <c r="B814" t="s">
        <v>812</v>
      </c>
      <c r="C814" t="s">
        <v>434</v>
      </c>
      <c r="D814" t="s">
        <v>437</v>
      </c>
      <c r="E814" t="s">
        <v>1273</v>
      </c>
      <c r="F814" s="396">
        <v>999</v>
      </c>
      <c r="G814" t="s">
        <v>1228</v>
      </c>
    </row>
    <row r="815" spans="1:7" ht="15" x14ac:dyDescent="0.25">
      <c r="A815" s="207">
        <v>814</v>
      </c>
      <c r="B815" t="s">
        <v>812</v>
      </c>
      <c r="C815" t="s">
        <v>425</v>
      </c>
      <c r="D815" t="s">
        <v>439</v>
      </c>
      <c r="E815" t="s">
        <v>1274</v>
      </c>
      <c r="F815" s="396">
        <v>549</v>
      </c>
      <c r="G815" t="s">
        <v>1225</v>
      </c>
    </row>
    <row r="816" spans="1:7" ht="15" x14ac:dyDescent="0.25">
      <c r="A816" s="207">
        <v>815</v>
      </c>
      <c r="B816" t="s">
        <v>812</v>
      </c>
      <c r="C816" t="s">
        <v>429</v>
      </c>
      <c r="D816" t="s">
        <v>441</v>
      </c>
      <c r="E816" t="s">
        <v>1275</v>
      </c>
      <c r="F816" s="396">
        <v>589</v>
      </c>
      <c r="G816" t="s">
        <v>1006</v>
      </c>
    </row>
    <row r="817" spans="1:7" ht="15" x14ac:dyDescent="0.25">
      <c r="A817" s="207">
        <v>816</v>
      </c>
      <c r="B817" t="s">
        <v>812</v>
      </c>
      <c r="C817" t="s">
        <v>434</v>
      </c>
      <c r="D817" t="s">
        <v>443</v>
      </c>
      <c r="E817" t="s">
        <v>1276</v>
      </c>
      <c r="F817" s="396">
        <v>749</v>
      </c>
      <c r="G817" t="s">
        <v>1230</v>
      </c>
    </row>
    <row r="818" spans="1:7" ht="15" x14ac:dyDescent="0.25">
      <c r="A818" s="207">
        <v>817</v>
      </c>
      <c r="B818" t="s">
        <v>812</v>
      </c>
      <c r="C818" t="s">
        <v>434</v>
      </c>
      <c r="D818" t="s">
        <v>445</v>
      </c>
      <c r="E818" t="s">
        <v>1277</v>
      </c>
      <c r="F818" s="396">
        <v>829</v>
      </c>
      <c r="G818" t="s">
        <v>1228</v>
      </c>
    </row>
    <row r="819" spans="1:7" ht="15" x14ac:dyDescent="0.25">
      <c r="A819" s="207">
        <v>818</v>
      </c>
      <c r="B819" t="s">
        <v>812</v>
      </c>
      <c r="C819" t="s">
        <v>417</v>
      </c>
      <c r="D819" t="s">
        <v>447</v>
      </c>
      <c r="E819" t="s">
        <v>1278</v>
      </c>
      <c r="F819" s="396">
        <v>699</v>
      </c>
      <c r="G819" t="s">
        <v>1228</v>
      </c>
    </row>
    <row r="820" spans="1:7" ht="15" x14ac:dyDescent="0.25">
      <c r="A820" s="207">
        <v>819</v>
      </c>
      <c r="B820" t="s">
        <v>812</v>
      </c>
      <c r="C820" t="s">
        <v>425</v>
      </c>
      <c r="D820" t="s">
        <v>450</v>
      </c>
      <c r="E820" t="s">
        <v>1279</v>
      </c>
      <c r="F820" s="396">
        <v>579</v>
      </c>
      <c r="G820" t="s">
        <v>1225</v>
      </c>
    </row>
    <row r="821" spans="1:7" ht="15" x14ac:dyDescent="0.25">
      <c r="A821" s="207">
        <v>820</v>
      </c>
      <c r="B821" t="s">
        <v>812</v>
      </c>
      <c r="C821" t="s">
        <v>453</v>
      </c>
      <c r="D821" t="s">
        <v>418</v>
      </c>
      <c r="E821" t="s">
        <v>1280</v>
      </c>
      <c r="F821" s="396">
        <v>939</v>
      </c>
      <c r="G821" t="s">
        <v>1225</v>
      </c>
    </row>
    <row r="822" spans="1:7" ht="15" x14ac:dyDescent="0.25">
      <c r="A822" s="207">
        <v>821</v>
      </c>
      <c r="B822" t="s">
        <v>812</v>
      </c>
      <c r="C822" t="s">
        <v>425</v>
      </c>
      <c r="D822" t="s">
        <v>422</v>
      </c>
      <c r="E822" t="s">
        <v>1281</v>
      </c>
      <c r="F822" s="396">
        <v>499</v>
      </c>
      <c r="G822" t="s">
        <v>1282</v>
      </c>
    </row>
    <row r="823" spans="1:7" ht="15" x14ac:dyDescent="0.25">
      <c r="A823" s="207">
        <v>822</v>
      </c>
      <c r="B823" t="s">
        <v>812</v>
      </c>
      <c r="C823" t="s">
        <v>421</v>
      </c>
      <c r="D823" t="s">
        <v>426</v>
      </c>
      <c r="E823" t="s">
        <v>1283</v>
      </c>
      <c r="F823" s="396">
        <v>249</v>
      </c>
      <c r="G823" t="s">
        <v>1027</v>
      </c>
    </row>
    <row r="824" spans="1:7" ht="15" x14ac:dyDescent="0.25">
      <c r="A824" s="207">
        <v>823</v>
      </c>
      <c r="B824" t="s">
        <v>812</v>
      </c>
      <c r="C824" t="s">
        <v>434</v>
      </c>
      <c r="D824" t="s">
        <v>430</v>
      </c>
      <c r="E824" t="s">
        <v>1284</v>
      </c>
      <c r="F824" s="396">
        <v>669</v>
      </c>
      <c r="G824" t="s">
        <v>1225</v>
      </c>
    </row>
    <row r="825" spans="1:7" ht="15" x14ac:dyDescent="0.25">
      <c r="A825" s="207">
        <v>824</v>
      </c>
      <c r="B825" t="s">
        <v>812</v>
      </c>
      <c r="C825" t="s">
        <v>425</v>
      </c>
      <c r="D825" t="s">
        <v>432</v>
      </c>
      <c r="E825" t="s">
        <v>1285</v>
      </c>
      <c r="F825" s="396">
        <v>399</v>
      </c>
      <c r="G825" t="s">
        <v>1225</v>
      </c>
    </row>
    <row r="826" spans="1:7" ht="15" x14ac:dyDescent="0.25">
      <c r="A826" s="207">
        <v>825</v>
      </c>
      <c r="B826" t="s">
        <v>812</v>
      </c>
      <c r="C826" t="s">
        <v>421</v>
      </c>
      <c r="D826" t="s">
        <v>435</v>
      </c>
      <c r="E826" t="s">
        <v>1286</v>
      </c>
      <c r="F826" s="396">
        <v>629</v>
      </c>
      <c r="G826" t="s">
        <v>1225</v>
      </c>
    </row>
    <row r="827" spans="1:7" ht="15" x14ac:dyDescent="0.25">
      <c r="A827" s="207">
        <v>826</v>
      </c>
      <c r="B827" t="s">
        <v>812</v>
      </c>
      <c r="C827" t="s">
        <v>429</v>
      </c>
      <c r="D827" t="s">
        <v>437</v>
      </c>
      <c r="E827" t="s">
        <v>1287</v>
      </c>
      <c r="F827" s="396">
        <v>739</v>
      </c>
      <c r="G827" t="s">
        <v>1006</v>
      </c>
    </row>
    <row r="828" spans="1:7" ht="15" x14ac:dyDescent="0.25">
      <c r="A828" s="207">
        <v>827</v>
      </c>
      <c r="B828" t="s">
        <v>812</v>
      </c>
      <c r="C828" t="s">
        <v>429</v>
      </c>
      <c r="D828" t="s">
        <v>439</v>
      </c>
      <c r="E828" t="s">
        <v>1288</v>
      </c>
      <c r="F828" s="396">
        <v>659</v>
      </c>
      <c r="G828" t="s">
        <v>1230</v>
      </c>
    </row>
    <row r="829" spans="1:7" ht="15" x14ac:dyDescent="0.25">
      <c r="A829" s="207">
        <v>828</v>
      </c>
      <c r="B829" t="s">
        <v>812</v>
      </c>
      <c r="C829" t="s">
        <v>453</v>
      </c>
      <c r="D829" t="s">
        <v>441</v>
      </c>
      <c r="E829" t="s">
        <v>1289</v>
      </c>
      <c r="F829" s="396">
        <v>579</v>
      </c>
      <c r="G829" t="s">
        <v>1228</v>
      </c>
    </row>
    <row r="830" spans="1:7" ht="15" x14ac:dyDescent="0.25">
      <c r="A830" s="207">
        <v>829</v>
      </c>
      <c r="B830" t="s">
        <v>812</v>
      </c>
      <c r="C830" t="s">
        <v>425</v>
      </c>
      <c r="D830" t="s">
        <v>443</v>
      </c>
      <c r="E830" t="s">
        <v>1290</v>
      </c>
      <c r="F830" s="396">
        <v>509</v>
      </c>
      <c r="G830" t="s">
        <v>449</v>
      </c>
    </row>
    <row r="831" spans="1:7" ht="15" x14ac:dyDescent="0.25">
      <c r="A831" s="207">
        <v>830</v>
      </c>
      <c r="B831" t="s">
        <v>812</v>
      </c>
      <c r="C831" t="s">
        <v>425</v>
      </c>
      <c r="D831" t="s">
        <v>445</v>
      </c>
      <c r="E831" t="s">
        <v>1291</v>
      </c>
      <c r="F831" s="396">
        <v>259</v>
      </c>
      <c r="G831" t="s">
        <v>449</v>
      </c>
    </row>
    <row r="832" spans="1:7" ht="15" x14ac:dyDescent="0.25">
      <c r="A832" s="207">
        <v>831</v>
      </c>
      <c r="B832" t="s">
        <v>812</v>
      </c>
      <c r="C832" t="s">
        <v>453</v>
      </c>
      <c r="D832" t="s">
        <v>447</v>
      </c>
      <c r="E832" t="s">
        <v>1292</v>
      </c>
      <c r="F832" s="396">
        <v>459</v>
      </c>
      <c r="G832" t="s">
        <v>1225</v>
      </c>
    </row>
    <row r="833" spans="1:7" ht="15" x14ac:dyDescent="0.25">
      <c r="A833" s="207">
        <v>832</v>
      </c>
      <c r="B833" t="s">
        <v>812</v>
      </c>
      <c r="C833" t="s">
        <v>421</v>
      </c>
      <c r="D833" t="s">
        <v>450</v>
      </c>
      <c r="E833" t="s">
        <v>1293</v>
      </c>
      <c r="F833" s="396">
        <v>319</v>
      </c>
      <c r="G833" t="s">
        <v>449</v>
      </c>
    </row>
    <row r="834" spans="1:7" ht="15" x14ac:dyDescent="0.25">
      <c r="A834" s="207">
        <v>833</v>
      </c>
      <c r="B834" t="s">
        <v>812</v>
      </c>
      <c r="C834" t="s">
        <v>425</v>
      </c>
      <c r="D834" t="s">
        <v>418</v>
      </c>
      <c r="E834" t="s">
        <v>1294</v>
      </c>
      <c r="F834" s="396">
        <v>299</v>
      </c>
      <c r="G834" t="s">
        <v>992</v>
      </c>
    </row>
    <row r="835" spans="1:7" ht="15" x14ac:dyDescent="0.25">
      <c r="A835" s="207">
        <v>834</v>
      </c>
      <c r="B835" t="s">
        <v>812</v>
      </c>
      <c r="C835" t="s">
        <v>429</v>
      </c>
      <c r="D835" t="s">
        <v>422</v>
      </c>
      <c r="E835" t="s">
        <v>1295</v>
      </c>
      <c r="F835" s="396">
        <v>559</v>
      </c>
      <c r="G835" t="s">
        <v>1225</v>
      </c>
    </row>
    <row r="836" spans="1:7" ht="15" x14ac:dyDescent="0.25">
      <c r="A836" s="207">
        <v>835</v>
      </c>
      <c r="B836" t="s">
        <v>812</v>
      </c>
      <c r="C836" t="s">
        <v>453</v>
      </c>
      <c r="D836" t="s">
        <v>426</v>
      </c>
      <c r="E836" t="s">
        <v>1296</v>
      </c>
      <c r="F836" s="396">
        <v>299</v>
      </c>
      <c r="G836" t="s">
        <v>1006</v>
      </c>
    </row>
    <row r="837" spans="1:7" ht="15" x14ac:dyDescent="0.25">
      <c r="A837" s="207">
        <v>836</v>
      </c>
      <c r="B837" t="s">
        <v>812</v>
      </c>
      <c r="C837" t="s">
        <v>421</v>
      </c>
      <c r="D837" t="s">
        <v>430</v>
      </c>
      <c r="E837" t="s">
        <v>1297</v>
      </c>
      <c r="F837" s="396">
        <v>1049</v>
      </c>
      <c r="G837" t="s">
        <v>1230</v>
      </c>
    </row>
    <row r="838" spans="1:7" ht="15" x14ac:dyDescent="0.25">
      <c r="A838" s="207">
        <v>837</v>
      </c>
      <c r="B838" t="s">
        <v>812</v>
      </c>
      <c r="C838" t="s">
        <v>421</v>
      </c>
      <c r="D838" t="s">
        <v>432</v>
      </c>
      <c r="E838" t="s">
        <v>1298</v>
      </c>
      <c r="F838" s="396">
        <v>469</v>
      </c>
      <c r="G838" t="s">
        <v>1228</v>
      </c>
    </row>
    <row r="839" spans="1:7" ht="15" x14ac:dyDescent="0.25">
      <c r="A839" s="207">
        <v>838</v>
      </c>
      <c r="B839" t="s">
        <v>812</v>
      </c>
      <c r="C839" t="s">
        <v>425</v>
      </c>
      <c r="D839" t="s">
        <v>435</v>
      </c>
      <c r="E839" t="s">
        <v>1299</v>
      </c>
      <c r="F839" s="396">
        <v>789</v>
      </c>
      <c r="G839" t="s">
        <v>1228</v>
      </c>
    </row>
    <row r="840" spans="1:7" ht="15" x14ac:dyDescent="0.25">
      <c r="A840" s="207">
        <v>839</v>
      </c>
      <c r="B840" t="s">
        <v>812</v>
      </c>
      <c r="C840" t="s">
        <v>434</v>
      </c>
      <c r="D840" t="s">
        <v>437</v>
      </c>
      <c r="E840" t="s">
        <v>1300</v>
      </c>
      <c r="F840" s="396">
        <v>749</v>
      </c>
      <c r="G840" t="s">
        <v>1225</v>
      </c>
    </row>
    <row r="841" spans="1:7" ht="15" x14ac:dyDescent="0.25">
      <c r="A841" s="207">
        <v>840</v>
      </c>
      <c r="B841" t="s">
        <v>812</v>
      </c>
      <c r="C841" t="s">
        <v>429</v>
      </c>
      <c r="D841" t="s">
        <v>439</v>
      </c>
      <c r="E841" t="s">
        <v>1301</v>
      </c>
      <c r="F841" s="396">
        <v>489</v>
      </c>
      <c r="G841" t="s">
        <v>1006</v>
      </c>
    </row>
    <row r="842" spans="1:7" ht="15" x14ac:dyDescent="0.25">
      <c r="A842" s="207">
        <v>841</v>
      </c>
      <c r="B842" t="s">
        <v>812</v>
      </c>
      <c r="C842" t="s">
        <v>425</v>
      </c>
      <c r="D842" t="s">
        <v>441</v>
      </c>
      <c r="E842" t="s">
        <v>1302</v>
      </c>
      <c r="F842" s="396">
        <v>3499</v>
      </c>
      <c r="G842" t="s">
        <v>1303</v>
      </c>
    </row>
    <row r="843" spans="1:7" ht="15" x14ac:dyDescent="0.25">
      <c r="A843" s="207">
        <v>842</v>
      </c>
      <c r="B843" t="s">
        <v>812</v>
      </c>
      <c r="C843" t="s">
        <v>417</v>
      </c>
      <c r="D843" t="s">
        <v>443</v>
      </c>
      <c r="E843" t="s">
        <v>1304</v>
      </c>
      <c r="F843" s="396">
        <v>599</v>
      </c>
      <c r="G843" t="s">
        <v>1228</v>
      </c>
    </row>
    <row r="844" spans="1:7" ht="15" x14ac:dyDescent="0.25">
      <c r="A844" s="207">
        <v>843</v>
      </c>
      <c r="B844" t="s">
        <v>812</v>
      </c>
      <c r="C844" t="s">
        <v>429</v>
      </c>
      <c r="D844" t="s">
        <v>445</v>
      </c>
      <c r="E844" t="s">
        <v>1305</v>
      </c>
      <c r="F844" s="396">
        <v>659</v>
      </c>
      <c r="G844" t="s">
        <v>1228</v>
      </c>
    </row>
    <row r="845" spans="1:7" ht="15" x14ac:dyDescent="0.25">
      <c r="A845" s="207">
        <v>844</v>
      </c>
      <c r="B845" t="s">
        <v>812</v>
      </c>
      <c r="C845" t="s">
        <v>434</v>
      </c>
      <c r="D845" t="s">
        <v>447</v>
      </c>
      <c r="E845" t="s">
        <v>1306</v>
      </c>
      <c r="F845" s="396">
        <v>1799</v>
      </c>
      <c r="G845" t="s">
        <v>1228</v>
      </c>
    </row>
    <row r="846" spans="1:7" ht="15" x14ac:dyDescent="0.25">
      <c r="A846" s="207">
        <v>845</v>
      </c>
      <c r="B846" t="s">
        <v>812</v>
      </c>
      <c r="C846" t="s">
        <v>421</v>
      </c>
      <c r="D846" t="s">
        <v>450</v>
      </c>
      <c r="E846" t="s">
        <v>1307</v>
      </c>
      <c r="F846" s="396">
        <v>449</v>
      </c>
      <c r="G846" t="s">
        <v>1225</v>
      </c>
    </row>
    <row r="847" spans="1:7" ht="15" x14ac:dyDescent="0.25">
      <c r="A847" s="207">
        <v>846</v>
      </c>
      <c r="B847" t="s">
        <v>812</v>
      </c>
      <c r="C847" t="s">
        <v>421</v>
      </c>
      <c r="D847" t="s">
        <v>418</v>
      </c>
      <c r="E847" t="s">
        <v>1308</v>
      </c>
      <c r="F847" s="396">
        <v>579</v>
      </c>
      <c r="G847" t="s">
        <v>1225</v>
      </c>
    </row>
    <row r="848" spans="1:7" ht="15" x14ac:dyDescent="0.25">
      <c r="A848" s="207">
        <v>847</v>
      </c>
      <c r="B848" t="s">
        <v>812</v>
      </c>
      <c r="C848" t="s">
        <v>453</v>
      </c>
      <c r="D848" t="s">
        <v>422</v>
      </c>
      <c r="E848" t="s">
        <v>1309</v>
      </c>
      <c r="F848" s="396">
        <v>459</v>
      </c>
      <c r="G848" t="s">
        <v>1225</v>
      </c>
    </row>
    <row r="849" spans="1:7" ht="15" x14ac:dyDescent="0.25">
      <c r="A849" s="207">
        <v>848</v>
      </c>
      <c r="B849" t="s">
        <v>812</v>
      </c>
      <c r="C849" t="s">
        <v>421</v>
      </c>
      <c r="D849" t="s">
        <v>426</v>
      </c>
      <c r="E849" t="s">
        <v>1310</v>
      </c>
      <c r="F849" s="396">
        <v>319</v>
      </c>
      <c r="G849" t="s">
        <v>1225</v>
      </c>
    </row>
    <row r="850" spans="1:7" ht="15" x14ac:dyDescent="0.25">
      <c r="A850" s="207">
        <v>849</v>
      </c>
      <c r="B850" t="s">
        <v>812</v>
      </c>
      <c r="C850" t="s">
        <v>421</v>
      </c>
      <c r="D850" t="s">
        <v>430</v>
      </c>
      <c r="E850" t="s">
        <v>1311</v>
      </c>
      <c r="F850" s="396">
        <v>829</v>
      </c>
      <c r="G850" t="s">
        <v>1225</v>
      </c>
    </row>
    <row r="851" spans="1:7" ht="15" x14ac:dyDescent="0.25">
      <c r="A851" s="207">
        <v>850</v>
      </c>
      <c r="B851" t="s">
        <v>812</v>
      </c>
      <c r="C851" t="s">
        <v>453</v>
      </c>
      <c r="D851" t="s">
        <v>432</v>
      </c>
      <c r="E851" t="s">
        <v>1312</v>
      </c>
      <c r="F851" s="396">
        <v>1199</v>
      </c>
      <c r="G851" t="s">
        <v>1225</v>
      </c>
    </row>
    <row r="852" spans="1:7" ht="15" x14ac:dyDescent="0.25">
      <c r="A852" s="207">
        <v>851</v>
      </c>
      <c r="B852" t="s">
        <v>812</v>
      </c>
      <c r="C852" t="s">
        <v>425</v>
      </c>
      <c r="D852" t="s">
        <v>435</v>
      </c>
      <c r="E852" t="s">
        <v>1313</v>
      </c>
      <c r="F852" s="396">
        <v>589</v>
      </c>
      <c r="G852" t="s">
        <v>1225</v>
      </c>
    </row>
    <row r="853" spans="1:7" ht="15" x14ac:dyDescent="0.25">
      <c r="A853" s="207">
        <v>852</v>
      </c>
      <c r="B853" t="s">
        <v>812</v>
      </c>
      <c r="C853" t="s">
        <v>429</v>
      </c>
      <c r="D853" t="s">
        <v>437</v>
      </c>
      <c r="E853" t="s">
        <v>1314</v>
      </c>
      <c r="F853" s="396">
        <v>849</v>
      </c>
      <c r="G853" t="s">
        <v>1225</v>
      </c>
    </row>
    <row r="854" spans="1:7" ht="15" x14ac:dyDescent="0.25">
      <c r="A854" s="207">
        <v>853</v>
      </c>
      <c r="B854" t="s">
        <v>812</v>
      </c>
      <c r="C854" t="s">
        <v>421</v>
      </c>
      <c r="D854" t="s">
        <v>439</v>
      </c>
      <c r="E854" t="s">
        <v>1315</v>
      </c>
      <c r="F854" s="396">
        <v>649</v>
      </c>
      <c r="G854" t="s">
        <v>1225</v>
      </c>
    </row>
    <row r="855" spans="1:7" ht="15" x14ac:dyDescent="0.25">
      <c r="A855" s="207">
        <v>854</v>
      </c>
      <c r="B855" t="s">
        <v>812</v>
      </c>
      <c r="C855" t="s">
        <v>429</v>
      </c>
      <c r="D855" t="s">
        <v>441</v>
      </c>
      <c r="E855" t="s">
        <v>1316</v>
      </c>
      <c r="F855" s="396">
        <v>939</v>
      </c>
      <c r="G855" t="s">
        <v>1225</v>
      </c>
    </row>
    <row r="856" spans="1:7" ht="15" x14ac:dyDescent="0.25">
      <c r="A856" s="207">
        <v>855</v>
      </c>
      <c r="B856" t="s">
        <v>812</v>
      </c>
      <c r="C856" t="s">
        <v>429</v>
      </c>
      <c r="D856" t="s">
        <v>443</v>
      </c>
      <c r="E856" t="s">
        <v>1317</v>
      </c>
      <c r="F856" s="396">
        <v>699</v>
      </c>
      <c r="G856" t="s">
        <v>1225</v>
      </c>
    </row>
    <row r="857" spans="1:7" ht="15" x14ac:dyDescent="0.25">
      <c r="A857" s="207">
        <v>856</v>
      </c>
      <c r="B857" t="s">
        <v>812</v>
      </c>
      <c r="C857" t="s">
        <v>425</v>
      </c>
      <c r="D857" t="s">
        <v>445</v>
      </c>
      <c r="E857" t="s">
        <v>1318</v>
      </c>
      <c r="F857" s="396">
        <v>1799</v>
      </c>
      <c r="G857" t="s">
        <v>1303</v>
      </c>
    </row>
    <row r="858" spans="1:7" ht="15" x14ac:dyDescent="0.25">
      <c r="A858" s="207">
        <v>857</v>
      </c>
      <c r="B858" t="s">
        <v>812</v>
      </c>
      <c r="C858" t="s">
        <v>429</v>
      </c>
      <c r="D858" t="s">
        <v>447</v>
      </c>
      <c r="E858" t="s">
        <v>1319</v>
      </c>
      <c r="F858" s="396">
        <v>2249</v>
      </c>
      <c r="G858" t="s">
        <v>1303</v>
      </c>
    </row>
    <row r="859" spans="1:7" ht="15" x14ac:dyDescent="0.25">
      <c r="A859" s="207">
        <v>858</v>
      </c>
      <c r="B859" t="s">
        <v>812</v>
      </c>
      <c r="C859" t="s">
        <v>453</v>
      </c>
      <c r="D859" t="s">
        <v>450</v>
      </c>
      <c r="E859" t="s">
        <v>1320</v>
      </c>
      <c r="F859" s="396">
        <v>6849</v>
      </c>
      <c r="G859" t="s">
        <v>1303</v>
      </c>
    </row>
    <row r="860" spans="1:7" ht="15" x14ac:dyDescent="0.25">
      <c r="A860" s="207">
        <v>859</v>
      </c>
      <c r="B860" t="s">
        <v>812</v>
      </c>
      <c r="C860" t="s">
        <v>434</v>
      </c>
      <c r="D860" t="s">
        <v>418</v>
      </c>
      <c r="E860" t="s">
        <v>1321</v>
      </c>
      <c r="F860" s="396">
        <v>4549</v>
      </c>
      <c r="G860" t="s">
        <v>1303</v>
      </c>
    </row>
    <row r="861" spans="1:7" ht="15" x14ac:dyDescent="0.25">
      <c r="A861" s="207">
        <v>860</v>
      </c>
      <c r="B861" t="s">
        <v>812</v>
      </c>
      <c r="C861" t="s">
        <v>434</v>
      </c>
      <c r="D861" t="s">
        <v>422</v>
      </c>
      <c r="E861" t="s">
        <v>1322</v>
      </c>
      <c r="F861" s="396">
        <v>4549</v>
      </c>
      <c r="G861" t="s">
        <v>1303</v>
      </c>
    </row>
    <row r="862" spans="1:7" ht="15" x14ac:dyDescent="0.25">
      <c r="A862" s="207">
        <v>861</v>
      </c>
      <c r="B862" t="s">
        <v>812</v>
      </c>
      <c r="C862" t="s">
        <v>417</v>
      </c>
      <c r="D862" t="s">
        <v>426</v>
      </c>
      <c r="E862" t="s">
        <v>1323</v>
      </c>
      <c r="F862" s="396">
        <v>609</v>
      </c>
      <c r="G862" t="s">
        <v>1230</v>
      </c>
    </row>
    <row r="863" spans="1:7" ht="15" x14ac:dyDescent="0.25">
      <c r="A863" s="207">
        <v>862</v>
      </c>
      <c r="B863" t="s">
        <v>812</v>
      </c>
      <c r="C863" t="s">
        <v>425</v>
      </c>
      <c r="D863" t="s">
        <v>430</v>
      </c>
      <c r="E863" t="s">
        <v>1324</v>
      </c>
      <c r="F863" s="396">
        <v>379</v>
      </c>
      <c r="G863" t="s">
        <v>1230</v>
      </c>
    </row>
    <row r="864" spans="1:7" ht="15" x14ac:dyDescent="0.25">
      <c r="A864" s="207">
        <v>863</v>
      </c>
      <c r="B864" t="s">
        <v>812</v>
      </c>
      <c r="C864" t="s">
        <v>421</v>
      </c>
      <c r="D864" t="s">
        <v>432</v>
      </c>
      <c r="E864" t="s">
        <v>1325</v>
      </c>
      <c r="F864" s="396">
        <v>1489</v>
      </c>
      <c r="G864" t="s">
        <v>1228</v>
      </c>
    </row>
    <row r="865" spans="1:7" ht="15" x14ac:dyDescent="0.25">
      <c r="A865" s="207">
        <v>864</v>
      </c>
      <c r="B865" t="s">
        <v>812</v>
      </c>
      <c r="C865" t="s">
        <v>453</v>
      </c>
      <c r="D865" t="s">
        <v>435</v>
      </c>
      <c r="E865" t="s">
        <v>1326</v>
      </c>
      <c r="F865" s="396">
        <v>1049</v>
      </c>
      <c r="G865" t="s">
        <v>1228</v>
      </c>
    </row>
    <row r="866" spans="1:7" ht="15" x14ac:dyDescent="0.25">
      <c r="A866" s="207">
        <v>865</v>
      </c>
      <c r="B866" t="s">
        <v>812</v>
      </c>
      <c r="C866" t="s">
        <v>421</v>
      </c>
      <c r="D866" t="s">
        <v>437</v>
      </c>
      <c r="E866" t="s">
        <v>1327</v>
      </c>
      <c r="F866" s="396">
        <v>949</v>
      </c>
      <c r="G866" t="s">
        <v>1228</v>
      </c>
    </row>
    <row r="867" spans="1:7" ht="15" x14ac:dyDescent="0.25">
      <c r="A867" s="207">
        <v>866</v>
      </c>
      <c r="B867" t="s">
        <v>812</v>
      </c>
      <c r="C867" t="s">
        <v>434</v>
      </c>
      <c r="D867" t="s">
        <v>439</v>
      </c>
      <c r="E867" t="s">
        <v>1328</v>
      </c>
      <c r="F867" s="396">
        <v>1659</v>
      </c>
      <c r="G867" t="s">
        <v>449</v>
      </c>
    </row>
    <row r="868" spans="1:7" ht="15" x14ac:dyDescent="0.25">
      <c r="A868" s="207">
        <v>867</v>
      </c>
      <c r="B868" t="s">
        <v>812</v>
      </c>
      <c r="C868" t="s">
        <v>417</v>
      </c>
      <c r="D868" t="s">
        <v>441</v>
      </c>
      <c r="E868" t="s">
        <v>1329</v>
      </c>
      <c r="F868" s="396">
        <v>969</v>
      </c>
      <c r="G868" t="s">
        <v>449</v>
      </c>
    </row>
    <row r="869" spans="1:7" ht="15" x14ac:dyDescent="0.25">
      <c r="A869" s="207">
        <v>868</v>
      </c>
      <c r="B869" t="s">
        <v>812</v>
      </c>
      <c r="C869" t="s">
        <v>417</v>
      </c>
      <c r="D869" t="s">
        <v>443</v>
      </c>
      <c r="E869" t="s">
        <v>1330</v>
      </c>
      <c r="F869" s="396">
        <v>729</v>
      </c>
      <c r="G869" t="s">
        <v>449</v>
      </c>
    </row>
    <row r="870" spans="1:7" ht="15" x14ac:dyDescent="0.25">
      <c r="A870" s="207">
        <v>869</v>
      </c>
      <c r="B870" t="s">
        <v>812</v>
      </c>
      <c r="C870" t="s">
        <v>429</v>
      </c>
      <c r="D870" t="s">
        <v>445</v>
      </c>
      <c r="E870" t="s">
        <v>1331</v>
      </c>
      <c r="F870" s="396">
        <v>749</v>
      </c>
      <c r="G870" t="s">
        <v>449</v>
      </c>
    </row>
    <row r="871" spans="1:7" ht="15" x14ac:dyDescent="0.25">
      <c r="A871" s="207">
        <v>870</v>
      </c>
      <c r="B871" t="s">
        <v>812</v>
      </c>
      <c r="C871" t="s">
        <v>421</v>
      </c>
      <c r="D871" t="s">
        <v>447</v>
      </c>
      <c r="E871" t="s">
        <v>1332</v>
      </c>
      <c r="F871" s="396">
        <v>479</v>
      </c>
      <c r="G871" t="s">
        <v>1230</v>
      </c>
    </row>
    <row r="872" spans="1:7" ht="15" x14ac:dyDescent="0.25">
      <c r="A872" s="207">
        <v>871</v>
      </c>
      <c r="B872" t="s">
        <v>797</v>
      </c>
      <c r="C872" t="s">
        <v>434</v>
      </c>
      <c r="D872" t="s">
        <v>450</v>
      </c>
      <c r="E872" t="s">
        <v>1333</v>
      </c>
      <c r="F872" s="396">
        <v>99</v>
      </c>
      <c r="G872" t="s">
        <v>1334</v>
      </c>
    </row>
    <row r="873" spans="1:7" ht="15" x14ac:dyDescent="0.25">
      <c r="A873" s="207">
        <v>872</v>
      </c>
      <c r="B873" t="s">
        <v>797</v>
      </c>
      <c r="C873" t="s">
        <v>453</v>
      </c>
      <c r="D873" t="s">
        <v>418</v>
      </c>
      <c r="E873" t="s">
        <v>1335</v>
      </c>
      <c r="F873" s="396">
        <v>229</v>
      </c>
      <c r="G873" t="s">
        <v>1336</v>
      </c>
    </row>
    <row r="874" spans="1:7" ht="15" x14ac:dyDescent="0.25">
      <c r="A874" s="207">
        <v>873</v>
      </c>
      <c r="B874" t="s">
        <v>797</v>
      </c>
      <c r="C874" t="s">
        <v>417</v>
      </c>
      <c r="D874" t="s">
        <v>422</v>
      </c>
      <c r="E874" t="s">
        <v>1337</v>
      </c>
      <c r="F874" s="396">
        <v>179</v>
      </c>
      <c r="G874" t="s">
        <v>1334</v>
      </c>
    </row>
    <row r="875" spans="1:7" ht="15" x14ac:dyDescent="0.25">
      <c r="A875" s="207">
        <v>874</v>
      </c>
      <c r="B875" t="s">
        <v>797</v>
      </c>
      <c r="C875" t="s">
        <v>434</v>
      </c>
      <c r="D875" t="s">
        <v>426</v>
      </c>
      <c r="E875" t="s">
        <v>1338</v>
      </c>
      <c r="F875" s="396">
        <v>29</v>
      </c>
      <c r="G875" t="s">
        <v>1334</v>
      </c>
    </row>
    <row r="876" spans="1:7" ht="15" x14ac:dyDescent="0.25">
      <c r="A876" s="207">
        <v>875</v>
      </c>
      <c r="B876" t="s">
        <v>797</v>
      </c>
      <c r="C876" t="s">
        <v>429</v>
      </c>
      <c r="D876" t="s">
        <v>430</v>
      </c>
      <c r="E876" t="s">
        <v>1339</v>
      </c>
      <c r="F876" s="396">
        <v>229</v>
      </c>
      <c r="G876" t="s">
        <v>1336</v>
      </c>
    </row>
    <row r="877" spans="1:7" ht="15" x14ac:dyDescent="0.25">
      <c r="A877" s="207">
        <v>876</v>
      </c>
      <c r="B877" t="s">
        <v>797</v>
      </c>
      <c r="C877" t="s">
        <v>434</v>
      </c>
      <c r="D877" t="s">
        <v>432</v>
      </c>
      <c r="E877" t="s">
        <v>1340</v>
      </c>
      <c r="F877" s="396">
        <v>79</v>
      </c>
      <c r="G877" t="s">
        <v>1334</v>
      </c>
    </row>
    <row r="878" spans="1:7" ht="15" x14ac:dyDescent="0.25">
      <c r="A878" s="207">
        <v>877</v>
      </c>
      <c r="B878" t="s">
        <v>797</v>
      </c>
      <c r="C878" t="s">
        <v>434</v>
      </c>
      <c r="D878" t="s">
        <v>435</v>
      </c>
      <c r="E878" t="s">
        <v>1341</v>
      </c>
      <c r="F878" s="396">
        <v>33.99</v>
      </c>
      <c r="G878" t="s">
        <v>1342</v>
      </c>
    </row>
    <row r="879" spans="1:7" ht="15" x14ac:dyDescent="0.25">
      <c r="A879" s="207">
        <v>878</v>
      </c>
      <c r="B879" t="s">
        <v>797</v>
      </c>
      <c r="C879" t="s">
        <v>453</v>
      </c>
      <c r="D879" t="s">
        <v>437</v>
      </c>
      <c r="E879" t="s">
        <v>1343</v>
      </c>
      <c r="F879" s="396">
        <v>129</v>
      </c>
      <c r="G879" t="s">
        <v>1344</v>
      </c>
    </row>
    <row r="880" spans="1:7" ht="15" x14ac:dyDescent="0.25">
      <c r="A880" s="207">
        <v>879</v>
      </c>
      <c r="B880" t="s">
        <v>797</v>
      </c>
      <c r="C880" t="s">
        <v>453</v>
      </c>
      <c r="D880" t="s">
        <v>439</v>
      </c>
      <c r="E880" t="s">
        <v>1345</v>
      </c>
      <c r="F880" s="396">
        <v>175</v>
      </c>
      <c r="G880" t="s">
        <v>1334</v>
      </c>
    </row>
    <row r="881" spans="1:7" ht="15" x14ac:dyDescent="0.25">
      <c r="A881" s="207">
        <v>880</v>
      </c>
      <c r="B881" t="s">
        <v>797</v>
      </c>
      <c r="C881" t="s">
        <v>417</v>
      </c>
      <c r="D881" t="s">
        <v>441</v>
      </c>
      <c r="E881" t="s">
        <v>1346</v>
      </c>
      <c r="F881" s="396">
        <v>135</v>
      </c>
      <c r="G881" t="s">
        <v>1347</v>
      </c>
    </row>
    <row r="882" spans="1:7" ht="15" x14ac:dyDescent="0.25">
      <c r="A882" s="207">
        <v>881</v>
      </c>
      <c r="B882" t="s">
        <v>797</v>
      </c>
      <c r="C882" t="s">
        <v>429</v>
      </c>
      <c r="D882" t="s">
        <v>443</v>
      </c>
      <c r="E882" t="s">
        <v>1348</v>
      </c>
      <c r="F882" s="396">
        <v>29</v>
      </c>
      <c r="G882" t="s">
        <v>1334</v>
      </c>
    </row>
    <row r="883" spans="1:7" ht="15" x14ac:dyDescent="0.25">
      <c r="A883" s="207">
        <v>882</v>
      </c>
      <c r="B883" t="s">
        <v>797</v>
      </c>
      <c r="C883" t="s">
        <v>453</v>
      </c>
      <c r="D883" t="s">
        <v>445</v>
      </c>
      <c r="E883" t="s">
        <v>1349</v>
      </c>
      <c r="F883" s="396">
        <v>99</v>
      </c>
      <c r="G883" t="s">
        <v>1334</v>
      </c>
    </row>
    <row r="884" spans="1:7" ht="15" x14ac:dyDescent="0.25">
      <c r="A884" s="207">
        <v>883</v>
      </c>
      <c r="B884" t="s">
        <v>797</v>
      </c>
      <c r="C884" t="s">
        <v>425</v>
      </c>
      <c r="D884" t="s">
        <v>447</v>
      </c>
      <c r="E884" t="s">
        <v>1350</v>
      </c>
      <c r="F884" s="396">
        <v>49.99</v>
      </c>
      <c r="G884" t="s">
        <v>1351</v>
      </c>
    </row>
    <row r="885" spans="1:7" ht="15" x14ac:dyDescent="0.25">
      <c r="A885" s="207">
        <v>884</v>
      </c>
      <c r="B885" t="s">
        <v>797</v>
      </c>
      <c r="C885" t="s">
        <v>425</v>
      </c>
      <c r="D885" t="s">
        <v>450</v>
      </c>
      <c r="E885" t="s">
        <v>1352</v>
      </c>
      <c r="F885" s="396">
        <v>189</v>
      </c>
      <c r="G885" t="s">
        <v>1353</v>
      </c>
    </row>
    <row r="886" spans="1:7" ht="15" x14ac:dyDescent="0.25">
      <c r="A886" s="207">
        <v>885</v>
      </c>
      <c r="B886" t="s">
        <v>797</v>
      </c>
      <c r="C886" t="s">
        <v>417</v>
      </c>
      <c r="D886" t="s">
        <v>418</v>
      </c>
      <c r="E886" t="s">
        <v>1354</v>
      </c>
      <c r="F886" s="396">
        <v>69.989999999999995</v>
      </c>
      <c r="G886" t="s">
        <v>1355</v>
      </c>
    </row>
    <row r="887" spans="1:7" ht="15" x14ac:dyDescent="0.25">
      <c r="A887" s="207">
        <v>886</v>
      </c>
      <c r="B887" t="s">
        <v>797</v>
      </c>
      <c r="C887" t="s">
        <v>429</v>
      </c>
      <c r="D887" t="s">
        <v>422</v>
      </c>
      <c r="E887" t="s">
        <v>1356</v>
      </c>
      <c r="F887" s="396">
        <v>29</v>
      </c>
      <c r="G887" t="s">
        <v>1334</v>
      </c>
    </row>
    <row r="888" spans="1:7" ht="15" x14ac:dyDescent="0.25">
      <c r="A888" s="207">
        <v>887</v>
      </c>
      <c r="B888" t="s">
        <v>797</v>
      </c>
      <c r="C888" t="s">
        <v>429</v>
      </c>
      <c r="D888" t="s">
        <v>426</v>
      </c>
      <c r="E888" t="s">
        <v>1357</v>
      </c>
      <c r="F888" s="396">
        <v>249</v>
      </c>
      <c r="G888" t="s">
        <v>1334</v>
      </c>
    </row>
    <row r="889" spans="1:7" ht="15" x14ac:dyDescent="0.25">
      <c r="A889" s="207">
        <v>888</v>
      </c>
      <c r="B889" t="s">
        <v>797</v>
      </c>
      <c r="C889" t="s">
        <v>453</v>
      </c>
      <c r="D889" t="s">
        <v>430</v>
      </c>
      <c r="E889" t="s">
        <v>1358</v>
      </c>
      <c r="F889" s="396">
        <v>349</v>
      </c>
      <c r="G889" t="s">
        <v>1336</v>
      </c>
    </row>
    <row r="890" spans="1:7" ht="15" x14ac:dyDescent="0.25">
      <c r="A890" s="207">
        <v>889</v>
      </c>
      <c r="B890" t="s">
        <v>797</v>
      </c>
      <c r="C890" t="s">
        <v>421</v>
      </c>
      <c r="D890" t="s">
        <v>432</v>
      </c>
      <c r="E890" t="s">
        <v>1359</v>
      </c>
      <c r="F890" s="396">
        <v>199</v>
      </c>
      <c r="G890" t="s">
        <v>1344</v>
      </c>
    </row>
    <row r="891" spans="1:7" ht="15" x14ac:dyDescent="0.25">
      <c r="A891" s="207">
        <v>890</v>
      </c>
      <c r="B891" t="s">
        <v>797</v>
      </c>
      <c r="C891" t="s">
        <v>417</v>
      </c>
      <c r="D891" t="s">
        <v>435</v>
      </c>
      <c r="E891" t="s">
        <v>1360</v>
      </c>
      <c r="F891" s="396">
        <v>579</v>
      </c>
      <c r="G891" t="s">
        <v>1336</v>
      </c>
    </row>
    <row r="892" spans="1:7" ht="15" x14ac:dyDescent="0.25">
      <c r="A892" s="207">
        <v>891</v>
      </c>
      <c r="B892" t="s">
        <v>797</v>
      </c>
      <c r="C892" t="s">
        <v>434</v>
      </c>
      <c r="D892" t="s">
        <v>437</v>
      </c>
      <c r="E892" t="s">
        <v>1361</v>
      </c>
      <c r="F892" s="396">
        <v>279</v>
      </c>
      <c r="G892" t="s">
        <v>1353</v>
      </c>
    </row>
    <row r="893" spans="1:7" ht="15" x14ac:dyDescent="0.25">
      <c r="A893" s="207">
        <v>892</v>
      </c>
      <c r="B893" t="s">
        <v>797</v>
      </c>
      <c r="C893" t="s">
        <v>453</v>
      </c>
      <c r="D893" t="s">
        <v>439</v>
      </c>
      <c r="E893" t="s">
        <v>1362</v>
      </c>
      <c r="F893" s="396">
        <v>29</v>
      </c>
      <c r="G893" t="s">
        <v>1334</v>
      </c>
    </row>
    <row r="894" spans="1:7" ht="15" x14ac:dyDescent="0.25">
      <c r="A894" s="207">
        <v>893</v>
      </c>
      <c r="B894" t="s">
        <v>797</v>
      </c>
      <c r="C894" t="s">
        <v>429</v>
      </c>
      <c r="D894" t="s">
        <v>441</v>
      </c>
      <c r="E894" t="s">
        <v>1363</v>
      </c>
      <c r="F894" s="396">
        <v>179</v>
      </c>
      <c r="G894" t="s">
        <v>1364</v>
      </c>
    </row>
    <row r="895" spans="1:7" ht="15" x14ac:dyDescent="0.25">
      <c r="A895" s="207">
        <v>894</v>
      </c>
      <c r="B895" t="s">
        <v>797</v>
      </c>
      <c r="C895" t="s">
        <v>429</v>
      </c>
      <c r="D895" t="s">
        <v>443</v>
      </c>
      <c r="E895" t="s">
        <v>1365</v>
      </c>
      <c r="F895" s="396">
        <v>189</v>
      </c>
      <c r="G895" t="s">
        <v>1353</v>
      </c>
    </row>
    <row r="896" spans="1:7" ht="15" x14ac:dyDescent="0.25">
      <c r="A896" s="207">
        <v>895</v>
      </c>
      <c r="B896" t="s">
        <v>797</v>
      </c>
      <c r="C896" t="s">
        <v>429</v>
      </c>
      <c r="D896" t="s">
        <v>445</v>
      </c>
      <c r="E896" t="s">
        <v>1366</v>
      </c>
      <c r="F896" s="396">
        <v>139</v>
      </c>
      <c r="G896" t="s">
        <v>1367</v>
      </c>
    </row>
    <row r="897" spans="1:7" ht="15" x14ac:dyDescent="0.25">
      <c r="A897" s="207">
        <v>896</v>
      </c>
      <c r="B897" t="s">
        <v>797</v>
      </c>
      <c r="C897" t="s">
        <v>434</v>
      </c>
      <c r="D897" t="s">
        <v>447</v>
      </c>
      <c r="E897" t="s">
        <v>1368</v>
      </c>
      <c r="F897" s="396">
        <v>51</v>
      </c>
      <c r="G897" t="s">
        <v>1334</v>
      </c>
    </row>
    <row r="898" spans="1:7" ht="15" x14ac:dyDescent="0.25">
      <c r="A898" s="207">
        <v>897</v>
      </c>
      <c r="B898" t="s">
        <v>797</v>
      </c>
      <c r="C898" t="s">
        <v>425</v>
      </c>
      <c r="D898" t="s">
        <v>450</v>
      </c>
      <c r="E898" t="s">
        <v>1369</v>
      </c>
      <c r="F898" s="396">
        <v>389</v>
      </c>
      <c r="G898" t="s">
        <v>1353</v>
      </c>
    </row>
    <row r="899" spans="1:7" ht="15" x14ac:dyDescent="0.25">
      <c r="A899" s="207">
        <v>898</v>
      </c>
      <c r="B899" t="s">
        <v>797</v>
      </c>
      <c r="C899" t="s">
        <v>425</v>
      </c>
      <c r="D899" t="s">
        <v>418</v>
      </c>
      <c r="E899" t="s">
        <v>1370</v>
      </c>
      <c r="F899" s="396">
        <v>219</v>
      </c>
      <c r="G899" t="s">
        <v>1353</v>
      </c>
    </row>
    <row r="900" spans="1:7" ht="15" x14ac:dyDescent="0.25">
      <c r="A900" s="207">
        <v>899</v>
      </c>
      <c r="B900" t="s">
        <v>797</v>
      </c>
      <c r="C900" t="s">
        <v>417</v>
      </c>
      <c r="D900" t="s">
        <v>422</v>
      </c>
      <c r="E900" t="s">
        <v>1371</v>
      </c>
      <c r="F900" s="396">
        <v>579</v>
      </c>
      <c r="G900" t="s">
        <v>1336</v>
      </c>
    </row>
    <row r="901" spans="1:7" ht="15" x14ac:dyDescent="0.25">
      <c r="A901" s="207">
        <v>900</v>
      </c>
      <c r="B901" t="s">
        <v>797</v>
      </c>
      <c r="C901" t="s">
        <v>425</v>
      </c>
      <c r="D901" t="s">
        <v>426</v>
      </c>
      <c r="E901" t="s">
        <v>1372</v>
      </c>
      <c r="F901" s="396">
        <v>79</v>
      </c>
      <c r="G901" t="s">
        <v>992</v>
      </c>
    </row>
    <row r="902" spans="1:7" ht="15" x14ac:dyDescent="0.25">
      <c r="A902" s="207">
        <v>901</v>
      </c>
      <c r="B902" t="s">
        <v>797</v>
      </c>
      <c r="C902" t="s">
        <v>434</v>
      </c>
      <c r="D902" t="s">
        <v>430</v>
      </c>
      <c r="E902" t="s">
        <v>1373</v>
      </c>
      <c r="F902" s="396">
        <v>29</v>
      </c>
      <c r="G902" t="s">
        <v>1334</v>
      </c>
    </row>
    <row r="903" spans="1:7" ht="15" x14ac:dyDescent="0.25">
      <c r="A903" s="207">
        <v>902</v>
      </c>
      <c r="B903" t="s">
        <v>797</v>
      </c>
      <c r="C903" t="s">
        <v>453</v>
      </c>
      <c r="D903" t="s">
        <v>432</v>
      </c>
      <c r="E903" t="s">
        <v>1374</v>
      </c>
      <c r="F903" s="396">
        <v>79</v>
      </c>
      <c r="G903" t="s">
        <v>1344</v>
      </c>
    </row>
    <row r="904" spans="1:7" ht="15" x14ac:dyDescent="0.25">
      <c r="A904" s="207">
        <v>903</v>
      </c>
      <c r="B904" t="s">
        <v>797</v>
      </c>
      <c r="C904" t="s">
        <v>421</v>
      </c>
      <c r="D904" t="s">
        <v>435</v>
      </c>
      <c r="E904" t="s">
        <v>1375</v>
      </c>
      <c r="F904" s="396">
        <v>149</v>
      </c>
      <c r="G904" t="s">
        <v>752</v>
      </c>
    </row>
    <row r="905" spans="1:7" ht="15" x14ac:dyDescent="0.25">
      <c r="A905" s="207">
        <v>904</v>
      </c>
      <c r="B905" t="s">
        <v>797</v>
      </c>
      <c r="C905" t="s">
        <v>421</v>
      </c>
      <c r="D905" t="s">
        <v>437</v>
      </c>
      <c r="E905" t="s">
        <v>1376</v>
      </c>
      <c r="F905" s="396">
        <v>129</v>
      </c>
      <c r="G905" t="s">
        <v>1344</v>
      </c>
    </row>
    <row r="906" spans="1:7" ht="15" x14ac:dyDescent="0.25">
      <c r="A906" s="207">
        <v>905</v>
      </c>
      <c r="B906" t="s">
        <v>797</v>
      </c>
      <c r="C906" t="s">
        <v>425</v>
      </c>
      <c r="D906" t="s">
        <v>439</v>
      </c>
      <c r="E906" t="s">
        <v>1377</v>
      </c>
      <c r="F906" s="396">
        <v>199</v>
      </c>
      <c r="G906" t="s">
        <v>1378</v>
      </c>
    </row>
    <row r="907" spans="1:7" ht="15" x14ac:dyDescent="0.25">
      <c r="A907" s="207">
        <v>906</v>
      </c>
      <c r="B907" t="s">
        <v>797</v>
      </c>
      <c r="C907" t="s">
        <v>434</v>
      </c>
      <c r="D907" t="s">
        <v>441</v>
      </c>
      <c r="E907" t="s">
        <v>1379</v>
      </c>
      <c r="F907" s="396">
        <v>99</v>
      </c>
      <c r="G907" t="s">
        <v>1334</v>
      </c>
    </row>
    <row r="908" spans="1:7" ht="15" x14ac:dyDescent="0.25">
      <c r="A908" s="207">
        <v>907</v>
      </c>
      <c r="B908" t="s">
        <v>797</v>
      </c>
      <c r="C908" t="s">
        <v>434</v>
      </c>
      <c r="D908" t="s">
        <v>443</v>
      </c>
      <c r="E908" t="s">
        <v>1380</v>
      </c>
      <c r="F908" s="396">
        <v>375</v>
      </c>
      <c r="G908" t="s">
        <v>1381</v>
      </c>
    </row>
    <row r="909" spans="1:7" ht="15" x14ac:dyDescent="0.25">
      <c r="A909" s="207">
        <v>908</v>
      </c>
      <c r="B909" t="s">
        <v>797</v>
      </c>
      <c r="C909" t="s">
        <v>421</v>
      </c>
      <c r="D909" t="s">
        <v>445</v>
      </c>
      <c r="E909" t="s">
        <v>1382</v>
      </c>
      <c r="F909" s="396">
        <v>129</v>
      </c>
      <c r="G909" t="s">
        <v>1344</v>
      </c>
    </row>
    <row r="910" spans="1:7" ht="15" x14ac:dyDescent="0.25">
      <c r="A910" s="207">
        <v>909</v>
      </c>
      <c r="B910" t="s">
        <v>797</v>
      </c>
      <c r="C910" t="s">
        <v>453</v>
      </c>
      <c r="D910" t="s">
        <v>447</v>
      </c>
      <c r="E910" t="s">
        <v>1383</v>
      </c>
      <c r="F910" s="396">
        <v>99</v>
      </c>
      <c r="G910" t="s">
        <v>1334</v>
      </c>
    </row>
    <row r="911" spans="1:7" ht="15" x14ac:dyDescent="0.25">
      <c r="A911" s="207">
        <v>910</v>
      </c>
      <c r="B911" t="s">
        <v>797</v>
      </c>
      <c r="C911" t="s">
        <v>453</v>
      </c>
      <c r="D911" t="s">
        <v>450</v>
      </c>
      <c r="E911" t="s">
        <v>1384</v>
      </c>
      <c r="F911" s="396">
        <v>99</v>
      </c>
      <c r="G911" t="s">
        <v>1334</v>
      </c>
    </row>
    <row r="912" spans="1:7" ht="15" x14ac:dyDescent="0.25">
      <c r="A912" s="207">
        <v>911</v>
      </c>
      <c r="B912" t="s">
        <v>797</v>
      </c>
      <c r="C912" t="s">
        <v>417</v>
      </c>
      <c r="D912" t="s">
        <v>418</v>
      </c>
      <c r="E912" t="s">
        <v>1385</v>
      </c>
      <c r="F912" s="396">
        <v>199</v>
      </c>
      <c r="G912" t="s">
        <v>1344</v>
      </c>
    </row>
    <row r="913" spans="1:7" ht="15" x14ac:dyDescent="0.25">
      <c r="A913" s="207">
        <v>912</v>
      </c>
      <c r="B913" t="s">
        <v>797</v>
      </c>
      <c r="C913" t="s">
        <v>434</v>
      </c>
      <c r="D913" t="s">
        <v>422</v>
      </c>
      <c r="E913" t="s">
        <v>1386</v>
      </c>
      <c r="F913" s="396">
        <v>129</v>
      </c>
      <c r="G913" t="s">
        <v>1344</v>
      </c>
    </row>
    <row r="914" spans="1:7" ht="15" x14ac:dyDescent="0.25">
      <c r="A914" s="207">
        <v>913</v>
      </c>
      <c r="B914" t="s">
        <v>797</v>
      </c>
      <c r="C914" t="s">
        <v>417</v>
      </c>
      <c r="D914" t="s">
        <v>426</v>
      </c>
      <c r="E914" t="s">
        <v>1387</v>
      </c>
      <c r="F914" s="396">
        <v>52</v>
      </c>
      <c r="G914" t="s">
        <v>1351</v>
      </c>
    </row>
    <row r="915" spans="1:7" ht="15" x14ac:dyDescent="0.25">
      <c r="A915" s="207">
        <v>914</v>
      </c>
      <c r="B915" t="s">
        <v>797</v>
      </c>
      <c r="C915" t="s">
        <v>425</v>
      </c>
      <c r="D915" t="s">
        <v>430</v>
      </c>
      <c r="E915" t="s">
        <v>1388</v>
      </c>
      <c r="F915" s="396">
        <v>89.95</v>
      </c>
      <c r="G915" t="s">
        <v>1355</v>
      </c>
    </row>
    <row r="916" spans="1:7" ht="15" x14ac:dyDescent="0.25">
      <c r="A916" s="207">
        <v>915</v>
      </c>
      <c r="B916" t="s">
        <v>797</v>
      </c>
      <c r="C916" t="s">
        <v>421</v>
      </c>
      <c r="D916" t="s">
        <v>432</v>
      </c>
      <c r="E916" t="s">
        <v>1389</v>
      </c>
      <c r="F916" s="396">
        <v>99</v>
      </c>
      <c r="G916" t="s">
        <v>1334</v>
      </c>
    </row>
    <row r="917" spans="1:7" ht="15" x14ac:dyDescent="0.25">
      <c r="A917" s="207">
        <v>916</v>
      </c>
      <c r="B917" t="s">
        <v>797</v>
      </c>
      <c r="C917" t="s">
        <v>425</v>
      </c>
      <c r="D917" t="s">
        <v>435</v>
      </c>
      <c r="E917" t="s">
        <v>1390</v>
      </c>
      <c r="F917" s="396">
        <v>29</v>
      </c>
      <c r="G917" t="s">
        <v>1334</v>
      </c>
    </row>
    <row r="918" spans="1:7" ht="15" x14ac:dyDescent="0.25">
      <c r="A918" s="207">
        <v>917</v>
      </c>
      <c r="B918" t="s">
        <v>797</v>
      </c>
      <c r="C918" t="s">
        <v>434</v>
      </c>
      <c r="D918" t="s">
        <v>437</v>
      </c>
      <c r="E918" t="s">
        <v>1391</v>
      </c>
      <c r="F918" s="396">
        <v>599</v>
      </c>
      <c r="G918" t="s">
        <v>1353</v>
      </c>
    </row>
    <row r="919" spans="1:7" ht="15" x14ac:dyDescent="0.25">
      <c r="A919" s="207">
        <v>918</v>
      </c>
      <c r="B919" t="s">
        <v>797</v>
      </c>
      <c r="C919" t="s">
        <v>421</v>
      </c>
      <c r="D919" t="s">
        <v>439</v>
      </c>
      <c r="E919" t="s">
        <v>1392</v>
      </c>
      <c r="F919" s="396">
        <v>29</v>
      </c>
      <c r="G919" t="s">
        <v>1334</v>
      </c>
    </row>
    <row r="920" spans="1:7" ht="15" x14ac:dyDescent="0.25">
      <c r="A920" s="207">
        <v>919</v>
      </c>
      <c r="B920" t="s">
        <v>797</v>
      </c>
      <c r="C920" t="s">
        <v>425</v>
      </c>
      <c r="D920" t="s">
        <v>441</v>
      </c>
      <c r="E920" t="s">
        <v>1393</v>
      </c>
      <c r="F920" s="396">
        <v>93</v>
      </c>
      <c r="G920" t="s">
        <v>1334</v>
      </c>
    </row>
    <row r="921" spans="1:7" ht="15" x14ac:dyDescent="0.25">
      <c r="A921" s="207">
        <v>920</v>
      </c>
      <c r="B921" t="s">
        <v>797</v>
      </c>
      <c r="C921" t="s">
        <v>434</v>
      </c>
      <c r="D921" t="s">
        <v>443</v>
      </c>
      <c r="E921" t="s">
        <v>1394</v>
      </c>
      <c r="F921" s="396">
        <v>199</v>
      </c>
      <c r="G921" t="s">
        <v>752</v>
      </c>
    </row>
    <row r="922" spans="1:7" ht="15" x14ac:dyDescent="0.25">
      <c r="A922" s="207">
        <v>921</v>
      </c>
      <c r="B922" t="s">
        <v>797</v>
      </c>
      <c r="C922" t="s">
        <v>417</v>
      </c>
      <c r="D922" t="s">
        <v>445</v>
      </c>
      <c r="E922" t="s">
        <v>1395</v>
      </c>
      <c r="F922" s="396">
        <v>34.99</v>
      </c>
      <c r="G922" t="s">
        <v>992</v>
      </c>
    </row>
    <row r="923" spans="1:7" ht="15" x14ac:dyDescent="0.25">
      <c r="A923" s="207">
        <v>922</v>
      </c>
      <c r="B923" t="s">
        <v>797</v>
      </c>
      <c r="C923" t="s">
        <v>425</v>
      </c>
      <c r="D923" t="s">
        <v>447</v>
      </c>
      <c r="E923" t="s">
        <v>1396</v>
      </c>
      <c r="F923" s="396">
        <v>174</v>
      </c>
      <c r="G923" t="s">
        <v>1334</v>
      </c>
    </row>
    <row r="924" spans="1:7" ht="15" x14ac:dyDescent="0.25">
      <c r="A924" s="207">
        <v>923</v>
      </c>
      <c r="B924" t="s">
        <v>797</v>
      </c>
      <c r="C924" t="s">
        <v>434</v>
      </c>
      <c r="D924" t="s">
        <v>450</v>
      </c>
      <c r="E924" t="s">
        <v>1397</v>
      </c>
      <c r="F924" s="396">
        <v>389</v>
      </c>
      <c r="G924" t="s">
        <v>1353</v>
      </c>
    </row>
    <row r="925" spans="1:7" ht="15" x14ac:dyDescent="0.25">
      <c r="A925" s="207">
        <v>924</v>
      </c>
      <c r="B925" t="s">
        <v>797</v>
      </c>
      <c r="C925" t="s">
        <v>421</v>
      </c>
      <c r="D925" t="s">
        <v>418</v>
      </c>
      <c r="E925" t="s">
        <v>1398</v>
      </c>
      <c r="F925" s="396">
        <v>39.99</v>
      </c>
      <c r="G925" t="s">
        <v>1399</v>
      </c>
    </row>
    <row r="926" spans="1:7" ht="15" x14ac:dyDescent="0.25">
      <c r="A926" s="207">
        <v>925</v>
      </c>
      <c r="B926" t="s">
        <v>797</v>
      </c>
      <c r="C926" t="s">
        <v>425</v>
      </c>
      <c r="D926" t="s">
        <v>422</v>
      </c>
      <c r="E926" t="s">
        <v>1400</v>
      </c>
      <c r="F926" s="396">
        <v>179</v>
      </c>
      <c r="G926" t="s">
        <v>1334</v>
      </c>
    </row>
    <row r="927" spans="1:7" ht="15" x14ac:dyDescent="0.25">
      <c r="A927" s="207">
        <v>926</v>
      </c>
      <c r="B927" t="s">
        <v>797</v>
      </c>
      <c r="C927" t="s">
        <v>434</v>
      </c>
      <c r="D927" t="s">
        <v>426</v>
      </c>
      <c r="E927" t="s">
        <v>1401</v>
      </c>
      <c r="F927" s="396">
        <v>79.989999999999995</v>
      </c>
      <c r="G927" t="s">
        <v>1402</v>
      </c>
    </row>
    <row r="928" spans="1:7" ht="15" x14ac:dyDescent="0.25">
      <c r="A928" s="207">
        <v>927</v>
      </c>
      <c r="B928" t="s">
        <v>797</v>
      </c>
      <c r="C928" t="s">
        <v>434</v>
      </c>
      <c r="D928" t="s">
        <v>430</v>
      </c>
      <c r="E928" t="s">
        <v>1403</v>
      </c>
      <c r="F928" s="396">
        <v>139</v>
      </c>
      <c r="G928" t="s">
        <v>1353</v>
      </c>
    </row>
    <row r="929" spans="1:7" ht="15" x14ac:dyDescent="0.25">
      <c r="A929" s="207">
        <v>928</v>
      </c>
      <c r="B929" t="s">
        <v>797</v>
      </c>
      <c r="C929" t="s">
        <v>425</v>
      </c>
      <c r="D929" t="s">
        <v>432</v>
      </c>
      <c r="E929" t="s">
        <v>1404</v>
      </c>
      <c r="F929" s="396">
        <v>49.99</v>
      </c>
      <c r="G929" t="s">
        <v>992</v>
      </c>
    </row>
    <row r="930" spans="1:7" ht="15" x14ac:dyDescent="0.25">
      <c r="A930" s="207">
        <v>929</v>
      </c>
      <c r="B930" t="s">
        <v>797</v>
      </c>
      <c r="C930" t="s">
        <v>434</v>
      </c>
      <c r="D930" t="s">
        <v>435</v>
      </c>
      <c r="E930" t="s">
        <v>1405</v>
      </c>
      <c r="F930" s="396">
        <v>199</v>
      </c>
      <c r="G930" t="s">
        <v>1364</v>
      </c>
    </row>
    <row r="931" spans="1:7" ht="15" x14ac:dyDescent="0.25">
      <c r="A931" s="207">
        <v>930</v>
      </c>
      <c r="B931" t="s">
        <v>797</v>
      </c>
      <c r="C931" t="s">
        <v>453</v>
      </c>
      <c r="D931" t="s">
        <v>437</v>
      </c>
      <c r="E931" t="s">
        <v>1406</v>
      </c>
      <c r="F931" s="396">
        <v>39.99</v>
      </c>
      <c r="G931" t="s">
        <v>1399</v>
      </c>
    </row>
    <row r="932" spans="1:7" ht="15" x14ac:dyDescent="0.25">
      <c r="A932" s="207">
        <v>931</v>
      </c>
      <c r="B932" t="s">
        <v>797</v>
      </c>
      <c r="C932" t="s">
        <v>453</v>
      </c>
      <c r="D932" t="s">
        <v>439</v>
      </c>
      <c r="E932" t="s">
        <v>1407</v>
      </c>
      <c r="F932" s="396">
        <v>239</v>
      </c>
      <c r="G932" t="s">
        <v>752</v>
      </c>
    </row>
    <row r="933" spans="1:7" ht="15" x14ac:dyDescent="0.25">
      <c r="A933" s="207">
        <v>932</v>
      </c>
      <c r="B933" t="s">
        <v>797</v>
      </c>
      <c r="C933" t="s">
        <v>453</v>
      </c>
      <c r="D933" t="s">
        <v>441</v>
      </c>
      <c r="E933" t="s">
        <v>1408</v>
      </c>
      <c r="F933" s="396">
        <v>269</v>
      </c>
      <c r="G933" t="s">
        <v>1409</v>
      </c>
    </row>
    <row r="934" spans="1:7" ht="15" x14ac:dyDescent="0.25">
      <c r="A934" s="207">
        <v>933</v>
      </c>
      <c r="B934" t="s">
        <v>797</v>
      </c>
      <c r="C934" t="s">
        <v>417</v>
      </c>
      <c r="D934" t="s">
        <v>443</v>
      </c>
      <c r="E934" t="s">
        <v>1410</v>
      </c>
      <c r="F934" s="396">
        <v>39.99</v>
      </c>
      <c r="G934" t="s">
        <v>992</v>
      </c>
    </row>
    <row r="935" spans="1:7" ht="15" x14ac:dyDescent="0.25">
      <c r="A935" s="207">
        <v>934</v>
      </c>
      <c r="B935" t="s">
        <v>797</v>
      </c>
      <c r="C935" t="s">
        <v>425</v>
      </c>
      <c r="D935" t="s">
        <v>445</v>
      </c>
      <c r="E935" t="s">
        <v>1411</v>
      </c>
      <c r="F935" s="396">
        <v>52.99</v>
      </c>
      <c r="G935" t="s">
        <v>1342</v>
      </c>
    </row>
    <row r="936" spans="1:7" ht="15" x14ac:dyDescent="0.25">
      <c r="A936" s="207">
        <v>935</v>
      </c>
      <c r="B936" t="s">
        <v>797</v>
      </c>
      <c r="C936" t="s">
        <v>421</v>
      </c>
      <c r="D936" t="s">
        <v>447</v>
      </c>
      <c r="E936" t="s">
        <v>1412</v>
      </c>
      <c r="F936" s="396">
        <v>99</v>
      </c>
      <c r="G936" t="s">
        <v>1033</v>
      </c>
    </row>
    <row r="937" spans="1:7" ht="15" x14ac:dyDescent="0.25">
      <c r="A937" s="207">
        <v>936</v>
      </c>
      <c r="B937" t="s">
        <v>797</v>
      </c>
      <c r="C937" t="s">
        <v>453</v>
      </c>
      <c r="D937" t="s">
        <v>450</v>
      </c>
      <c r="E937" t="s">
        <v>1413</v>
      </c>
      <c r="F937" s="396">
        <v>51</v>
      </c>
      <c r="G937" t="s">
        <v>1334</v>
      </c>
    </row>
    <row r="938" spans="1:7" ht="15" x14ac:dyDescent="0.25">
      <c r="A938" s="207">
        <v>937</v>
      </c>
      <c r="B938" t="s">
        <v>797</v>
      </c>
      <c r="C938" t="s">
        <v>434</v>
      </c>
      <c r="D938" t="s">
        <v>418</v>
      </c>
      <c r="E938" t="s">
        <v>1414</v>
      </c>
      <c r="F938" s="396">
        <v>219</v>
      </c>
      <c r="G938" t="s">
        <v>1353</v>
      </c>
    </row>
    <row r="939" spans="1:7" ht="15" x14ac:dyDescent="0.25">
      <c r="A939" s="207">
        <v>938</v>
      </c>
      <c r="B939" t="s">
        <v>797</v>
      </c>
      <c r="C939" t="s">
        <v>417</v>
      </c>
      <c r="D939" t="s">
        <v>422</v>
      </c>
      <c r="E939" t="s">
        <v>1415</v>
      </c>
      <c r="F939" s="396">
        <v>59</v>
      </c>
      <c r="G939" t="s">
        <v>1351</v>
      </c>
    </row>
    <row r="940" spans="1:7" ht="15" x14ac:dyDescent="0.25">
      <c r="A940" s="207">
        <v>939</v>
      </c>
      <c r="B940" t="s">
        <v>797</v>
      </c>
      <c r="C940" t="s">
        <v>429</v>
      </c>
      <c r="D940" t="s">
        <v>426</v>
      </c>
      <c r="E940" t="s">
        <v>1416</v>
      </c>
      <c r="F940" s="396">
        <v>49.99</v>
      </c>
      <c r="G940" t="s">
        <v>1417</v>
      </c>
    </row>
    <row r="941" spans="1:7" ht="15" x14ac:dyDescent="0.25">
      <c r="A941" s="207">
        <v>940</v>
      </c>
      <c r="B941" t="s">
        <v>797</v>
      </c>
      <c r="C941" t="s">
        <v>429</v>
      </c>
      <c r="D941" t="s">
        <v>430</v>
      </c>
      <c r="E941" t="s">
        <v>1418</v>
      </c>
      <c r="F941" s="396">
        <v>79</v>
      </c>
      <c r="G941" t="s">
        <v>1344</v>
      </c>
    </row>
    <row r="942" spans="1:7" ht="15" x14ac:dyDescent="0.25">
      <c r="A942" s="207">
        <v>941</v>
      </c>
      <c r="B942" t="s">
        <v>797</v>
      </c>
      <c r="C942" t="s">
        <v>417</v>
      </c>
      <c r="D942" t="s">
        <v>432</v>
      </c>
      <c r="E942" t="s">
        <v>1419</v>
      </c>
      <c r="F942" s="396">
        <v>149</v>
      </c>
      <c r="G942" t="s">
        <v>752</v>
      </c>
    </row>
    <row r="943" spans="1:7" ht="15" x14ac:dyDescent="0.25">
      <c r="A943" s="207">
        <v>942</v>
      </c>
      <c r="B943" t="s">
        <v>797</v>
      </c>
      <c r="C943" t="s">
        <v>429</v>
      </c>
      <c r="D943" t="s">
        <v>435</v>
      </c>
      <c r="E943" t="s">
        <v>1420</v>
      </c>
      <c r="F943" s="396">
        <v>169</v>
      </c>
      <c r="G943" t="s">
        <v>1334</v>
      </c>
    </row>
    <row r="944" spans="1:7" ht="15" x14ac:dyDescent="0.25">
      <c r="A944" s="207">
        <v>943</v>
      </c>
      <c r="B944" t="s">
        <v>797</v>
      </c>
      <c r="C944" t="s">
        <v>417</v>
      </c>
      <c r="D944" t="s">
        <v>437</v>
      </c>
      <c r="E944" t="s">
        <v>1421</v>
      </c>
      <c r="F944" s="396">
        <v>160</v>
      </c>
      <c r="G944" t="s">
        <v>1422</v>
      </c>
    </row>
    <row r="945" spans="1:7" ht="15" x14ac:dyDescent="0.25">
      <c r="A945" s="207">
        <v>944</v>
      </c>
      <c r="B945" t="s">
        <v>797</v>
      </c>
      <c r="C945" t="s">
        <v>453</v>
      </c>
      <c r="D945" t="s">
        <v>439</v>
      </c>
      <c r="E945" t="s">
        <v>1423</v>
      </c>
      <c r="F945" s="396">
        <v>349</v>
      </c>
      <c r="G945" t="s">
        <v>1336</v>
      </c>
    </row>
    <row r="946" spans="1:7" ht="15" x14ac:dyDescent="0.25">
      <c r="A946" s="207">
        <v>945</v>
      </c>
      <c r="B946" t="s">
        <v>797</v>
      </c>
      <c r="C946" t="s">
        <v>434</v>
      </c>
      <c r="D946" t="s">
        <v>441</v>
      </c>
      <c r="E946" t="s">
        <v>1424</v>
      </c>
      <c r="F946" s="396">
        <v>199</v>
      </c>
      <c r="G946" t="s">
        <v>1409</v>
      </c>
    </row>
    <row r="947" spans="1:7" ht="15" x14ac:dyDescent="0.25">
      <c r="A947" s="207">
        <v>946</v>
      </c>
      <c r="B947" t="s">
        <v>797</v>
      </c>
      <c r="C947" t="s">
        <v>417</v>
      </c>
      <c r="D947" t="s">
        <v>443</v>
      </c>
      <c r="E947" t="s">
        <v>1425</v>
      </c>
      <c r="F947" s="396">
        <v>299</v>
      </c>
      <c r="G947" t="s">
        <v>1426</v>
      </c>
    </row>
    <row r="948" spans="1:7" ht="15" x14ac:dyDescent="0.25">
      <c r="A948" s="207">
        <v>947</v>
      </c>
      <c r="B948" t="s">
        <v>797</v>
      </c>
      <c r="C948" t="s">
        <v>453</v>
      </c>
      <c r="D948" t="s">
        <v>445</v>
      </c>
      <c r="E948" t="s">
        <v>1427</v>
      </c>
      <c r="F948" s="396">
        <v>163</v>
      </c>
      <c r="G948" t="s">
        <v>1422</v>
      </c>
    </row>
    <row r="949" spans="1:7" ht="15" x14ac:dyDescent="0.25">
      <c r="A949" s="207">
        <v>948</v>
      </c>
      <c r="B949" t="s">
        <v>797</v>
      </c>
      <c r="C949" t="s">
        <v>429</v>
      </c>
      <c r="D949" t="s">
        <v>447</v>
      </c>
      <c r="E949" t="s">
        <v>1428</v>
      </c>
      <c r="F949" s="396">
        <v>189</v>
      </c>
      <c r="G949" t="s">
        <v>1409</v>
      </c>
    </row>
    <row r="950" spans="1:7" ht="15" x14ac:dyDescent="0.25">
      <c r="A950" s="207">
        <v>949</v>
      </c>
      <c r="B950" t="s">
        <v>797</v>
      </c>
      <c r="C950" t="s">
        <v>421</v>
      </c>
      <c r="D950" t="s">
        <v>450</v>
      </c>
      <c r="E950" t="s">
        <v>1429</v>
      </c>
      <c r="F950" s="396">
        <v>99</v>
      </c>
      <c r="G950" t="s">
        <v>1426</v>
      </c>
    </row>
    <row r="951" spans="1:7" ht="15" x14ac:dyDescent="0.25">
      <c r="A951" s="207">
        <v>950</v>
      </c>
      <c r="B951" t="s">
        <v>797</v>
      </c>
      <c r="C951" t="s">
        <v>421</v>
      </c>
      <c r="D951" t="s">
        <v>418</v>
      </c>
      <c r="E951" t="s">
        <v>1430</v>
      </c>
      <c r="F951" s="396">
        <v>129</v>
      </c>
      <c r="G951" t="s">
        <v>1344</v>
      </c>
    </row>
    <row r="952" spans="1:7" ht="15" x14ac:dyDescent="0.25">
      <c r="A952" s="207">
        <v>951</v>
      </c>
      <c r="B952" t="s">
        <v>797</v>
      </c>
      <c r="C952" t="s">
        <v>417</v>
      </c>
      <c r="D952" t="s">
        <v>422</v>
      </c>
      <c r="E952" t="s">
        <v>1431</v>
      </c>
      <c r="F952" s="396">
        <v>289</v>
      </c>
      <c r="G952" t="s">
        <v>1334</v>
      </c>
    </row>
    <row r="953" spans="1:7" ht="15" x14ac:dyDescent="0.25">
      <c r="A953" s="207">
        <v>952</v>
      </c>
      <c r="B953" t="s">
        <v>797</v>
      </c>
      <c r="C953" t="s">
        <v>453</v>
      </c>
      <c r="D953" t="s">
        <v>426</v>
      </c>
      <c r="E953" t="s">
        <v>1432</v>
      </c>
      <c r="F953" s="396">
        <v>29</v>
      </c>
      <c r="G953" t="s">
        <v>1334</v>
      </c>
    </row>
    <row r="954" spans="1:7" ht="15" x14ac:dyDescent="0.25">
      <c r="A954" s="207">
        <v>953</v>
      </c>
      <c r="B954" t="s">
        <v>797</v>
      </c>
      <c r="C954" t="s">
        <v>417</v>
      </c>
      <c r="D954" t="s">
        <v>430</v>
      </c>
      <c r="E954" t="s">
        <v>1433</v>
      </c>
      <c r="F954" s="396">
        <v>79</v>
      </c>
      <c r="G954" t="s">
        <v>1344</v>
      </c>
    </row>
    <row r="955" spans="1:7" ht="15" x14ac:dyDescent="0.25">
      <c r="A955" s="207">
        <v>954</v>
      </c>
      <c r="B955" t="s">
        <v>797</v>
      </c>
      <c r="C955" t="s">
        <v>417</v>
      </c>
      <c r="D955" t="s">
        <v>432</v>
      </c>
      <c r="E955" t="s">
        <v>1434</v>
      </c>
      <c r="F955" s="396">
        <v>34.950000000000003</v>
      </c>
      <c r="G955" t="s">
        <v>1342</v>
      </c>
    </row>
    <row r="956" spans="1:7" ht="15" x14ac:dyDescent="0.25">
      <c r="A956" s="207">
        <v>955</v>
      </c>
      <c r="B956" t="s">
        <v>797</v>
      </c>
      <c r="C956" t="s">
        <v>417</v>
      </c>
      <c r="D956" t="s">
        <v>435</v>
      </c>
      <c r="E956" t="s">
        <v>1435</v>
      </c>
      <c r="F956" s="396">
        <v>399</v>
      </c>
      <c r="G956" t="s">
        <v>1353</v>
      </c>
    </row>
    <row r="957" spans="1:7" ht="15" x14ac:dyDescent="0.25">
      <c r="A957" s="207">
        <v>956</v>
      </c>
      <c r="B957" t="s">
        <v>797</v>
      </c>
      <c r="C957" t="s">
        <v>421</v>
      </c>
      <c r="D957" t="s">
        <v>437</v>
      </c>
      <c r="E957" t="s">
        <v>1436</v>
      </c>
      <c r="F957" s="396">
        <v>49</v>
      </c>
      <c r="G957" t="s">
        <v>992</v>
      </c>
    </row>
    <row r="958" spans="1:7" ht="15" x14ac:dyDescent="0.25">
      <c r="A958" s="207">
        <v>957</v>
      </c>
      <c r="B958" t="s">
        <v>797</v>
      </c>
      <c r="C958" t="s">
        <v>429</v>
      </c>
      <c r="D958" t="s">
        <v>439</v>
      </c>
      <c r="E958" t="s">
        <v>1437</v>
      </c>
      <c r="F958" s="396">
        <v>399</v>
      </c>
      <c r="G958" t="s">
        <v>1378</v>
      </c>
    </row>
    <row r="959" spans="1:7" ht="15" x14ac:dyDescent="0.25">
      <c r="A959" s="207">
        <v>958</v>
      </c>
      <c r="B959" t="s">
        <v>797</v>
      </c>
      <c r="C959" t="s">
        <v>421</v>
      </c>
      <c r="D959" t="s">
        <v>441</v>
      </c>
      <c r="E959" t="s">
        <v>1438</v>
      </c>
      <c r="F959" s="396">
        <v>229</v>
      </c>
      <c r="G959" t="s">
        <v>1378</v>
      </c>
    </row>
    <row r="960" spans="1:7" ht="15" x14ac:dyDescent="0.25">
      <c r="A960" s="207">
        <v>959</v>
      </c>
      <c r="B960" t="s">
        <v>797</v>
      </c>
      <c r="C960" t="s">
        <v>421</v>
      </c>
      <c r="D960" t="s">
        <v>443</v>
      </c>
      <c r="E960" t="s">
        <v>1439</v>
      </c>
      <c r="F960" s="396">
        <v>269</v>
      </c>
      <c r="G960" t="s">
        <v>1409</v>
      </c>
    </row>
    <row r="961" spans="1:7" ht="15" x14ac:dyDescent="0.25">
      <c r="A961" s="207">
        <v>960</v>
      </c>
      <c r="B961" t="s">
        <v>797</v>
      </c>
      <c r="C961" t="s">
        <v>434</v>
      </c>
      <c r="D961" t="s">
        <v>445</v>
      </c>
      <c r="E961" t="s">
        <v>1440</v>
      </c>
      <c r="F961" s="396">
        <v>269</v>
      </c>
      <c r="G961" t="s">
        <v>1409</v>
      </c>
    </row>
    <row r="962" spans="1:7" ht="15" x14ac:dyDescent="0.25">
      <c r="A962" s="207">
        <v>961</v>
      </c>
      <c r="B962" t="s">
        <v>797</v>
      </c>
      <c r="C962" t="s">
        <v>434</v>
      </c>
      <c r="D962" t="s">
        <v>447</v>
      </c>
      <c r="E962" t="s">
        <v>1441</v>
      </c>
      <c r="F962" s="396">
        <v>174</v>
      </c>
      <c r="G962" t="s">
        <v>1334</v>
      </c>
    </row>
    <row r="963" spans="1:7" ht="15" x14ac:dyDescent="0.25">
      <c r="A963" s="207">
        <v>962</v>
      </c>
      <c r="B963" t="s">
        <v>797</v>
      </c>
      <c r="C963" t="s">
        <v>421</v>
      </c>
      <c r="D963" t="s">
        <v>450</v>
      </c>
      <c r="E963" t="s">
        <v>1442</v>
      </c>
      <c r="F963" s="396">
        <v>69</v>
      </c>
      <c r="G963" t="s">
        <v>1364</v>
      </c>
    </row>
    <row r="964" spans="1:7" ht="15" x14ac:dyDescent="0.25">
      <c r="A964" s="207">
        <v>963</v>
      </c>
      <c r="B964" t="s">
        <v>797</v>
      </c>
      <c r="C964" t="s">
        <v>429</v>
      </c>
      <c r="D964" t="s">
        <v>418</v>
      </c>
      <c r="E964" t="s">
        <v>1443</v>
      </c>
      <c r="F964" s="396">
        <v>47.95</v>
      </c>
      <c r="G964" t="s">
        <v>1444</v>
      </c>
    </row>
    <row r="965" spans="1:7" ht="15" x14ac:dyDescent="0.25">
      <c r="A965" s="207">
        <v>964</v>
      </c>
      <c r="B965" t="s">
        <v>797</v>
      </c>
      <c r="C965" t="s">
        <v>434</v>
      </c>
      <c r="D965" t="s">
        <v>422</v>
      </c>
      <c r="E965" t="s">
        <v>1445</v>
      </c>
      <c r="F965" s="396">
        <v>449</v>
      </c>
      <c r="G965" t="s">
        <v>1381</v>
      </c>
    </row>
    <row r="966" spans="1:7" ht="15" x14ac:dyDescent="0.25">
      <c r="A966" s="207">
        <v>965</v>
      </c>
      <c r="B966" t="s">
        <v>797</v>
      </c>
      <c r="C966" t="s">
        <v>434</v>
      </c>
      <c r="D966" t="s">
        <v>426</v>
      </c>
      <c r="E966" t="s">
        <v>1446</v>
      </c>
      <c r="F966" s="396">
        <v>375</v>
      </c>
      <c r="G966" t="s">
        <v>1381</v>
      </c>
    </row>
    <row r="967" spans="1:7" ht="15" x14ac:dyDescent="0.25">
      <c r="A967" s="207">
        <v>966</v>
      </c>
      <c r="B967" t="s">
        <v>797</v>
      </c>
      <c r="C967" t="s">
        <v>453</v>
      </c>
      <c r="D967" t="s">
        <v>430</v>
      </c>
      <c r="E967" t="s">
        <v>1447</v>
      </c>
      <c r="F967" s="396">
        <v>29.95</v>
      </c>
      <c r="G967" t="s">
        <v>1351</v>
      </c>
    </row>
    <row r="968" spans="1:7" ht="15" x14ac:dyDescent="0.25">
      <c r="A968" s="207">
        <v>967</v>
      </c>
      <c r="B968" t="s">
        <v>797</v>
      </c>
      <c r="C968" t="s">
        <v>434</v>
      </c>
      <c r="D968" t="s">
        <v>432</v>
      </c>
      <c r="E968" t="s">
        <v>1448</v>
      </c>
      <c r="F968" s="396">
        <v>269</v>
      </c>
      <c r="G968" t="s">
        <v>1409</v>
      </c>
    </row>
    <row r="969" spans="1:7" ht="15" x14ac:dyDescent="0.25">
      <c r="A969" s="207">
        <v>968</v>
      </c>
      <c r="B969" t="s">
        <v>797</v>
      </c>
      <c r="C969" t="s">
        <v>453</v>
      </c>
      <c r="D969" t="s">
        <v>435</v>
      </c>
      <c r="E969" t="s">
        <v>1449</v>
      </c>
      <c r="F969" s="396">
        <v>51</v>
      </c>
      <c r="G969" t="s">
        <v>1334</v>
      </c>
    </row>
    <row r="970" spans="1:7" ht="15" x14ac:dyDescent="0.25">
      <c r="A970" s="207">
        <v>969</v>
      </c>
      <c r="B970" t="s">
        <v>797</v>
      </c>
      <c r="C970" t="s">
        <v>429</v>
      </c>
      <c r="D970" t="s">
        <v>437</v>
      </c>
      <c r="E970" t="s">
        <v>1450</v>
      </c>
      <c r="F970" s="396">
        <v>79</v>
      </c>
      <c r="G970" t="s">
        <v>1451</v>
      </c>
    </row>
    <row r="971" spans="1:7" ht="15" x14ac:dyDescent="0.25">
      <c r="A971" s="207">
        <v>970</v>
      </c>
      <c r="B971" t="s">
        <v>797</v>
      </c>
      <c r="C971" t="s">
        <v>1452</v>
      </c>
      <c r="D971" t="s">
        <v>439</v>
      </c>
      <c r="E971" t="s">
        <v>1453</v>
      </c>
      <c r="F971" s="396">
        <v>249</v>
      </c>
      <c r="G971" t="s">
        <v>1334</v>
      </c>
    </row>
    <row r="972" spans="1:7" ht="15" x14ac:dyDescent="0.25">
      <c r="A972" s="207">
        <v>971</v>
      </c>
      <c r="B972" t="s">
        <v>797</v>
      </c>
      <c r="C972" t="s">
        <v>434</v>
      </c>
      <c r="D972" t="s">
        <v>441</v>
      </c>
      <c r="E972" t="s">
        <v>1454</v>
      </c>
      <c r="F972" s="396">
        <v>149</v>
      </c>
      <c r="G972" t="s">
        <v>1347</v>
      </c>
    </row>
    <row r="973" spans="1:7" ht="15" x14ac:dyDescent="0.25">
      <c r="A973" s="207">
        <v>972</v>
      </c>
      <c r="B973" t="s">
        <v>797</v>
      </c>
      <c r="C973" t="s">
        <v>421</v>
      </c>
      <c r="D973" t="s">
        <v>443</v>
      </c>
      <c r="E973" t="s">
        <v>1455</v>
      </c>
      <c r="F973" s="396">
        <v>24.99</v>
      </c>
      <c r="G973" t="s">
        <v>1399</v>
      </c>
    </row>
    <row r="974" spans="1:7" ht="15" x14ac:dyDescent="0.25">
      <c r="A974" s="207">
        <v>973</v>
      </c>
      <c r="B974" t="s">
        <v>797</v>
      </c>
      <c r="C974" t="s">
        <v>429</v>
      </c>
      <c r="D974" t="s">
        <v>445</v>
      </c>
      <c r="E974" t="s">
        <v>1456</v>
      </c>
      <c r="F974" s="396">
        <v>299</v>
      </c>
      <c r="G974" t="s">
        <v>752</v>
      </c>
    </row>
    <row r="975" spans="1:7" ht="15" x14ac:dyDescent="0.25">
      <c r="A975" s="207">
        <v>974</v>
      </c>
      <c r="B975" t="s">
        <v>797</v>
      </c>
      <c r="C975" t="s">
        <v>453</v>
      </c>
      <c r="D975" t="s">
        <v>447</v>
      </c>
      <c r="E975" t="s">
        <v>1457</v>
      </c>
      <c r="F975" s="396">
        <v>175</v>
      </c>
      <c r="G975" t="s">
        <v>1334</v>
      </c>
    </row>
    <row r="976" spans="1:7" ht="15" x14ac:dyDescent="0.25">
      <c r="A976" s="207">
        <v>975</v>
      </c>
      <c r="B976" t="s">
        <v>797</v>
      </c>
      <c r="C976" t="s">
        <v>425</v>
      </c>
      <c r="D976" t="s">
        <v>450</v>
      </c>
      <c r="E976" t="s">
        <v>1458</v>
      </c>
      <c r="F976" s="396">
        <v>24.99</v>
      </c>
      <c r="G976" t="s">
        <v>1459</v>
      </c>
    </row>
    <row r="977" spans="1:7" ht="15" x14ac:dyDescent="0.25">
      <c r="A977" s="207">
        <v>976</v>
      </c>
      <c r="B977" t="s">
        <v>812</v>
      </c>
      <c r="C977" t="s">
        <v>425</v>
      </c>
      <c r="D977" t="s">
        <v>418</v>
      </c>
      <c r="E977" t="s">
        <v>1460</v>
      </c>
      <c r="F977" s="396">
        <v>99</v>
      </c>
      <c r="G977" t="s">
        <v>1364</v>
      </c>
    </row>
    <row r="978" spans="1:7" ht="15" x14ac:dyDescent="0.25">
      <c r="A978" s="207">
        <v>977</v>
      </c>
      <c r="B978" t="s">
        <v>812</v>
      </c>
      <c r="C978" t="s">
        <v>453</v>
      </c>
      <c r="D978" t="s">
        <v>422</v>
      </c>
      <c r="E978" t="s">
        <v>1461</v>
      </c>
      <c r="F978" s="396">
        <v>349</v>
      </c>
      <c r="G978" t="s">
        <v>1381</v>
      </c>
    </row>
    <row r="979" spans="1:7" ht="15" x14ac:dyDescent="0.25">
      <c r="A979" s="207">
        <v>978</v>
      </c>
      <c r="B979" t="s">
        <v>812</v>
      </c>
      <c r="C979" t="s">
        <v>421</v>
      </c>
      <c r="D979" t="s">
        <v>426</v>
      </c>
      <c r="E979" t="s">
        <v>1462</v>
      </c>
      <c r="F979" s="396">
        <v>43.99</v>
      </c>
      <c r="G979" t="s">
        <v>1342</v>
      </c>
    </row>
    <row r="980" spans="1:7" ht="15" x14ac:dyDescent="0.25">
      <c r="A980" s="207">
        <v>979</v>
      </c>
      <c r="B980" t="s">
        <v>812</v>
      </c>
      <c r="C980" t="s">
        <v>421</v>
      </c>
      <c r="D980" t="s">
        <v>430</v>
      </c>
      <c r="E980" t="s">
        <v>1463</v>
      </c>
      <c r="F980" s="396">
        <v>51</v>
      </c>
      <c r="G980" t="s">
        <v>1334</v>
      </c>
    </row>
    <row r="981" spans="1:7" ht="15" x14ac:dyDescent="0.25">
      <c r="A981" s="207">
        <v>980</v>
      </c>
      <c r="B981" t="s">
        <v>812</v>
      </c>
      <c r="C981" t="s">
        <v>429</v>
      </c>
      <c r="D981" t="s">
        <v>432</v>
      </c>
      <c r="E981" t="s">
        <v>1464</v>
      </c>
      <c r="F981" s="396">
        <v>24.99</v>
      </c>
      <c r="G981" t="s">
        <v>1355</v>
      </c>
    </row>
    <row r="982" spans="1:7" ht="15" x14ac:dyDescent="0.25">
      <c r="A982" s="207">
        <v>981</v>
      </c>
      <c r="B982" t="s">
        <v>812</v>
      </c>
      <c r="C982" t="s">
        <v>453</v>
      </c>
      <c r="D982" t="s">
        <v>435</v>
      </c>
      <c r="E982" t="s">
        <v>1465</v>
      </c>
      <c r="F982" s="396">
        <v>299</v>
      </c>
      <c r="G982" t="s">
        <v>1426</v>
      </c>
    </row>
    <row r="983" spans="1:7" ht="15" x14ac:dyDescent="0.25">
      <c r="A983" s="207">
        <v>982</v>
      </c>
      <c r="B983" t="s">
        <v>812</v>
      </c>
      <c r="C983" t="s">
        <v>1452</v>
      </c>
      <c r="D983" t="s">
        <v>437</v>
      </c>
      <c r="E983" t="s">
        <v>1466</v>
      </c>
      <c r="F983" s="396">
        <v>79.989999999999995</v>
      </c>
      <c r="G983" t="s">
        <v>1033</v>
      </c>
    </row>
    <row r="984" spans="1:7" ht="15" x14ac:dyDescent="0.25">
      <c r="A984" s="207">
        <v>983</v>
      </c>
      <c r="B984" t="s">
        <v>812</v>
      </c>
      <c r="C984" t="s">
        <v>429</v>
      </c>
      <c r="D984" t="s">
        <v>439</v>
      </c>
      <c r="E984" t="s">
        <v>1467</v>
      </c>
      <c r="F984" s="396">
        <v>49.99</v>
      </c>
      <c r="G984" t="s">
        <v>992</v>
      </c>
    </row>
    <row r="985" spans="1:7" ht="15" x14ac:dyDescent="0.25">
      <c r="A985" s="207">
        <v>984</v>
      </c>
      <c r="B985" t="s">
        <v>812</v>
      </c>
      <c r="C985" t="s">
        <v>429</v>
      </c>
      <c r="D985" t="s">
        <v>441</v>
      </c>
      <c r="E985" t="s">
        <v>1468</v>
      </c>
      <c r="F985" s="396">
        <v>129</v>
      </c>
      <c r="G985" t="s">
        <v>992</v>
      </c>
    </row>
    <row r="986" spans="1:7" ht="15" x14ac:dyDescent="0.25">
      <c r="A986" s="207">
        <v>985</v>
      </c>
      <c r="B986" t="s">
        <v>812</v>
      </c>
      <c r="C986" t="s">
        <v>434</v>
      </c>
      <c r="D986" t="s">
        <v>443</v>
      </c>
      <c r="E986" t="s">
        <v>1469</v>
      </c>
      <c r="F986" s="396">
        <v>149</v>
      </c>
      <c r="G986" t="s">
        <v>1347</v>
      </c>
    </row>
    <row r="987" spans="1:7" ht="15" x14ac:dyDescent="0.25">
      <c r="A987" s="207">
        <v>986</v>
      </c>
      <c r="B987" t="s">
        <v>812</v>
      </c>
      <c r="C987" t="s">
        <v>434</v>
      </c>
      <c r="D987" t="s">
        <v>445</v>
      </c>
      <c r="E987" t="s">
        <v>1470</v>
      </c>
      <c r="F987" s="396">
        <v>59.99</v>
      </c>
      <c r="G987" t="s">
        <v>1471</v>
      </c>
    </row>
    <row r="988" spans="1:7" ht="15" x14ac:dyDescent="0.25">
      <c r="A988" s="207">
        <v>987</v>
      </c>
      <c r="B988" t="s">
        <v>812</v>
      </c>
      <c r="C988" t="s">
        <v>1452</v>
      </c>
      <c r="D988" t="s">
        <v>447</v>
      </c>
      <c r="E988" t="s">
        <v>1472</v>
      </c>
      <c r="F988" s="396">
        <v>169.99</v>
      </c>
      <c r="G988" t="s">
        <v>1473</v>
      </c>
    </row>
    <row r="989" spans="1:7" ht="15" x14ac:dyDescent="0.25">
      <c r="A989" s="207">
        <v>988</v>
      </c>
      <c r="B989" t="s">
        <v>812</v>
      </c>
      <c r="C989" t="s">
        <v>434</v>
      </c>
      <c r="D989" t="s">
        <v>450</v>
      </c>
      <c r="E989" t="s">
        <v>1474</v>
      </c>
      <c r="F989" s="396">
        <v>34.950000000000003</v>
      </c>
      <c r="G989" t="s">
        <v>1342</v>
      </c>
    </row>
    <row r="990" spans="1:7" ht="15" x14ac:dyDescent="0.25">
      <c r="A990" s="207">
        <v>989</v>
      </c>
      <c r="B990" t="s">
        <v>797</v>
      </c>
      <c r="C990" t="s">
        <v>429</v>
      </c>
      <c r="D990" t="s">
        <v>418</v>
      </c>
      <c r="E990" t="s">
        <v>1475</v>
      </c>
      <c r="F990" s="396">
        <v>139</v>
      </c>
      <c r="G990" t="s">
        <v>1353</v>
      </c>
    </row>
    <row r="991" spans="1:7" ht="15" x14ac:dyDescent="0.25">
      <c r="A991" s="207">
        <v>990</v>
      </c>
      <c r="B991" t="s">
        <v>797</v>
      </c>
      <c r="C991" t="s">
        <v>453</v>
      </c>
      <c r="D991" t="s">
        <v>422</v>
      </c>
      <c r="E991" t="s">
        <v>1476</v>
      </c>
      <c r="F991" s="396">
        <v>199</v>
      </c>
      <c r="G991" t="s">
        <v>1344</v>
      </c>
    </row>
    <row r="992" spans="1:7" ht="15" x14ac:dyDescent="0.25">
      <c r="A992" s="207">
        <v>991</v>
      </c>
      <c r="B992" t="s">
        <v>797</v>
      </c>
      <c r="C992" t="s">
        <v>434</v>
      </c>
      <c r="D992" t="s">
        <v>426</v>
      </c>
      <c r="E992" t="s">
        <v>1477</v>
      </c>
      <c r="F992" s="396">
        <v>199</v>
      </c>
      <c r="G992" t="s">
        <v>1344</v>
      </c>
    </row>
    <row r="993" spans="1:7" ht="15" x14ac:dyDescent="0.25">
      <c r="A993" s="207">
        <v>992</v>
      </c>
      <c r="B993" t="s">
        <v>797</v>
      </c>
      <c r="C993" t="s">
        <v>1452</v>
      </c>
      <c r="D993" t="s">
        <v>430</v>
      </c>
      <c r="E993" t="s">
        <v>1478</v>
      </c>
      <c r="F993" s="396">
        <v>599</v>
      </c>
      <c r="G993" t="s">
        <v>1033</v>
      </c>
    </row>
    <row r="994" spans="1:7" ht="15" x14ac:dyDescent="0.25">
      <c r="A994" s="207">
        <v>993</v>
      </c>
      <c r="B994" t="s">
        <v>797</v>
      </c>
      <c r="C994" t="s">
        <v>421</v>
      </c>
      <c r="D994" t="s">
        <v>432</v>
      </c>
      <c r="E994" t="s">
        <v>1479</v>
      </c>
      <c r="F994" s="396">
        <v>319</v>
      </c>
      <c r="G994" t="s">
        <v>752</v>
      </c>
    </row>
    <row r="995" spans="1:7" ht="15" x14ac:dyDescent="0.25">
      <c r="A995" s="207">
        <v>994</v>
      </c>
      <c r="B995" t="s">
        <v>797</v>
      </c>
      <c r="C995" t="s">
        <v>425</v>
      </c>
      <c r="D995" t="s">
        <v>435</v>
      </c>
      <c r="E995" t="s">
        <v>1480</v>
      </c>
      <c r="F995" s="396">
        <v>349</v>
      </c>
      <c r="G995" t="s">
        <v>992</v>
      </c>
    </row>
    <row r="996" spans="1:7" ht="15" x14ac:dyDescent="0.25">
      <c r="A996" s="207">
        <v>995</v>
      </c>
      <c r="B996" t="s">
        <v>797</v>
      </c>
      <c r="C996" t="s">
        <v>453</v>
      </c>
      <c r="D996" t="s">
        <v>437</v>
      </c>
      <c r="E996" t="s">
        <v>1481</v>
      </c>
      <c r="F996" s="396">
        <v>199</v>
      </c>
      <c r="G996" t="s">
        <v>1409</v>
      </c>
    </row>
    <row r="997" spans="1:7" ht="15" x14ac:dyDescent="0.25">
      <c r="A997" s="207">
        <v>996</v>
      </c>
      <c r="B997" t="s">
        <v>797</v>
      </c>
      <c r="C997" t="s">
        <v>425</v>
      </c>
      <c r="D997" t="s">
        <v>439</v>
      </c>
      <c r="E997" t="s">
        <v>1482</v>
      </c>
      <c r="F997" s="396">
        <v>139</v>
      </c>
      <c r="G997" t="s">
        <v>1334</v>
      </c>
    </row>
    <row r="998" spans="1:7" ht="15" x14ac:dyDescent="0.25">
      <c r="A998" s="207">
        <v>997</v>
      </c>
      <c r="B998" t="s">
        <v>797</v>
      </c>
      <c r="C998" t="s">
        <v>1452</v>
      </c>
      <c r="D998" t="s">
        <v>441</v>
      </c>
      <c r="E998" t="s">
        <v>1483</v>
      </c>
      <c r="F998" s="396">
        <v>79</v>
      </c>
      <c r="G998" t="s">
        <v>1351</v>
      </c>
    </row>
    <row r="999" spans="1:7" ht="15" x14ac:dyDescent="0.25">
      <c r="A999" s="207">
        <v>998</v>
      </c>
      <c r="B999" t="s">
        <v>797</v>
      </c>
      <c r="C999" t="s">
        <v>453</v>
      </c>
      <c r="D999" t="s">
        <v>443</v>
      </c>
      <c r="E999" t="s">
        <v>1484</v>
      </c>
      <c r="F999" s="396">
        <v>399</v>
      </c>
      <c r="G999" t="s">
        <v>1485</v>
      </c>
    </row>
    <row r="1000" spans="1:7" ht="15" x14ac:dyDescent="0.25">
      <c r="A1000" s="207">
        <v>999</v>
      </c>
      <c r="B1000" t="s">
        <v>797</v>
      </c>
      <c r="C1000" t="s">
        <v>1452</v>
      </c>
      <c r="D1000" t="s">
        <v>445</v>
      </c>
      <c r="E1000" t="s">
        <v>1486</v>
      </c>
      <c r="F1000" s="396">
        <v>249</v>
      </c>
      <c r="G1000" t="s">
        <v>1487</v>
      </c>
    </row>
    <row r="1001" spans="1:7" ht="15" x14ac:dyDescent="0.25">
      <c r="A1001" s="207">
        <v>1000</v>
      </c>
      <c r="B1001" t="s">
        <v>797</v>
      </c>
      <c r="C1001" t="s">
        <v>453</v>
      </c>
      <c r="D1001" t="s">
        <v>447</v>
      </c>
      <c r="E1001" t="s">
        <v>1488</v>
      </c>
      <c r="F1001" s="396">
        <v>399</v>
      </c>
      <c r="G1001" t="s">
        <v>1487</v>
      </c>
    </row>
  </sheetData>
  <autoFilter ref="A1:G1001" xr:uid="{00000000-0009-0000-0000-00000F000000}">
    <sortState xmlns:xlrd2="http://schemas.microsoft.com/office/spreadsheetml/2017/richdata2" ref="A2:G1001">
      <sortCondition ref="A1:A1001"/>
    </sortState>
  </autoFilter>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0C413-B805-49FD-BF0C-2D85463CB50D}">
  <dimension ref="A1:Q42"/>
  <sheetViews>
    <sheetView showGridLines="0" topLeftCell="A3" zoomScaleNormal="100" zoomScaleSheetLayoutView="100" workbookViewId="0">
      <selection sqref="A1:K1"/>
    </sheetView>
  </sheetViews>
  <sheetFormatPr defaultColWidth="9.28515625" defaultRowHeight="15" x14ac:dyDescent="0.25"/>
  <cols>
    <col min="1" max="1" width="3.28515625" style="18" customWidth="1"/>
    <col min="2" max="2" width="11.42578125" style="16" customWidth="1"/>
    <col min="3" max="3" width="11.28515625" style="17" customWidth="1"/>
    <col min="4" max="4" width="12" style="16" customWidth="1"/>
    <col min="5" max="5" width="9.28515625" style="16"/>
    <col min="6" max="6" width="13.7109375" style="16" bestFit="1" customWidth="1"/>
    <col min="7" max="7" width="9.5703125" style="16" customWidth="1"/>
    <col min="8" max="8" width="9.7109375" style="17" customWidth="1"/>
    <col min="9" max="9" width="10.7109375" style="16" customWidth="1"/>
    <col min="10" max="16384" width="9.28515625" style="16"/>
  </cols>
  <sheetData>
    <row r="1" spans="1:11" s="55" customFormat="1" ht="50.25" customHeight="1" thickBot="1" x14ac:dyDescent="0.3">
      <c r="A1" s="979" t="s">
        <v>59</v>
      </c>
      <c r="B1" s="979"/>
      <c r="C1" s="979"/>
      <c r="D1" s="979"/>
      <c r="E1" s="979"/>
      <c r="F1" s="979"/>
      <c r="G1" s="979"/>
      <c r="H1" s="979"/>
      <c r="I1" s="979"/>
      <c r="J1" s="979"/>
      <c r="K1" s="979"/>
    </row>
    <row r="2" spans="1:11" s="25" customFormat="1" ht="30" customHeight="1" thickTop="1" x14ac:dyDescent="0.25">
      <c r="A2" s="978" t="s">
        <v>109</v>
      </c>
      <c r="B2" s="978"/>
      <c r="C2" s="978"/>
      <c r="D2" s="978"/>
      <c r="E2" s="978"/>
      <c r="F2" s="978"/>
      <c r="G2" s="978"/>
      <c r="H2" s="978"/>
      <c r="I2" s="978"/>
      <c r="J2" s="978"/>
    </row>
    <row r="3" spans="1:11" s="25" customFormat="1" ht="21" x14ac:dyDescent="0.35">
      <c r="A3" s="54" t="s">
        <v>108</v>
      </c>
      <c r="B3" s="53"/>
      <c r="C3" s="52"/>
      <c r="D3" s="53"/>
      <c r="E3" s="53"/>
      <c r="F3" s="53"/>
      <c r="G3" s="53"/>
      <c r="H3" s="52"/>
      <c r="I3" s="51"/>
      <c r="J3" s="51"/>
      <c r="K3" s="51"/>
    </row>
    <row r="4" spans="1:11" s="46" customFormat="1" ht="15" customHeight="1" x14ac:dyDescent="0.25">
      <c r="A4" s="49" t="s">
        <v>81</v>
      </c>
      <c r="B4" s="46" t="s">
        <v>107</v>
      </c>
      <c r="C4" s="47"/>
      <c r="D4" s="47"/>
      <c r="E4" s="22"/>
      <c r="F4" s="47"/>
      <c r="H4" s="47"/>
    </row>
    <row r="5" spans="1:11" s="46" customFormat="1" ht="15" customHeight="1" x14ac:dyDescent="0.25">
      <c r="A5" s="49" t="s">
        <v>79</v>
      </c>
      <c r="B5" s="22" t="s">
        <v>106</v>
      </c>
      <c r="C5" s="47"/>
      <c r="D5" s="47"/>
      <c r="E5" s="22"/>
      <c r="F5" s="47"/>
      <c r="H5" s="47"/>
    </row>
    <row r="6" spans="1:11" s="46" customFormat="1" ht="15" customHeight="1" x14ac:dyDescent="0.25">
      <c r="A6" s="49" t="s">
        <v>77</v>
      </c>
      <c r="B6" s="22" t="s">
        <v>105</v>
      </c>
      <c r="C6" s="47"/>
      <c r="D6" s="47"/>
      <c r="E6" s="22"/>
      <c r="F6" s="47"/>
      <c r="H6" s="47"/>
    </row>
    <row r="7" spans="1:11" s="46" customFormat="1" ht="15" customHeight="1" x14ac:dyDescent="0.25">
      <c r="A7" s="49"/>
      <c r="B7" s="48" t="s">
        <v>104</v>
      </c>
      <c r="C7" s="47"/>
      <c r="D7" s="47"/>
      <c r="E7" s="22"/>
      <c r="F7" s="47"/>
      <c r="H7" s="47"/>
    </row>
    <row r="8" spans="1:11" s="46" customFormat="1" ht="15" customHeight="1" x14ac:dyDescent="0.25">
      <c r="A8" s="49" t="s">
        <v>75</v>
      </c>
      <c r="B8" s="50" t="s">
        <v>103</v>
      </c>
      <c r="C8" s="47"/>
      <c r="D8" s="47"/>
      <c r="E8" s="22"/>
      <c r="F8" s="47"/>
      <c r="H8" s="47"/>
    </row>
    <row r="9" spans="1:11" s="46" customFormat="1" ht="15" customHeight="1" x14ac:dyDescent="0.25">
      <c r="A9" s="49" t="s">
        <v>73</v>
      </c>
      <c r="B9" s="22" t="s">
        <v>102</v>
      </c>
      <c r="C9" s="47"/>
      <c r="D9" s="47"/>
      <c r="E9" s="22"/>
      <c r="F9" s="47"/>
      <c r="H9" s="47"/>
    </row>
    <row r="10" spans="1:11" s="46" customFormat="1" ht="15" customHeight="1" x14ac:dyDescent="0.25">
      <c r="A10" s="49"/>
      <c r="B10" s="48" t="s">
        <v>101</v>
      </c>
      <c r="C10" s="47"/>
      <c r="D10" s="47"/>
      <c r="E10" s="22"/>
      <c r="F10" s="47"/>
      <c r="H10" s="47"/>
    </row>
    <row r="11" spans="1:11" s="46" customFormat="1" ht="15" customHeight="1" x14ac:dyDescent="0.25">
      <c r="A11" s="43" t="s">
        <v>71</v>
      </c>
      <c r="B11" s="22" t="s">
        <v>100</v>
      </c>
      <c r="C11" s="47"/>
      <c r="D11" s="47"/>
      <c r="E11" s="22"/>
      <c r="F11" s="47"/>
      <c r="H11" s="47"/>
    </row>
    <row r="12" spans="1:11" s="22" customFormat="1" ht="15" customHeight="1" x14ac:dyDescent="0.25">
      <c r="B12" s="22" t="s">
        <v>99</v>
      </c>
      <c r="C12" s="45"/>
      <c r="D12" s="46"/>
      <c r="E12" s="45"/>
      <c r="F12" s="46"/>
      <c r="G12" s="46"/>
      <c r="H12" s="45"/>
    </row>
    <row r="13" spans="1:11" s="38" customFormat="1" ht="15" customHeight="1" x14ac:dyDescent="0.25">
      <c r="A13" s="43" t="s">
        <v>69</v>
      </c>
      <c r="B13" s="44" t="s">
        <v>98</v>
      </c>
      <c r="C13" s="17"/>
      <c r="D13" s="16"/>
      <c r="E13" s="16"/>
      <c r="F13" s="16"/>
      <c r="G13" s="16"/>
      <c r="H13" s="17"/>
      <c r="I13" s="16"/>
    </row>
    <row r="14" spans="1:11" s="38" customFormat="1" ht="15" customHeight="1" x14ac:dyDescent="0.25">
      <c r="A14" s="43" t="s">
        <v>67</v>
      </c>
      <c r="B14" s="22" t="s">
        <v>97</v>
      </c>
      <c r="C14" s="17"/>
      <c r="D14" s="16"/>
      <c r="E14" s="16"/>
      <c r="F14" s="16"/>
      <c r="G14" s="16"/>
      <c r="H14" s="17"/>
      <c r="I14" s="16"/>
    </row>
    <row r="15" spans="1:11" s="38" customFormat="1" ht="15" customHeight="1" x14ac:dyDescent="0.25">
      <c r="A15" s="43" t="s">
        <v>65</v>
      </c>
      <c r="B15" s="22" t="s">
        <v>96</v>
      </c>
      <c r="C15" s="17"/>
      <c r="D15" s="16"/>
      <c r="E15" s="16"/>
      <c r="F15" s="16"/>
      <c r="G15" s="16"/>
      <c r="H15" s="17"/>
      <c r="I15" s="16"/>
    </row>
    <row r="16" spans="1:11" s="38" customFormat="1" ht="15" customHeight="1" x14ac:dyDescent="0.25">
      <c r="A16" s="43" t="s">
        <v>63</v>
      </c>
      <c r="B16" s="20" t="s">
        <v>95</v>
      </c>
      <c r="C16" s="17"/>
      <c r="D16" s="16"/>
      <c r="E16" s="16"/>
      <c r="F16" s="16"/>
      <c r="G16" s="16"/>
      <c r="H16" s="17"/>
      <c r="I16" s="16"/>
    </row>
    <row r="17" spans="1:17" s="38" customFormat="1" ht="15" customHeight="1" x14ac:dyDescent="0.25">
      <c r="A17" s="37"/>
      <c r="B17" s="42" t="s">
        <v>94</v>
      </c>
      <c r="C17" s="41" t="s">
        <v>57</v>
      </c>
      <c r="D17" s="40" t="s">
        <v>58</v>
      </c>
      <c r="E17" s="40" t="s">
        <v>93</v>
      </c>
      <c r="F17" s="39" t="s">
        <v>83</v>
      </c>
      <c r="G17" s="20"/>
      <c r="H17" s="5" t="s">
        <v>94</v>
      </c>
      <c r="I17" s="5" t="s">
        <v>58</v>
      </c>
      <c r="J17" s="5" t="s">
        <v>93</v>
      </c>
      <c r="K17" s="5" t="s">
        <v>92</v>
      </c>
    </row>
    <row r="18" spans="1:17" ht="15" customHeight="1" x14ac:dyDescent="0.25">
      <c r="A18" s="37"/>
      <c r="B18" s="35" t="s">
        <v>85</v>
      </c>
      <c r="C18" s="34" t="s">
        <v>87</v>
      </c>
      <c r="D18" s="33">
        <v>2</v>
      </c>
      <c r="E18" s="32">
        <v>5</v>
      </c>
      <c r="F18" s="31">
        <f>D18*E18</f>
        <v>10</v>
      </c>
      <c r="G18" s="20"/>
      <c r="H18" s="5" t="s">
        <v>85</v>
      </c>
      <c r="I18" s="5">
        <v>2</v>
      </c>
      <c r="J18" s="5">
        <v>5</v>
      </c>
      <c r="K18" s="5"/>
    </row>
    <row r="19" spans="1:17" ht="15" customHeight="1" x14ac:dyDescent="0.25">
      <c r="B19" s="35" t="s">
        <v>86</v>
      </c>
      <c r="C19" s="34" t="s">
        <v>89</v>
      </c>
      <c r="D19" s="33">
        <v>4</v>
      </c>
      <c r="E19" s="32">
        <v>5</v>
      </c>
      <c r="F19" s="32">
        <f>D19*E19</f>
        <v>20</v>
      </c>
      <c r="G19" s="20"/>
      <c r="H19" s="5" t="s">
        <v>86</v>
      </c>
      <c r="I19" s="5">
        <v>4</v>
      </c>
      <c r="J19" s="5">
        <v>3</v>
      </c>
      <c r="K19" s="5"/>
    </row>
    <row r="20" spans="1:17" ht="15" customHeight="1" x14ac:dyDescent="0.25">
      <c r="B20" s="35" t="s">
        <v>90</v>
      </c>
      <c r="C20" s="34" t="s">
        <v>87</v>
      </c>
      <c r="D20" s="33">
        <v>6</v>
      </c>
      <c r="E20" s="32">
        <v>5</v>
      </c>
      <c r="F20" s="31">
        <f t="shared" ref="F20:F28" si="0">D20*E20</f>
        <v>30</v>
      </c>
      <c r="G20" s="20"/>
      <c r="H20" s="5" t="s">
        <v>85</v>
      </c>
      <c r="I20" s="5">
        <v>8</v>
      </c>
      <c r="J20" s="5">
        <v>3</v>
      </c>
      <c r="K20" s="5"/>
    </row>
    <row r="21" spans="1:17" ht="15" customHeight="1" x14ac:dyDescent="0.25">
      <c r="B21" s="35" t="s">
        <v>85</v>
      </c>
      <c r="C21" s="34" t="s">
        <v>91</v>
      </c>
      <c r="D21" s="33">
        <v>8</v>
      </c>
      <c r="E21" s="32">
        <v>5</v>
      </c>
      <c r="F21" s="31">
        <f t="shared" si="0"/>
        <v>40</v>
      </c>
      <c r="G21" s="20"/>
      <c r="H21" s="5" t="s">
        <v>86</v>
      </c>
      <c r="I21" s="5">
        <v>10</v>
      </c>
      <c r="J21" s="5">
        <v>3</v>
      </c>
      <c r="K21" s="5"/>
    </row>
    <row r="22" spans="1:17" ht="15" customHeight="1" x14ac:dyDescent="0.25">
      <c r="B22" s="35" t="s">
        <v>86</v>
      </c>
      <c r="C22" s="34" t="s">
        <v>89</v>
      </c>
      <c r="D22" s="33">
        <v>10</v>
      </c>
      <c r="E22" s="32">
        <v>5</v>
      </c>
      <c r="F22" s="31">
        <f t="shared" si="0"/>
        <v>50</v>
      </c>
      <c r="G22" s="20"/>
      <c r="H22" s="5" t="s">
        <v>88</v>
      </c>
      <c r="I22" s="5">
        <v>7</v>
      </c>
      <c r="J22" s="5">
        <v>5</v>
      </c>
      <c r="K22" s="5"/>
    </row>
    <row r="23" spans="1:17" ht="15" customHeight="1" x14ac:dyDescent="0.25">
      <c r="B23" s="35" t="s">
        <v>88</v>
      </c>
      <c r="C23" s="34" t="s">
        <v>87</v>
      </c>
      <c r="D23" s="33">
        <v>7</v>
      </c>
      <c r="E23" s="32">
        <v>5</v>
      </c>
      <c r="F23" s="31">
        <f t="shared" si="0"/>
        <v>35</v>
      </c>
      <c r="G23" s="20"/>
      <c r="H23" s="5" t="s">
        <v>85</v>
      </c>
      <c r="I23" s="5">
        <v>4</v>
      </c>
      <c r="J23" s="5">
        <v>5</v>
      </c>
      <c r="K23" s="5"/>
    </row>
    <row r="24" spans="1:17" ht="15" customHeight="1" x14ac:dyDescent="0.25">
      <c r="B24" s="35" t="s">
        <v>85</v>
      </c>
      <c r="C24" s="34" t="s">
        <v>84</v>
      </c>
      <c r="D24" s="33">
        <v>12</v>
      </c>
      <c r="E24" s="32">
        <v>5</v>
      </c>
      <c r="F24" s="31">
        <f t="shared" si="0"/>
        <v>60</v>
      </c>
      <c r="G24" s="20"/>
      <c r="H24" s="5" t="s">
        <v>86</v>
      </c>
      <c r="I24" s="5">
        <v>6</v>
      </c>
      <c r="J24" s="5">
        <v>3</v>
      </c>
      <c r="K24" s="5"/>
    </row>
    <row r="25" spans="1:17" ht="15" customHeight="1" x14ac:dyDescent="0.25">
      <c r="B25" s="35" t="s">
        <v>85</v>
      </c>
      <c r="C25" s="34" t="s">
        <v>91</v>
      </c>
      <c r="D25" s="33">
        <v>6</v>
      </c>
      <c r="E25" s="32">
        <v>5</v>
      </c>
      <c r="F25" s="31">
        <f t="shared" si="0"/>
        <v>30</v>
      </c>
      <c r="G25" s="20"/>
      <c r="H25" s="5" t="s">
        <v>90</v>
      </c>
      <c r="I25" s="5">
        <v>7</v>
      </c>
      <c r="J25" s="5">
        <v>5</v>
      </c>
      <c r="K25" s="5"/>
    </row>
    <row r="26" spans="1:17" s="25" customFormat="1" ht="15" customHeight="1" x14ac:dyDescent="0.25">
      <c r="B26" s="35" t="s">
        <v>86</v>
      </c>
      <c r="C26" s="34" t="s">
        <v>89</v>
      </c>
      <c r="D26" s="33">
        <v>8</v>
      </c>
      <c r="E26" s="32">
        <v>5</v>
      </c>
      <c r="F26" s="31">
        <f t="shared" si="0"/>
        <v>40</v>
      </c>
      <c r="G26" s="36"/>
      <c r="H26" s="5" t="s">
        <v>85</v>
      </c>
      <c r="I26" s="5">
        <v>8</v>
      </c>
      <c r="J26" s="5">
        <v>5</v>
      </c>
      <c r="K26" s="5"/>
    </row>
    <row r="27" spans="1:17" ht="15" customHeight="1" x14ac:dyDescent="0.25">
      <c r="A27" s="16"/>
      <c r="B27" s="35" t="s">
        <v>88</v>
      </c>
      <c r="C27" s="34" t="s">
        <v>87</v>
      </c>
      <c r="D27" s="33">
        <v>10</v>
      </c>
      <c r="E27" s="32">
        <v>5</v>
      </c>
      <c r="F27" s="31">
        <f t="shared" si="0"/>
        <v>50</v>
      </c>
      <c r="G27" s="20"/>
      <c r="H27" s="5" t="s">
        <v>86</v>
      </c>
      <c r="I27" s="5">
        <v>10</v>
      </c>
      <c r="J27" s="5">
        <v>4</v>
      </c>
      <c r="K27" s="5"/>
    </row>
    <row r="28" spans="1:17" ht="15" customHeight="1" thickBot="1" x14ac:dyDescent="0.3">
      <c r="A28" s="16"/>
      <c r="B28" s="35" t="s">
        <v>85</v>
      </c>
      <c r="C28" s="34" t="s">
        <v>84</v>
      </c>
      <c r="D28" s="33">
        <v>7</v>
      </c>
      <c r="E28" s="32">
        <v>5</v>
      </c>
      <c r="F28" s="31">
        <f t="shared" si="0"/>
        <v>35</v>
      </c>
      <c r="G28" s="20"/>
      <c r="H28" s="5" t="s">
        <v>83</v>
      </c>
      <c r="I28" s="5"/>
      <c r="J28" s="5"/>
      <c r="K28" s="5"/>
    </row>
    <row r="29" spans="1:17" ht="15" customHeight="1" thickTop="1" x14ac:dyDescent="0.25">
      <c r="A29" s="16"/>
      <c r="B29" s="30" t="s">
        <v>83</v>
      </c>
      <c r="C29" s="29"/>
      <c r="D29" s="28"/>
      <c r="E29" s="27"/>
      <c r="F29" s="26">
        <f>SUM(F18:F28)</f>
        <v>400</v>
      </c>
      <c r="G29" s="20"/>
      <c r="H29" s="19"/>
      <c r="I29" s="20"/>
      <c r="J29" s="20"/>
      <c r="K29" s="20"/>
    </row>
    <row r="30" spans="1:17" x14ac:dyDescent="0.25">
      <c r="A30" s="25"/>
      <c r="B30" s="25"/>
      <c r="C30" s="25"/>
      <c r="D30" s="25"/>
      <c r="E30" s="25"/>
      <c r="F30" s="25"/>
      <c r="G30" s="25"/>
      <c r="H30" s="25"/>
      <c r="I30" s="25"/>
      <c r="J30" s="25"/>
      <c r="K30" s="25"/>
      <c r="L30" s="25"/>
      <c r="M30" s="25"/>
      <c r="N30" s="25"/>
      <c r="O30" s="25"/>
      <c r="P30" s="25"/>
      <c r="Q30" s="25"/>
    </row>
    <row r="31" spans="1:17" ht="21" customHeight="1" x14ac:dyDescent="0.35">
      <c r="A31" s="24" t="s">
        <v>82</v>
      </c>
      <c r="B31" s="23"/>
      <c r="C31" s="23"/>
      <c r="D31" s="23"/>
      <c r="E31" s="23"/>
      <c r="F31" s="23"/>
      <c r="G31" s="23"/>
      <c r="H31" s="23"/>
      <c r="I31" s="23"/>
    </row>
    <row r="32" spans="1:17" ht="15" customHeight="1" x14ac:dyDescent="0.25">
      <c r="A32" s="21" t="s">
        <v>81</v>
      </c>
      <c r="B32" s="20" t="s">
        <v>80</v>
      </c>
      <c r="C32" s="19"/>
    </row>
    <row r="33" spans="1:3" ht="15" customHeight="1" x14ac:dyDescent="0.25">
      <c r="A33" s="21" t="s">
        <v>79</v>
      </c>
      <c r="B33" s="20" t="s">
        <v>78</v>
      </c>
      <c r="C33" s="19"/>
    </row>
    <row r="34" spans="1:3" ht="15" customHeight="1" x14ac:dyDescent="0.25">
      <c r="A34" s="21" t="s">
        <v>77</v>
      </c>
      <c r="B34" s="20" t="s">
        <v>76</v>
      </c>
      <c r="C34" s="19"/>
    </row>
    <row r="35" spans="1:3" ht="15" customHeight="1" x14ac:dyDescent="0.25">
      <c r="A35" s="21" t="s">
        <v>75</v>
      </c>
      <c r="B35" s="20" t="s">
        <v>74</v>
      </c>
      <c r="C35" s="19"/>
    </row>
    <row r="36" spans="1:3" ht="15" customHeight="1" x14ac:dyDescent="0.25">
      <c r="A36" s="21" t="s">
        <v>73</v>
      </c>
      <c r="B36" s="20" t="s">
        <v>72</v>
      </c>
      <c r="C36" s="19"/>
    </row>
    <row r="37" spans="1:3" ht="15" customHeight="1" x14ac:dyDescent="0.25">
      <c r="A37" s="21" t="s">
        <v>71</v>
      </c>
      <c r="B37" s="20" t="s">
        <v>70</v>
      </c>
      <c r="C37" s="19"/>
    </row>
    <row r="38" spans="1:3" ht="15" customHeight="1" x14ac:dyDescent="0.25">
      <c r="A38" s="21" t="s">
        <v>69</v>
      </c>
      <c r="B38" s="20" t="s">
        <v>68</v>
      </c>
      <c r="C38" s="19"/>
    </row>
    <row r="39" spans="1:3" ht="15" customHeight="1" x14ac:dyDescent="0.25">
      <c r="A39" s="21" t="s">
        <v>67</v>
      </c>
      <c r="B39" s="22" t="s">
        <v>66</v>
      </c>
      <c r="C39" s="19"/>
    </row>
    <row r="40" spans="1:3" ht="15" customHeight="1" x14ac:dyDescent="0.25">
      <c r="A40" s="21" t="s">
        <v>65</v>
      </c>
      <c r="B40" s="20" t="s">
        <v>64</v>
      </c>
      <c r="C40" s="19"/>
    </row>
    <row r="41" spans="1:3" ht="15" customHeight="1" x14ac:dyDescent="0.25">
      <c r="A41" s="21" t="s">
        <v>63</v>
      </c>
      <c r="B41" s="20" t="s">
        <v>62</v>
      </c>
      <c r="C41" s="19"/>
    </row>
    <row r="42" spans="1:3" ht="15" customHeight="1" x14ac:dyDescent="0.25">
      <c r="A42" s="21" t="s">
        <v>61</v>
      </c>
      <c r="B42" s="20" t="s">
        <v>60</v>
      </c>
      <c r="C42" s="19"/>
    </row>
  </sheetData>
  <mergeCells count="2">
    <mergeCell ref="A2:J2"/>
    <mergeCell ref="A1:K1"/>
  </mergeCells>
  <printOptions horizontalCentered="1" verticalCentered="1"/>
  <pageMargins left="0.19685039370078741" right="0.19685039370078741" top="0.19685039370078741" bottom="0.19685039370078741" header="0.51181102362204722" footer="0.51181102362204722"/>
  <pageSetup paperSize="9" scale="91" orientation="portrait" blackAndWhite="1" horizontalDpi="4294967293" verticalDpi="4294967293" r:id="rId1"/>
  <headerFooter scaleWithDoc="0">
    <oddHeader>&amp;C&amp;20Basiscursus Excel 2013&amp;R&amp;G</oddHeader>
    <oddFooter>&amp;L® computraining&amp;R&amp;D</oddFooter>
    <firstHeader>&amp;L&amp;P&amp;C&amp;24Basiscursus Excel 2010</firstHeader>
    <firstFooter>&amp;L® computraining&amp;R&amp;D</first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0E316-EB30-49C1-B5BE-16B8792712BC}">
  <dimension ref="A1:Q83"/>
  <sheetViews>
    <sheetView showGridLines="0" showZeros="0" zoomScale="90" zoomScaleNormal="90" zoomScaleSheetLayoutView="90" workbookViewId="0">
      <selection activeCell="B19" sqref="B19"/>
    </sheetView>
  </sheetViews>
  <sheetFormatPr defaultColWidth="9" defaultRowHeight="12.75" x14ac:dyDescent="0.25"/>
  <cols>
    <col min="1" max="1" width="2.28515625" style="116" customWidth="1"/>
    <col min="2" max="2" width="12.7109375" style="116" customWidth="1"/>
    <col min="3" max="3" width="12.42578125" style="116" bestFit="1" customWidth="1"/>
    <col min="4" max="4" width="12.42578125" style="405" bestFit="1" customWidth="1"/>
    <col min="5" max="6" width="12.28515625" style="405" customWidth="1"/>
    <col min="7" max="7" width="12.28515625" style="116" customWidth="1"/>
    <col min="8" max="8" width="12.5703125" style="116" customWidth="1"/>
    <col min="9" max="9" width="12.28515625" style="116" customWidth="1"/>
    <col min="10" max="10" width="12.7109375" style="116" customWidth="1"/>
    <col min="11" max="11" width="12.5703125" style="116" customWidth="1"/>
    <col min="12" max="12" width="15.7109375" style="116" customWidth="1"/>
    <col min="13" max="13" width="12.7109375" style="116" customWidth="1"/>
    <col min="14" max="14" width="12.28515625" style="116" customWidth="1"/>
    <col min="15" max="15" width="12.7109375" style="116" customWidth="1"/>
    <col min="16" max="16" width="12.42578125" style="116" customWidth="1"/>
    <col min="17" max="16384" width="9" style="116"/>
  </cols>
  <sheetData>
    <row r="1" spans="2:14" s="399" customFormat="1" ht="50.25" customHeight="1" thickBot="1" x14ac:dyDescent="0.3">
      <c r="B1" s="979" t="s">
        <v>143</v>
      </c>
      <c r="C1" s="979"/>
      <c r="D1" s="979"/>
      <c r="E1" s="979"/>
      <c r="F1" s="979"/>
      <c r="G1" s="979"/>
      <c r="H1" s="979"/>
      <c r="I1" s="979"/>
      <c r="J1" s="979"/>
      <c r="K1" s="979"/>
      <c r="L1" s="979"/>
    </row>
    <row r="2" spans="2:14" s="401" customFormat="1" ht="30" customHeight="1" thickTop="1" x14ac:dyDescent="0.25">
      <c r="B2" s="998" t="s">
        <v>1489</v>
      </c>
      <c r="C2" s="998"/>
      <c r="D2" s="998"/>
      <c r="E2" s="998"/>
      <c r="F2" s="998"/>
      <c r="G2" s="998"/>
      <c r="H2" s="998"/>
      <c r="I2" s="998"/>
      <c r="J2" s="998"/>
      <c r="K2" s="998"/>
      <c r="L2" s="998"/>
      <c r="M2" s="400"/>
      <c r="N2" s="400"/>
    </row>
    <row r="3" spans="2:14" s="401" customFormat="1" ht="21" customHeight="1" x14ac:dyDescent="0.25">
      <c r="B3" s="402" t="s">
        <v>1490</v>
      </c>
      <c r="C3" s="403"/>
      <c r="D3" s="403"/>
      <c r="E3" s="403"/>
      <c r="F3" s="403"/>
      <c r="G3" s="403"/>
      <c r="H3" s="403"/>
      <c r="I3" s="403"/>
      <c r="J3" s="403"/>
      <c r="K3" s="403"/>
      <c r="L3" s="403"/>
      <c r="M3"/>
      <c r="N3"/>
    </row>
    <row r="4" spans="2:14" ht="15" customHeight="1" x14ac:dyDescent="0.25">
      <c r="B4" s="404" t="s">
        <v>1491</v>
      </c>
    </row>
    <row r="5" spans="2:14" s="407" customFormat="1" ht="15" customHeight="1" x14ac:dyDescent="0.25">
      <c r="B5" s="406" t="s">
        <v>1492</v>
      </c>
      <c r="D5" s="408"/>
      <c r="E5" s="408"/>
      <c r="F5" s="408"/>
    </row>
    <row r="6" spans="2:14" s="407" customFormat="1" ht="15" customHeight="1" x14ac:dyDescent="0.25">
      <c r="B6" s="409" t="s">
        <v>1493</v>
      </c>
      <c r="D6" s="408"/>
      <c r="E6" s="408"/>
      <c r="F6" s="408"/>
    </row>
    <row r="7" spans="2:14" s="407" customFormat="1" ht="15" customHeight="1" x14ac:dyDescent="0.25">
      <c r="B7" s="409" t="s">
        <v>2852</v>
      </c>
      <c r="D7" s="408"/>
      <c r="E7" s="408"/>
      <c r="F7" s="408"/>
    </row>
    <row r="8" spans="2:14" s="407" customFormat="1" ht="15" customHeight="1" x14ac:dyDescent="0.25">
      <c r="B8" s="406" t="s">
        <v>1494</v>
      </c>
      <c r="D8" s="408"/>
      <c r="E8" s="408"/>
      <c r="F8" s="408"/>
    </row>
    <row r="9" spans="2:14" s="407" customFormat="1" ht="15" customHeight="1" x14ac:dyDescent="0.25">
      <c r="B9" s="409" t="s">
        <v>1495</v>
      </c>
      <c r="D9" s="408"/>
      <c r="E9" s="408"/>
      <c r="F9" s="408"/>
    </row>
    <row r="10" spans="2:14" s="407" customFormat="1" ht="15" customHeight="1" x14ac:dyDescent="0.25">
      <c r="B10" s="409" t="s">
        <v>1496</v>
      </c>
      <c r="D10" s="408"/>
      <c r="E10" s="408"/>
      <c r="F10" s="408"/>
    </row>
    <row r="11" spans="2:14" s="407" customFormat="1" ht="15" customHeight="1" x14ac:dyDescent="0.25">
      <c r="B11" s="409" t="s">
        <v>1497</v>
      </c>
      <c r="D11" s="408"/>
      <c r="E11" s="408"/>
      <c r="F11" s="408"/>
    </row>
    <row r="12" spans="2:14" s="407" customFormat="1" ht="15" customHeight="1" x14ac:dyDescent="0.25">
      <c r="B12" s="409" t="s">
        <v>1498</v>
      </c>
      <c r="D12" s="408"/>
      <c r="E12" s="408"/>
      <c r="F12" s="408"/>
    </row>
    <row r="13" spans="2:14" s="407" customFormat="1" ht="14.25" customHeight="1" x14ac:dyDescent="0.25">
      <c r="B13" s="410" t="s">
        <v>1499</v>
      </c>
      <c r="D13" s="408"/>
      <c r="E13" s="408"/>
      <c r="F13" s="408"/>
    </row>
    <row r="14" spans="2:14" ht="15" customHeight="1" thickBot="1" x14ac:dyDescent="0.3">
      <c r="B14" s="116" t="s">
        <v>160</v>
      </c>
      <c r="C14" s="407"/>
      <c r="D14" s="408"/>
      <c r="E14" s="408"/>
      <c r="F14" s="408"/>
      <c r="G14" s="407"/>
      <c r="H14" s="407"/>
      <c r="I14" s="407"/>
      <c r="J14" s="407"/>
      <c r="K14" s="407"/>
      <c r="L14" s="407"/>
      <c r="M14" s="407"/>
      <c r="N14" s="407"/>
    </row>
    <row r="15" spans="2:14" ht="15" customHeight="1" x14ac:dyDescent="0.25">
      <c r="B15" s="411" t="s">
        <v>246</v>
      </c>
      <c r="C15" s="412" t="s">
        <v>1500</v>
      </c>
      <c r="D15" s="412" t="s">
        <v>1501</v>
      </c>
      <c r="E15" s="412" t="s">
        <v>1502</v>
      </c>
      <c r="F15" s="413" t="s">
        <v>1503</v>
      </c>
    </row>
    <row r="16" spans="2:14" ht="15" customHeight="1" thickBot="1" x14ac:dyDescent="0.3">
      <c r="B16" s="414" t="s">
        <v>1504</v>
      </c>
      <c r="C16" s="415">
        <f ca="1">HLOOKUP(B16,C22:P30,7,0)</f>
        <v>101.43835616438356</v>
      </c>
      <c r="D16" s="416" t="str">
        <f>HLOOKUP($B$16,$B$22:$P$30,5,0)</f>
        <v>Baexem</v>
      </c>
      <c r="E16" s="417">
        <f>HLOOKUP($B$16,$B$22:$P$30,9,0)</f>
        <v>653718793</v>
      </c>
      <c r="F16" s="418">
        <f>HLOOKUP($B$16,$B$22:$P$30,3,0)</f>
        <v>6</v>
      </c>
    </row>
    <row r="17" spans="1:17" ht="15" customHeight="1" thickBot="1" x14ac:dyDescent="0.3">
      <c r="B17" s="419" t="s">
        <v>162</v>
      </c>
      <c r="C17" s="409"/>
      <c r="D17" s="420"/>
      <c r="E17" s="420"/>
      <c r="F17" s="420"/>
    </row>
    <row r="18" spans="1:17" ht="15" customHeight="1" x14ac:dyDescent="0.25">
      <c r="B18" s="411" t="s">
        <v>246</v>
      </c>
      <c r="C18" s="412" t="s">
        <v>1500</v>
      </c>
      <c r="D18" s="412" t="s">
        <v>1501</v>
      </c>
      <c r="E18" s="412" t="s">
        <v>1502</v>
      </c>
      <c r="F18" s="413" t="s">
        <v>1503</v>
      </c>
    </row>
    <row r="19" spans="1:17" ht="15" customHeight="1" thickBot="1" x14ac:dyDescent="0.3">
      <c r="B19" s="421"/>
      <c r="C19" s="422"/>
      <c r="D19" s="423"/>
      <c r="E19" s="424"/>
      <c r="F19" s="425"/>
    </row>
    <row r="20" spans="1:17" ht="15" customHeight="1" x14ac:dyDescent="0.25">
      <c r="D20" s="116"/>
      <c r="E20" s="116"/>
      <c r="F20" s="116"/>
    </row>
    <row r="21" spans="1:17" s="426" customFormat="1" ht="15" customHeight="1" x14ac:dyDescent="0.25">
      <c r="A21" s="409"/>
      <c r="B21" s="340" t="s">
        <v>1505</v>
      </c>
      <c r="C21" s="409"/>
      <c r="D21" s="420"/>
      <c r="E21" s="420"/>
      <c r="F21" s="420"/>
      <c r="G21" s="409"/>
      <c r="H21" s="409"/>
      <c r="I21" s="409"/>
      <c r="J21" s="409"/>
      <c r="K21" s="409"/>
      <c r="L21" s="409"/>
      <c r="M21" s="409"/>
      <c r="N21" s="409"/>
      <c r="O21" s="409"/>
      <c r="P21" s="409"/>
      <c r="Q21" s="340"/>
    </row>
    <row r="22" spans="1:17" ht="15" customHeight="1" x14ac:dyDescent="0.25">
      <c r="A22" s="340" t="s">
        <v>81</v>
      </c>
      <c r="B22" s="427" t="s">
        <v>246</v>
      </c>
      <c r="C22" s="428" t="s">
        <v>1506</v>
      </c>
      <c r="D22" s="428" t="s">
        <v>1507</v>
      </c>
      <c r="E22" s="428" t="s">
        <v>1508</v>
      </c>
      <c r="F22" s="428" t="s">
        <v>1509</v>
      </c>
      <c r="G22" s="428" t="s">
        <v>1504</v>
      </c>
      <c r="H22" s="428" t="s">
        <v>1510</v>
      </c>
      <c r="I22" s="428" t="s">
        <v>1511</v>
      </c>
      <c r="J22" s="428" t="s">
        <v>1512</v>
      </c>
      <c r="K22" s="428" t="s">
        <v>1513</v>
      </c>
      <c r="L22" s="428" t="s">
        <v>1514</v>
      </c>
      <c r="M22" s="428" t="s">
        <v>1515</v>
      </c>
      <c r="N22" s="428" t="s">
        <v>1516</v>
      </c>
      <c r="O22" s="428" t="s">
        <v>1517</v>
      </c>
      <c r="P22" s="428" t="s">
        <v>1518</v>
      </c>
      <c r="Q22" s="409"/>
    </row>
    <row r="23" spans="1:17" s="405" customFormat="1" ht="15" customHeight="1" x14ac:dyDescent="0.25">
      <c r="A23" s="340" t="s">
        <v>79</v>
      </c>
      <c r="B23" s="427" t="s">
        <v>1519</v>
      </c>
      <c r="C23" s="429" t="s">
        <v>1520</v>
      </c>
      <c r="D23" s="429" t="s">
        <v>1521</v>
      </c>
      <c r="E23" s="429" t="s">
        <v>1522</v>
      </c>
      <c r="F23" s="429" t="s">
        <v>1523</v>
      </c>
      <c r="G23" s="429" t="s">
        <v>1524</v>
      </c>
      <c r="H23" s="429" t="s">
        <v>1525</v>
      </c>
      <c r="I23" s="429" t="s">
        <v>1526</v>
      </c>
      <c r="J23" s="429" t="s">
        <v>1527</v>
      </c>
      <c r="K23" s="429" t="s">
        <v>1528</v>
      </c>
      <c r="L23" s="429" t="s">
        <v>1529</v>
      </c>
      <c r="M23" s="429" t="s">
        <v>1530</v>
      </c>
      <c r="N23" s="429" t="s">
        <v>1531</v>
      </c>
      <c r="O23" s="429" t="s">
        <v>1532</v>
      </c>
      <c r="P23" s="429" t="s">
        <v>1533</v>
      </c>
      <c r="Q23" s="420"/>
    </row>
    <row r="24" spans="1:17" ht="15" customHeight="1" x14ac:dyDescent="0.25">
      <c r="A24" s="340" t="s">
        <v>77</v>
      </c>
      <c r="B24" s="427" t="s">
        <v>1534</v>
      </c>
      <c r="C24" s="429">
        <v>6</v>
      </c>
      <c r="D24" s="429">
        <v>12</v>
      </c>
      <c r="E24" s="429">
        <v>23</v>
      </c>
      <c r="F24" s="429">
        <v>29</v>
      </c>
      <c r="G24" s="429">
        <v>6</v>
      </c>
      <c r="H24" s="429">
        <v>12</v>
      </c>
      <c r="I24" s="429">
        <v>18</v>
      </c>
      <c r="J24" s="429">
        <v>24</v>
      </c>
      <c r="K24" s="429">
        <v>30</v>
      </c>
      <c r="L24" s="429">
        <v>3</v>
      </c>
      <c r="M24" s="429">
        <v>9</v>
      </c>
      <c r="N24" s="429">
        <v>15</v>
      </c>
      <c r="O24" s="429">
        <v>21</v>
      </c>
      <c r="P24" s="429">
        <v>27</v>
      </c>
      <c r="Q24" s="409"/>
    </row>
    <row r="25" spans="1:17" ht="15" customHeight="1" x14ac:dyDescent="0.25">
      <c r="A25" s="340" t="s">
        <v>75</v>
      </c>
      <c r="B25" s="427" t="s">
        <v>1535</v>
      </c>
      <c r="C25" s="429" t="s">
        <v>1536</v>
      </c>
      <c r="D25" s="429" t="s">
        <v>1537</v>
      </c>
      <c r="E25" s="429" t="s">
        <v>1538</v>
      </c>
      <c r="F25" s="429" t="s">
        <v>1539</v>
      </c>
      <c r="G25" s="429" t="s">
        <v>1536</v>
      </c>
      <c r="H25" s="429" t="s">
        <v>1537</v>
      </c>
      <c r="I25" s="429" t="s">
        <v>1540</v>
      </c>
      <c r="J25" s="429" t="s">
        <v>1541</v>
      </c>
      <c r="K25" s="429" t="s">
        <v>1542</v>
      </c>
      <c r="L25" s="429" t="s">
        <v>1543</v>
      </c>
      <c r="M25" s="429" t="s">
        <v>1544</v>
      </c>
      <c r="N25" s="429" t="s">
        <v>1545</v>
      </c>
      <c r="O25" s="429" t="s">
        <v>1546</v>
      </c>
      <c r="P25" s="429" t="s">
        <v>1547</v>
      </c>
      <c r="Q25" s="409"/>
    </row>
    <row r="26" spans="1:17" ht="15" customHeight="1" x14ac:dyDescent="0.25">
      <c r="A26" s="340" t="s">
        <v>73</v>
      </c>
      <c r="B26" s="427" t="s">
        <v>1501</v>
      </c>
      <c r="C26" s="429" t="s">
        <v>1548</v>
      </c>
      <c r="D26" s="429" t="s">
        <v>1548</v>
      </c>
      <c r="E26" s="429" t="s">
        <v>1549</v>
      </c>
      <c r="F26" s="429" t="s">
        <v>1549</v>
      </c>
      <c r="G26" s="429" t="s">
        <v>1548</v>
      </c>
      <c r="H26" s="429" t="s">
        <v>1548</v>
      </c>
      <c r="I26" s="429" t="s">
        <v>1550</v>
      </c>
      <c r="J26" s="429" t="s">
        <v>1549</v>
      </c>
      <c r="K26" s="429" t="s">
        <v>1549</v>
      </c>
      <c r="L26" s="429" t="s">
        <v>1549</v>
      </c>
      <c r="M26" s="429" t="s">
        <v>1551</v>
      </c>
      <c r="N26" s="429" t="s">
        <v>1548</v>
      </c>
      <c r="O26" s="429" t="s">
        <v>1548</v>
      </c>
      <c r="P26" s="429" t="s">
        <v>1552</v>
      </c>
      <c r="Q26" s="409"/>
    </row>
    <row r="27" spans="1:17" s="405" customFormat="1" ht="15" customHeight="1" x14ac:dyDescent="0.25">
      <c r="A27" s="340" t="s">
        <v>71</v>
      </c>
      <c r="B27" s="427" t="s">
        <v>1553</v>
      </c>
      <c r="C27" s="430">
        <v>15489</v>
      </c>
      <c r="D27" s="430">
        <v>21339</v>
      </c>
      <c r="E27" s="430">
        <v>19524</v>
      </c>
      <c r="F27" s="430">
        <v>21356</v>
      </c>
      <c r="G27" s="430">
        <v>8184</v>
      </c>
      <c r="H27" s="430">
        <v>21339</v>
      </c>
      <c r="I27" s="430">
        <v>18788</v>
      </c>
      <c r="J27" s="430">
        <v>21351</v>
      </c>
      <c r="K27" s="430">
        <v>21357</v>
      </c>
      <c r="L27" s="430">
        <v>21330</v>
      </c>
      <c r="M27" s="430">
        <v>9283</v>
      </c>
      <c r="N27" s="430">
        <v>21342</v>
      </c>
      <c r="O27" s="430">
        <v>17696</v>
      </c>
      <c r="P27" s="430">
        <v>21354</v>
      </c>
      <c r="Q27" s="420"/>
    </row>
    <row r="28" spans="1:17" ht="15" customHeight="1" x14ac:dyDescent="0.25">
      <c r="A28" s="340" t="s">
        <v>69</v>
      </c>
      <c r="B28" s="427" t="s">
        <v>1500</v>
      </c>
      <c r="C28" s="431">
        <f ca="1">_xlfn.DAYS(TODAY(),C27)/365</f>
        <v>81.424657534246577</v>
      </c>
      <c r="D28" s="431">
        <f t="shared" ref="D28:P28" ca="1" si="0">_xlfn.DAYS(TODAY(),D27)/365</f>
        <v>65.397260273972606</v>
      </c>
      <c r="E28" s="431">
        <f t="shared" ca="1" si="0"/>
        <v>70.369863013698634</v>
      </c>
      <c r="F28" s="431">
        <f t="shared" ca="1" si="0"/>
        <v>65.350684931506848</v>
      </c>
      <c r="G28" s="431">
        <f t="shared" ca="1" si="0"/>
        <v>101.43835616438356</v>
      </c>
      <c r="H28" s="431">
        <f t="shared" ca="1" si="0"/>
        <v>65.397260273972606</v>
      </c>
      <c r="I28" s="431">
        <f t="shared" ca="1" si="0"/>
        <v>72.38630136986302</v>
      </c>
      <c r="J28" s="431">
        <f t="shared" ca="1" si="0"/>
        <v>65.364383561643834</v>
      </c>
      <c r="K28" s="431">
        <f t="shared" ca="1" si="0"/>
        <v>65.347945205479448</v>
      </c>
      <c r="L28" s="431">
        <f t="shared" ca="1" si="0"/>
        <v>65.421917808219177</v>
      </c>
      <c r="M28" s="431">
        <f t="shared" ca="1" si="0"/>
        <v>98.427397260273978</v>
      </c>
      <c r="N28" s="431">
        <f t="shared" ca="1" si="0"/>
        <v>65.389041095890406</v>
      </c>
      <c r="O28" s="431">
        <f t="shared" ca="1" si="0"/>
        <v>75.37808219178082</v>
      </c>
      <c r="P28" s="431">
        <f t="shared" ca="1" si="0"/>
        <v>65.356164383561648</v>
      </c>
      <c r="Q28" s="409"/>
    </row>
    <row r="29" spans="1:17" ht="15" customHeight="1" x14ac:dyDescent="0.25">
      <c r="A29" s="340" t="s">
        <v>67</v>
      </c>
      <c r="B29" s="427" t="s">
        <v>1554</v>
      </c>
      <c r="C29" s="432">
        <v>475494084</v>
      </c>
      <c r="D29" s="432">
        <v>475494085</v>
      </c>
      <c r="E29" s="432">
        <v>475494082</v>
      </c>
      <c r="F29" s="432">
        <v>475494083</v>
      </c>
      <c r="G29" s="432">
        <v>475494084</v>
      </c>
      <c r="H29" s="432">
        <v>475494085</v>
      </c>
      <c r="I29" s="432">
        <v>475494086</v>
      </c>
      <c r="J29" s="432">
        <v>475494087</v>
      </c>
      <c r="K29" s="432">
        <v>475494088</v>
      </c>
      <c r="L29" s="432">
        <v>475494089</v>
      </c>
      <c r="M29" s="432">
        <v>475494090</v>
      </c>
      <c r="N29" s="432">
        <v>475494091</v>
      </c>
      <c r="O29" s="432">
        <v>475494092</v>
      </c>
      <c r="P29" s="432">
        <v>475494093</v>
      </c>
      <c r="Q29" s="409"/>
    </row>
    <row r="30" spans="1:17" ht="15" customHeight="1" x14ac:dyDescent="0.25">
      <c r="A30" s="340" t="s">
        <v>65</v>
      </c>
      <c r="B30" s="427" t="s">
        <v>1502</v>
      </c>
      <c r="C30" s="432">
        <v>653718793</v>
      </c>
      <c r="D30" s="432">
        <v>653718794</v>
      </c>
      <c r="E30" s="432">
        <v>653718791</v>
      </c>
      <c r="F30" s="432">
        <v>653718792</v>
      </c>
      <c r="G30" s="432">
        <v>653718793</v>
      </c>
      <c r="H30" s="432">
        <v>653718794</v>
      </c>
      <c r="I30" s="432">
        <v>653718795</v>
      </c>
      <c r="J30" s="432">
        <v>653718796</v>
      </c>
      <c r="K30" s="432">
        <v>653718797</v>
      </c>
      <c r="L30" s="432">
        <v>653718798</v>
      </c>
      <c r="M30" s="432">
        <v>653718799</v>
      </c>
      <c r="N30" s="432">
        <v>653718800</v>
      </c>
      <c r="O30" s="432">
        <v>653718801</v>
      </c>
      <c r="P30" s="432">
        <v>653718802</v>
      </c>
      <c r="Q30" s="409"/>
    </row>
    <row r="31" spans="1:17" s="401" customFormat="1" x14ac:dyDescent="0.2">
      <c r="A31" s="426"/>
      <c r="B31" s="433"/>
      <c r="C31" s="434"/>
      <c r="D31" s="434"/>
      <c r="E31" s="434"/>
      <c r="F31" s="434"/>
      <c r="G31" s="434"/>
      <c r="H31" s="434"/>
      <c r="I31" s="434"/>
      <c r="J31" s="434"/>
      <c r="K31" s="434"/>
      <c r="L31" s="434"/>
      <c r="M31" s="434"/>
      <c r="N31" s="434"/>
      <c r="O31" s="434"/>
      <c r="P31" s="434"/>
    </row>
    <row r="32" spans="1:17" ht="21" customHeight="1" x14ac:dyDescent="0.25">
      <c r="A32" s="401"/>
      <c r="B32" s="402" t="s">
        <v>1555</v>
      </c>
      <c r="C32" s="403"/>
      <c r="D32" s="403"/>
      <c r="E32" s="403"/>
      <c r="F32" s="403"/>
      <c r="G32" s="403"/>
      <c r="H32" s="403"/>
      <c r="I32" s="403"/>
      <c r="J32" s="403"/>
      <c r="K32" s="403"/>
      <c r="L32" s="403"/>
      <c r="M32" s="403"/>
      <c r="N32" s="403"/>
      <c r="O32" s="401"/>
      <c r="P32" s="401"/>
    </row>
    <row r="33" spans="1:16" ht="15" customHeight="1" x14ac:dyDescent="0.2">
      <c r="B33" s="406" t="s">
        <v>1556</v>
      </c>
      <c r="C33" s="435"/>
      <c r="D33" s="435"/>
      <c r="E33" s="435"/>
      <c r="F33" s="435"/>
      <c r="G33" s="435"/>
      <c r="H33" s="435"/>
      <c r="I33" s="435"/>
      <c r="J33" s="435"/>
      <c r="K33" s="435"/>
      <c r="L33" s="435"/>
      <c r="M33" s="435"/>
      <c r="N33" s="435"/>
      <c r="O33" s="435"/>
      <c r="P33" s="435"/>
    </row>
    <row r="34" spans="1:16" ht="15" customHeight="1" x14ac:dyDescent="0.2">
      <c r="B34" s="409" t="s">
        <v>1557</v>
      </c>
      <c r="C34" s="435"/>
      <c r="D34" s="435"/>
      <c r="E34" s="435"/>
      <c r="F34" s="435"/>
      <c r="G34" s="435"/>
      <c r="H34" s="435"/>
      <c r="I34" s="435"/>
      <c r="J34" s="435"/>
      <c r="K34" s="435"/>
      <c r="L34" s="435"/>
      <c r="M34" s="435"/>
      <c r="N34" s="435"/>
      <c r="O34" s="435"/>
      <c r="P34" s="435"/>
    </row>
    <row r="35" spans="1:16" ht="15" customHeight="1" x14ac:dyDescent="0.2">
      <c r="B35" s="409" t="s">
        <v>1558</v>
      </c>
      <c r="C35" s="435"/>
      <c r="D35" s="435"/>
      <c r="E35" s="435"/>
      <c r="F35" s="435"/>
      <c r="G35" s="435"/>
      <c r="H35" s="435"/>
      <c r="I35" s="435"/>
      <c r="J35" s="435"/>
      <c r="K35" s="435"/>
      <c r="L35" s="435"/>
      <c r="M35" s="435"/>
      <c r="N35" s="435"/>
      <c r="O35" s="435"/>
      <c r="P35" s="435"/>
    </row>
    <row r="36" spans="1:16" ht="15" customHeight="1" x14ac:dyDescent="0.2">
      <c r="B36" s="409" t="s">
        <v>1559</v>
      </c>
      <c r="C36" s="435"/>
      <c r="D36" s="435"/>
      <c r="E36" s="435"/>
      <c r="F36" s="435"/>
      <c r="G36" s="435"/>
      <c r="H36" s="435"/>
      <c r="I36" s="435"/>
      <c r="J36" s="435"/>
      <c r="K36" s="435"/>
      <c r="L36" s="435"/>
      <c r="M36" s="435"/>
      <c r="N36" s="435"/>
      <c r="O36" s="435"/>
      <c r="P36" s="435"/>
    </row>
    <row r="37" spans="1:16" ht="15" customHeight="1" x14ac:dyDescent="0.2">
      <c r="B37" s="409" t="s">
        <v>1560</v>
      </c>
      <c r="C37" s="435"/>
      <c r="D37" s="435"/>
      <c r="E37" s="435"/>
      <c r="F37" s="435"/>
      <c r="G37" s="435"/>
      <c r="H37" s="435"/>
      <c r="I37" s="435"/>
      <c r="J37" s="435"/>
      <c r="K37" s="435"/>
      <c r="L37" s="435"/>
      <c r="M37" s="435"/>
      <c r="N37" s="435"/>
      <c r="O37" s="435"/>
      <c r="P37" s="435"/>
    </row>
    <row r="38" spans="1:16" ht="15" customHeight="1" x14ac:dyDescent="0.2">
      <c r="B38" s="340" t="s">
        <v>1561</v>
      </c>
      <c r="C38" s="435"/>
      <c r="D38" s="435"/>
      <c r="E38" s="435"/>
      <c r="F38" s="435"/>
      <c r="G38" s="435"/>
      <c r="H38" s="435"/>
      <c r="I38" s="435"/>
      <c r="J38" s="435"/>
      <c r="K38" s="435"/>
      <c r="L38" s="435"/>
      <c r="M38" s="435"/>
      <c r="N38" s="435"/>
      <c r="O38" s="435"/>
      <c r="P38" s="435"/>
    </row>
    <row r="39" spans="1:16" ht="15" customHeight="1" x14ac:dyDescent="0.2">
      <c r="B39" s="409" t="s">
        <v>1562</v>
      </c>
      <c r="C39" s="435"/>
      <c r="D39" s="435"/>
      <c r="E39" s="435"/>
      <c r="F39" s="435"/>
      <c r="G39" s="435"/>
      <c r="H39" s="435"/>
      <c r="I39" s="435"/>
      <c r="J39" s="435"/>
      <c r="K39" s="435"/>
      <c r="L39" s="435"/>
      <c r="M39" s="435"/>
      <c r="N39" s="435"/>
      <c r="O39" s="435"/>
      <c r="P39" s="435"/>
    </row>
    <row r="40" spans="1:16" ht="15" customHeight="1" x14ac:dyDescent="0.2">
      <c r="B40" s="340" t="s">
        <v>1563</v>
      </c>
      <c r="C40" s="435"/>
      <c r="D40" s="435"/>
      <c r="E40" s="435"/>
      <c r="F40" s="435"/>
      <c r="G40" s="435"/>
      <c r="H40" s="435"/>
      <c r="I40" s="435"/>
      <c r="J40" s="435"/>
      <c r="K40" s="435"/>
      <c r="L40" s="435"/>
      <c r="M40" s="435"/>
      <c r="N40" s="435"/>
      <c r="O40" s="435"/>
      <c r="P40" s="435"/>
    </row>
    <row r="41" spans="1:16" ht="15" customHeight="1" x14ac:dyDescent="0.2">
      <c r="B41" s="340" t="s">
        <v>1564</v>
      </c>
      <c r="C41" s="435"/>
      <c r="D41" s="435"/>
      <c r="E41" s="435"/>
      <c r="F41" s="435"/>
      <c r="G41" s="435"/>
      <c r="H41" s="435"/>
      <c r="I41" s="435"/>
      <c r="J41" s="435"/>
      <c r="K41" s="435"/>
      <c r="L41" s="435"/>
      <c r="M41" s="435"/>
      <c r="N41" s="435"/>
      <c r="O41" s="435"/>
      <c r="P41" s="435"/>
    </row>
    <row r="42" spans="1:16" ht="15" customHeight="1" x14ac:dyDescent="0.2">
      <c r="B42" s="410" t="s">
        <v>1565</v>
      </c>
      <c r="C42" s="435"/>
      <c r="D42" s="435"/>
      <c r="E42" s="435"/>
      <c r="F42" s="435"/>
      <c r="G42" s="435"/>
      <c r="H42" s="435"/>
      <c r="I42" s="435"/>
      <c r="J42" s="435"/>
      <c r="K42" s="435"/>
      <c r="L42" s="435"/>
      <c r="M42" s="435"/>
      <c r="N42" s="435"/>
      <c r="O42" s="435"/>
      <c r="P42" s="435"/>
    </row>
    <row r="43" spans="1:16" ht="15" customHeight="1" x14ac:dyDescent="0.2">
      <c r="B43" s="406" t="s">
        <v>1566</v>
      </c>
      <c r="C43" s="435"/>
      <c r="D43" s="435"/>
      <c r="E43" s="435"/>
      <c r="F43" s="435"/>
      <c r="G43" s="435"/>
      <c r="H43" s="435"/>
      <c r="I43" s="435"/>
      <c r="J43" s="435"/>
      <c r="K43" s="435"/>
      <c r="L43" s="435"/>
      <c r="M43" s="435"/>
      <c r="N43" s="435"/>
      <c r="O43" s="435"/>
      <c r="P43" s="435"/>
    </row>
    <row r="44" spans="1:16" s="407" customFormat="1" ht="15" customHeight="1" x14ac:dyDescent="0.2">
      <c r="A44" s="116"/>
      <c r="B44" s="340"/>
      <c r="C44" s="435"/>
      <c r="D44" s="435"/>
      <c r="E44" s="435"/>
      <c r="F44" s="435"/>
      <c r="G44" s="435"/>
      <c r="H44" s="435"/>
      <c r="I44" s="435"/>
      <c r="J44" s="435"/>
      <c r="K44" s="435"/>
      <c r="L44" s="435"/>
      <c r="M44" s="435"/>
      <c r="N44" s="435"/>
      <c r="O44" s="435"/>
      <c r="P44" s="435"/>
    </row>
    <row r="45" spans="1:16" s="407" customFormat="1" ht="15" customHeight="1" thickBot="1" x14ac:dyDescent="0.3">
      <c r="B45" s="436" t="s">
        <v>1567</v>
      </c>
      <c r="C45" s="409"/>
      <c r="D45" s="420"/>
      <c r="E45" s="420"/>
      <c r="F45" s="420"/>
    </row>
    <row r="46" spans="1:16" s="407" customFormat="1" ht="15" customHeight="1" x14ac:dyDescent="0.25">
      <c r="B46" s="411" t="s">
        <v>246</v>
      </c>
      <c r="C46" s="412" t="s">
        <v>1500</v>
      </c>
      <c r="D46" s="412" t="s">
        <v>1501</v>
      </c>
      <c r="E46" s="412" t="s">
        <v>1502</v>
      </c>
      <c r="F46" s="413" t="s">
        <v>1503</v>
      </c>
    </row>
    <row r="47" spans="1:16" s="407" customFormat="1" ht="15" customHeight="1" thickBot="1" x14ac:dyDescent="0.3">
      <c r="B47" s="414" t="s">
        <v>355</v>
      </c>
      <c r="C47" s="415">
        <f ca="1">VLOOKUP($B$47,$B$53:$J$66,7,0)</f>
        <v>81.424657534246577</v>
      </c>
      <c r="D47" s="416" t="str">
        <f>VLOOKUP($B$47,$B$53:$J$66,5,0)</f>
        <v>Baexem</v>
      </c>
      <c r="E47" s="417">
        <f>VLOOKUP($B$47,$B$53:$J$66,9,0)</f>
        <v>653718793</v>
      </c>
      <c r="F47" s="418">
        <f>VLOOKUP($B$47,$B$53:$J$66,3,0)</f>
        <v>6</v>
      </c>
    </row>
    <row r="48" spans="1:16" s="407" customFormat="1" ht="15" customHeight="1" thickBot="1" x14ac:dyDescent="0.3">
      <c r="B48" s="437" t="s">
        <v>162</v>
      </c>
      <c r="C48" s="409"/>
      <c r="D48" s="420"/>
      <c r="E48" s="420"/>
      <c r="F48" s="420"/>
    </row>
    <row r="49" spans="1:16" s="407" customFormat="1" ht="15" customHeight="1" x14ac:dyDescent="0.25">
      <c r="B49" s="411" t="s">
        <v>246</v>
      </c>
      <c r="C49" s="412" t="s">
        <v>1500</v>
      </c>
      <c r="D49" s="412" t="s">
        <v>1501</v>
      </c>
      <c r="E49" s="412" t="s">
        <v>1502</v>
      </c>
      <c r="F49" s="413" t="s">
        <v>1503</v>
      </c>
    </row>
    <row r="50" spans="1:16" s="407" customFormat="1" ht="15" customHeight="1" thickBot="1" x14ac:dyDescent="0.3">
      <c r="B50" s="421"/>
      <c r="C50" s="422"/>
      <c r="D50" s="424"/>
      <c r="E50" s="424"/>
      <c r="F50" s="425"/>
    </row>
    <row r="51" spans="1:16" s="426" customFormat="1" ht="15" customHeight="1" x14ac:dyDescent="0.25">
      <c r="A51" s="407"/>
      <c r="B51" s="340" t="s">
        <v>1568</v>
      </c>
      <c r="C51" s="409"/>
      <c r="D51" s="420"/>
      <c r="E51" s="420"/>
      <c r="F51" s="420"/>
      <c r="G51" s="407"/>
      <c r="H51" s="407"/>
      <c r="I51" s="407"/>
      <c r="J51" s="407"/>
      <c r="K51" s="407"/>
      <c r="L51" s="407"/>
      <c r="M51" s="407"/>
      <c r="N51" s="407"/>
      <c r="O51" s="407"/>
      <c r="P51" s="407"/>
    </row>
    <row r="52" spans="1:16" s="439" customFormat="1" ht="15" customHeight="1" x14ac:dyDescent="0.25">
      <c r="A52" s="426"/>
      <c r="B52" s="438" t="s">
        <v>1569</v>
      </c>
      <c r="C52" s="426"/>
      <c r="D52" s="426"/>
      <c r="E52" s="426"/>
      <c r="F52" s="426"/>
      <c r="G52" s="426"/>
      <c r="H52" s="426"/>
      <c r="I52" s="426"/>
      <c r="J52" s="426"/>
      <c r="K52" s="426"/>
      <c r="L52" s="426"/>
      <c r="M52" s="426"/>
      <c r="N52" s="426"/>
      <c r="O52" s="426"/>
      <c r="P52" s="426"/>
    </row>
    <row r="53" spans="1:16" s="439" customFormat="1" ht="15" customHeight="1" x14ac:dyDescent="0.25">
      <c r="B53" s="441" t="s">
        <v>246</v>
      </c>
      <c r="C53" s="441" t="s">
        <v>1519</v>
      </c>
      <c r="D53" s="441" t="s">
        <v>1534</v>
      </c>
      <c r="E53" s="441" t="s">
        <v>1535</v>
      </c>
      <c r="F53" s="441" t="s">
        <v>1501</v>
      </c>
      <c r="G53" s="441" t="s">
        <v>1553</v>
      </c>
      <c r="H53" s="441" t="s">
        <v>1500</v>
      </c>
      <c r="I53" s="441" t="s">
        <v>1554</v>
      </c>
      <c r="J53" s="441" t="s">
        <v>1502</v>
      </c>
    </row>
    <row r="54" spans="1:16" s="439" customFormat="1" ht="15" customHeight="1" x14ac:dyDescent="0.25">
      <c r="B54" s="442" t="s">
        <v>355</v>
      </c>
      <c r="C54" s="443" t="s">
        <v>1520</v>
      </c>
      <c r="D54" s="444">
        <v>6</v>
      </c>
      <c r="E54" s="444" t="s">
        <v>1536</v>
      </c>
      <c r="F54" s="444" t="s">
        <v>1548</v>
      </c>
      <c r="G54" s="445">
        <v>15489</v>
      </c>
      <c r="H54" s="446">
        <f t="shared" ref="H54:H67" ca="1" si="1">_xlfn.DAYS(TODAY(),G54)/365</f>
        <v>81.424657534246577</v>
      </c>
      <c r="I54" s="447">
        <v>475494084</v>
      </c>
      <c r="J54" s="447">
        <v>653718793</v>
      </c>
    </row>
    <row r="55" spans="1:16" s="439" customFormat="1" ht="15" customHeight="1" x14ac:dyDescent="0.25">
      <c r="B55" s="442" t="s">
        <v>1570</v>
      </c>
      <c r="C55" s="443" t="s">
        <v>1521</v>
      </c>
      <c r="D55" s="444">
        <v>12</v>
      </c>
      <c r="E55" s="444" t="s">
        <v>1537</v>
      </c>
      <c r="F55" s="444" t="s">
        <v>1548</v>
      </c>
      <c r="G55" s="445">
        <v>21339</v>
      </c>
      <c r="H55" s="446">
        <f t="shared" ca="1" si="1"/>
        <v>65.397260273972606</v>
      </c>
      <c r="I55" s="447">
        <v>475494085</v>
      </c>
      <c r="J55" s="447">
        <v>653718794</v>
      </c>
    </row>
    <row r="56" spans="1:16" s="439" customFormat="1" ht="15" customHeight="1" x14ac:dyDescent="0.25">
      <c r="B56" s="442" t="s">
        <v>1571</v>
      </c>
      <c r="C56" s="443" t="s">
        <v>1522</v>
      </c>
      <c r="D56" s="444">
        <v>23</v>
      </c>
      <c r="E56" s="444" t="s">
        <v>1538</v>
      </c>
      <c r="F56" s="444" t="s">
        <v>1549</v>
      </c>
      <c r="G56" s="445">
        <v>19524</v>
      </c>
      <c r="H56" s="446">
        <f t="shared" ca="1" si="1"/>
        <v>70.369863013698634</v>
      </c>
      <c r="I56" s="447">
        <v>475494082</v>
      </c>
      <c r="J56" s="447">
        <v>653718791</v>
      </c>
    </row>
    <row r="57" spans="1:16" s="439" customFormat="1" ht="15" customHeight="1" x14ac:dyDescent="0.25">
      <c r="B57" s="442" t="s">
        <v>1572</v>
      </c>
      <c r="C57" s="443" t="s">
        <v>1523</v>
      </c>
      <c r="D57" s="444">
        <v>29</v>
      </c>
      <c r="E57" s="444" t="s">
        <v>1539</v>
      </c>
      <c r="F57" s="444" t="s">
        <v>1549</v>
      </c>
      <c r="G57" s="445">
        <v>21356</v>
      </c>
      <c r="H57" s="446">
        <f t="shared" ca="1" si="1"/>
        <v>65.350684931506848</v>
      </c>
      <c r="I57" s="447">
        <v>475494083</v>
      </c>
      <c r="J57" s="447">
        <v>653718792</v>
      </c>
    </row>
    <row r="58" spans="1:16" s="439" customFormat="1" ht="15" customHeight="1" x14ac:dyDescent="0.25">
      <c r="B58" s="442" t="s">
        <v>1504</v>
      </c>
      <c r="C58" s="443" t="s">
        <v>1524</v>
      </c>
      <c r="D58" s="444">
        <v>6</v>
      </c>
      <c r="E58" s="444" t="s">
        <v>1536</v>
      </c>
      <c r="F58" s="444" t="s">
        <v>1548</v>
      </c>
      <c r="G58" s="445">
        <v>8184</v>
      </c>
      <c r="H58" s="446">
        <f t="shared" ca="1" si="1"/>
        <v>101.43835616438356</v>
      </c>
      <c r="I58" s="447">
        <v>475494084</v>
      </c>
      <c r="J58" s="447">
        <v>653718793</v>
      </c>
    </row>
    <row r="59" spans="1:16" s="439" customFormat="1" ht="15" customHeight="1" x14ac:dyDescent="0.25">
      <c r="B59" s="442" t="s">
        <v>1573</v>
      </c>
      <c r="C59" s="443" t="s">
        <v>1525</v>
      </c>
      <c r="D59" s="444">
        <v>12</v>
      </c>
      <c r="E59" s="444" t="s">
        <v>1537</v>
      </c>
      <c r="F59" s="444" t="s">
        <v>1548</v>
      </c>
      <c r="G59" s="445">
        <v>21339</v>
      </c>
      <c r="H59" s="446">
        <f t="shared" ca="1" si="1"/>
        <v>65.397260273972606</v>
      </c>
      <c r="I59" s="447">
        <v>475494085</v>
      </c>
      <c r="J59" s="447">
        <v>653718794</v>
      </c>
    </row>
    <row r="60" spans="1:16" s="439" customFormat="1" ht="15" customHeight="1" x14ac:dyDescent="0.25">
      <c r="B60" s="442" t="s">
        <v>1574</v>
      </c>
      <c r="C60" s="443" t="s">
        <v>1526</v>
      </c>
      <c r="D60" s="444">
        <v>18</v>
      </c>
      <c r="E60" s="444" t="s">
        <v>1540</v>
      </c>
      <c r="F60" s="444" t="s">
        <v>1550</v>
      </c>
      <c r="G60" s="445">
        <v>18788</v>
      </c>
      <c r="H60" s="446">
        <f t="shared" ca="1" si="1"/>
        <v>72.38630136986302</v>
      </c>
      <c r="I60" s="447">
        <v>475494086</v>
      </c>
      <c r="J60" s="447">
        <v>653718795</v>
      </c>
    </row>
    <row r="61" spans="1:16" s="439" customFormat="1" ht="13.15" customHeight="1" x14ac:dyDescent="0.25">
      <c r="B61" s="442" t="s">
        <v>1575</v>
      </c>
      <c r="C61" s="443" t="s">
        <v>1527</v>
      </c>
      <c r="D61" s="444">
        <v>24</v>
      </c>
      <c r="E61" s="444" t="s">
        <v>1541</v>
      </c>
      <c r="F61" s="444" t="s">
        <v>1549</v>
      </c>
      <c r="G61" s="445">
        <v>21351</v>
      </c>
      <c r="H61" s="446">
        <f t="shared" ca="1" si="1"/>
        <v>65.364383561643834</v>
      </c>
      <c r="I61" s="447">
        <v>475494087</v>
      </c>
      <c r="J61" s="447">
        <v>653718796</v>
      </c>
    </row>
    <row r="62" spans="1:16" s="439" customFormat="1" ht="13.15" customHeight="1" x14ac:dyDescent="0.25">
      <c r="B62" s="442" t="s">
        <v>1513</v>
      </c>
      <c r="C62" s="443" t="s">
        <v>1528</v>
      </c>
      <c r="D62" s="444">
        <v>30</v>
      </c>
      <c r="E62" s="444" t="s">
        <v>1542</v>
      </c>
      <c r="F62" s="444" t="s">
        <v>1549</v>
      </c>
      <c r="G62" s="445">
        <v>21357</v>
      </c>
      <c r="H62" s="446">
        <f t="shared" ca="1" si="1"/>
        <v>65.347945205479448</v>
      </c>
      <c r="I62" s="447">
        <v>475494088</v>
      </c>
      <c r="J62" s="447">
        <v>653718797</v>
      </c>
    </row>
    <row r="63" spans="1:16" s="439" customFormat="1" ht="13.15" customHeight="1" x14ac:dyDescent="0.25">
      <c r="B63" s="442" t="s">
        <v>1572</v>
      </c>
      <c r="C63" s="443" t="s">
        <v>1529</v>
      </c>
      <c r="D63" s="444">
        <v>3</v>
      </c>
      <c r="E63" s="444" t="s">
        <v>1543</v>
      </c>
      <c r="F63" s="444" t="s">
        <v>1549</v>
      </c>
      <c r="G63" s="445">
        <v>21330</v>
      </c>
      <c r="H63" s="446">
        <f t="shared" ca="1" si="1"/>
        <v>65.421917808219177</v>
      </c>
      <c r="I63" s="447">
        <v>475494089</v>
      </c>
      <c r="J63" s="447">
        <v>653718798</v>
      </c>
    </row>
    <row r="64" spans="1:16" s="439" customFormat="1" ht="13.15" customHeight="1" x14ac:dyDescent="0.25">
      <c r="B64" s="442" t="s">
        <v>1576</v>
      </c>
      <c r="C64" s="443" t="s">
        <v>1530</v>
      </c>
      <c r="D64" s="444">
        <v>9</v>
      </c>
      <c r="E64" s="444" t="s">
        <v>1544</v>
      </c>
      <c r="F64" s="444" t="s">
        <v>1551</v>
      </c>
      <c r="G64" s="445">
        <v>9283</v>
      </c>
      <c r="H64" s="446">
        <f t="shared" ca="1" si="1"/>
        <v>98.427397260273978</v>
      </c>
      <c r="I64" s="447">
        <v>475494090</v>
      </c>
      <c r="J64" s="447">
        <v>653718799</v>
      </c>
    </row>
    <row r="65" spans="1:16" s="439" customFormat="1" ht="13.15" customHeight="1" x14ac:dyDescent="0.25">
      <c r="B65" s="442" t="s">
        <v>1577</v>
      </c>
      <c r="C65" s="443" t="s">
        <v>1531</v>
      </c>
      <c r="D65" s="444">
        <v>15</v>
      </c>
      <c r="E65" s="444" t="s">
        <v>1545</v>
      </c>
      <c r="F65" s="444" t="s">
        <v>1548</v>
      </c>
      <c r="G65" s="445">
        <v>21342</v>
      </c>
      <c r="H65" s="446">
        <f t="shared" ca="1" si="1"/>
        <v>65.389041095890406</v>
      </c>
      <c r="I65" s="447">
        <v>475494091</v>
      </c>
      <c r="J65" s="447">
        <v>653718800</v>
      </c>
    </row>
    <row r="66" spans="1:16" ht="15.75" x14ac:dyDescent="0.25">
      <c r="A66" s="439"/>
      <c r="B66" s="442" t="s">
        <v>1578</v>
      </c>
      <c r="C66" s="443" t="s">
        <v>1532</v>
      </c>
      <c r="D66" s="444">
        <v>21</v>
      </c>
      <c r="E66" s="444" t="s">
        <v>1546</v>
      </c>
      <c r="F66" s="444" t="s">
        <v>1548</v>
      </c>
      <c r="G66" s="445">
        <v>17696</v>
      </c>
      <c r="H66" s="446">
        <f t="shared" ca="1" si="1"/>
        <v>75.37808219178082</v>
      </c>
      <c r="I66" s="447">
        <v>475494092</v>
      </c>
      <c r="J66" s="447">
        <v>653718801</v>
      </c>
      <c r="K66" s="439"/>
      <c r="L66" s="439"/>
      <c r="M66" s="439"/>
      <c r="N66" s="439"/>
      <c r="O66" s="439"/>
      <c r="P66" s="439"/>
    </row>
    <row r="67" spans="1:16" ht="15.75" x14ac:dyDescent="0.25">
      <c r="B67" s="442" t="s">
        <v>1579</v>
      </c>
      <c r="C67" s="443" t="s">
        <v>1533</v>
      </c>
      <c r="D67" s="444">
        <v>27</v>
      </c>
      <c r="E67" s="444" t="s">
        <v>1547</v>
      </c>
      <c r="F67" s="444" t="s">
        <v>1552</v>
      </c>
      <c r="G67" s="445">
        <v>21354</v>
      </c>
      <c r="H67" s="446">
        <f t="shared" ca="1" si="1"/>
        <v>65.356164383561648</v>
      </c>
      <c r="I67" s="447">
        <v>475494093</v>
      </c>
      <c r="J67" s="447">
        <v>653718802</v>
      </c>
    </row>
    <row r="68" spans="1:16" x14ac:dyDescent="0.25">
      <c r="B68" s="440"/>
    </row>
    <row r="69" spans="1:16" x14ac:dyDescent="0.25">
      <c r="B69" s="440"/>
    </row>
    <row r="70" spans="1:16" x14ac:dyDescent="0.25">
      <c r="B70" s="440"/>
    </row>
    <row r="71" spans="1:16" x14ac:dyDescent="0.25">
      <c r="B71" s="440"/>
    </row>
    <row r="72" spans="1:16" x14ac:dyDescent="0.25">
      <c r="B72" s="440"/>
    </row>
    <row r="73" spans="1:16" x14ac:dyDescent="0.25">
      <c r="B73" s="440"/>
    </row>
    <row r="74" spans="1:16" x14ac:dyDescent="0.25">
      <c r="B74" s="440"/>
    </row>
    <row r="75" spans="1:16" x14ac:dyDescent="0.25">
      <c r="B75" s="440"/>
    </row>
    <row r="76" spans="1:16" x14ac:dyDescent="0.25">
      <c r="B76" s="440"/>
    </row>
    <row r="77" spans="1:16" x14ac:dyDescent="0.25">
      <c r="B77" s="440"/>
    </row>
    <row r="78" spans="1:16" x14ac:dyDescent="0.25">
      <c r="B78" s="440"/>
    </row>
    <row r="79" spans="1:16" x14ac:dyDescent="0.25">
      <c r="B79" s="440"/>
    </row>
    <row r="80" spans="1:16" x14ac:dyDescent="0.25">
      <c r="B80" s="440"/>
    </row>
    <row r="81" spans="2:2" x14ac:dyDescent="0.25">
      <c r="B81" s="440"/>
    </row>
    <row r="82" spans="2:2" x14ac:dyDescent="0.25">
      <c r="B82" s="440"/>
    </row>
    <row r="83" spans="2:2" x14ac:dyDescent="0.25">
      <c r="B83" s="440"/>
    </row>
  </sheetData>
  <mergeCells count="2">
    <mergeCell ref="B1:L1"/>
    <mergeCell ref="B2:L2"/>
  </mergeCells>
  <dataValidations count="3">
    <dataValidation type="list" errorStyle="information" allowBlank="1" showInputMessage="1" showErrorMessage="1" sqref="B16" xr:uid="{F939C4C4-F58C-4B29-9B45-0721CE4EAA43}">
      <formula1>$C$22:$P$22</formula1>
    </dataValidation>
    <dataValidation type="list" allowBlank="1" showInputMessage="1" showErrorMessage="1" error="Alleen namen in de lijst kiezen" sqref="B47" xr:uid="{29D5E1C2-804F-4464-A41E-C422657AC7BA}">
      <formula1>$B$53:$B$66</formula1>
    </dataValidation>
    <dataValidation type="list" errorStyle="information" allowBlank="1" showInputMessage="1" showErrorMessage="1" sqref="D22 B55" xr:uid="{1164DA8F-A140-4DA4-80D6-17213BDC7F06}">
      <formula1>$B$58:$B$63</formula1>
    </dataValidation>
  </dataValidations>
  <printOptions horizontalCentered="1" gridLinesSet="0"/>
  <pageMargins left="0.23622047244094491" right="0.23622047244094491" top="0.74803149606299213" bottom="0.74803149606299213" header="0.31496062992125984" footer="0.31496062992125984"/>
  <pageSetup paperSize="9" scale="68" orientation="portrait" horizontalDpi="4294967293" verticalDpi="4294967293" r:id="rId1"/>
  <headerFooter alignWithMargins="0"/>
  <colBreaks count="1" manualBreakCount="1">
    <brk id="12" max="50"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978FC-86DD-4CAA-B36A-FE0306B69D8C}">
  <dimension ref="A1:O34"/>
  <sheetViews>
    <sheetView showGridLines="0" zoomScaleNormal="100" workbookViewId="0">
      <selection activeCell="B22" sqref="B22"/>
    </sheetView>
  </sheetViews>
  <sheetFormatPr defaultColWidth="8.7109375" defaultRowHeight="15" x14ac:dyDescent="0.25"/>
  <cols>
    <col min="1" max="1" width="20.28515625" customWidth="1"/>
    <col min="2" max="2" width="14.42578125" customWidth="1"/>
    <col min="3" max="3" width="9.7109375" customWidth="1"/>
    <col min="10" max="10" width="9.28515625" customWidth="1"/>
    <col min="11" max="11" width="11.5703125" customWidth="1"/>
    <col min="14" max="14" width="19.5703125" customWidth="1"/>
  </cols>
  <sheetData>
    <row r="1" spans="1:15" s="399" customFormat="1" ht="49.5" customHeight="1" thickBot="1" x14ac:dyDescent="0.3">
      <c r="A1" s="1057" t="s">
        <v>143</v>
      </c>
      <c r="B1" s="1057"/>
      <c r="C1" s="1057"/>
      <c r="D1" s="1057"/>
      <c r="E1" s="1057"/>
      <c r="F1" s="1057"/>
      <c r="G1" s="1057"/>
      <c r="H1" s="1057"/>
      <c r="I1" s="1057"/>
      <c r="J1" s="1057"/>
      <c r="K1" s="1057"/>
      <c r="L1" s="1057"/>
      <c r="M1" s="1057"/>
      <c r="N1" s="1057"/>
      <c r="O1" s="448"/>
    </row>
    <row r="2" spans="1:15" s="401" customFormat="1" ht="30" customHeight="1" thickTop="1" x14ac:dyDescent="0.25">
      <c r="A2" s="1058" t="s">
        <v>1580</v>
      </c>
      <c r="B2" s="1058"/>
      <c r="C2" s="1058"/>
      <c r="D2" s="1058"/>
      <c r="E2" s="1058"/>
      <c r="F2" s="1058"/>
      <c r="G2" s="1058"/>
      <c r="H2" s="1058"/>
      <c r="I2" s="1058"/>
      <c r="J2" s="1058"/>
      <c r="K2" s="1058"/>
      <c r="L2" s="1058"/>
      <c r="M2" s="1058"/>
      <c r="N2" s="1058"/>
      <c r="O2" s="449"/>
    </row>
    <row r="3" spans="1:15" s="116" customFormat="1" ht="18.75" x14ac:dyDescent="0.25">
      <c r="A3" s="1059" t="s">
        <v>1581</v>
      </c>
      <c r="B3" s="1059"/>
      <c r="C3" s="1059"/>
      <c r="D3" s="1059"/>
      <c r="E3" s="1059"/>
      <c r="F3" s="1059"/>
      <c r="G3" s="1059"/>
      <c r="H3" s="1059"/>
      <c r="I3" s="1059"/>
      <c r="J3" s="1059"/>
      <c r="K3" s="1059"/>
      <c r="L3" s="1059"/>
      <c r="M3" s="1059"/>
      <c r="N3" s="1059"/>
    </row>
    <row r="4" spans="1:15" s="407" customFormat="1" ht="13.5" customHeight="1" x14ac:dyDescent="0.25">
      <c r="A4" s="406" t="s">
        <v>1582</v>
      </c>
      <c r="C4" s="408"/>
      <c r="D4" s="408"/>
      <c r="E4" s="408"/>
    </row>
    <row r="5" spans="1:15" s="407" customFormat="1" ht="13.5" customHeight="1" x14ac:dyDescent="0.25">
      <c r="A5" s="406" t="s">
        <v>1583</v>
      </c>
      <c r="C5" s="408"/>
      <c r="D5" s="408"/>
      <c r="E5" s="408"/>
    </row>
    <row r="6" spans="1:15" s="407" customFormat="1" ht="13.5" customHeight="1" x14ac:dyDescent="0.25">
      <c r="A6" s="409" t="s">
        <v>1584</v>
      </c>
      <c r="C6" s="408"/>
      <c r="D6" s="408"/>
      <c r="E6" s="408"/>
    </row>
    <row r="7" spans="1:15" s="407" customFormat="1" ht="13.5" customHeight="1" x14ac:dyDescent="0.25">
      <c r="A7" s="406" t="s">
        <v>1585</v>
      </c>
      <c r="C7" s="408"/>
      <c r="D7" s="408"/>
      <c r="E7" s="408"/>
    </row>
    <row r="8" spans="1:15" s="407" customFormat="1" ht="13.5" customHeight="1" x14ac:dyDescent="0.25">
      <c r="A8" s="409" t="s">
        <v>1586</v>
      </c>
      <c r="C8" s="408"/>
      <c r="D8" s="408"/>
      <c r="E8" s="408"/>
    </row>
    <row r="9" spans="1:15" s="407" customFormat="1" ht="13.5" customHeight="1" x14ac:dyDescent="0.25">
      <c r="A9" s="409" t="s">
        <v>1587</v>
      </c>
      <c r="C9" s="408"/>
      <c r="D9" s="408"/>
      <c r="E9" s="408"/>
    </row>
    <row r="10" spans="1:15" s="407" customFormat="1" ht="13.5" customHeight="1" x14ac:dyDescent="0.25">
      <c r="A10" s="409" t="s">
        <v>1588</v>
      </c>
      <c r="C10" s="408"/>
      <c r="D10" s="408"/>
      <c r="E10" s="408"/>
    </row>
    <row r="11" spans="1:15" s="407" customFormat="1" ht="13.5" customHeight="1" x14ac:dyDescent="0.25">
      <c r="A11" s="409" t="s">
        <v>1589</v>
      </c>
      <c r="C11" s="408"/>
      <c r="D11" s="408"/>
      <c r="E11" s="408"/>
    </row>
    <row r="12" spans="1:15" s="407" customFormat="1" ht="13.5" customHeight="1" x14ac:dyDescent="0.25">
      <c r="A12" s="409" t="s">
        <v>1590</v>
      </c>
      <c r="C12" s="408"/>
      <c r="D12" s="408"/>
      <c r="E12" s="408"/>
    </row>
    <row r="13" spans="1:15" s="407" customFormat="1" ht="13.5" customHeight="1" x14ac:dyDescent="0.25">
      <c r="A13" s="409"/>
      <c r="C13" s="408"/>
      <c r="D13" s="408"/>
      <c r="E13" s="408"/>
    </row>
    <row r="14" spans="1:15" s="407" customFormat="1" ht="13.5" customHeight="1" x14ac:dyDescent="0.25">
      <c r="A14" s="406" t="s">
        <v>1591</v>
      </c>
      <c r="C14" s="408"/>
      <c r="D14" s="408"/>
      <c r="E14" s="408"/>
    </row>
    <row r="15" spans="1:15" s="407" customFormat="1" ht="13.5" customHeight="1" x14ac:dyDescent="0.25">
      <c r="A15" s="409" t="s">
        <v>1592</v>
      </c>
      <c r="C15" s="408"/>
      <c r="D15" s="408"/>
      <c r="E15" s="408"/>
    </row>
    <row r="16" spans="1:15" s="407" customFormat="1" ht="13.5" customHeight="1" x14ac:dyDescent="0.25">
      <c r="A16" s="450" t="s">
        <v>160</v>
      </c>
      <c r="B16" s="451" t="s">
        <v>246</v>
      </c>
      <c r="C16" s="420"/>
      <c r="D16" s="420"/>
      <c r="E16" s="408"/>
    </row>
    <row r="17" spans="1:15" s="407" customFormat="1" ht="13.5" customHeight="1" x14ac:dyDescent="0.25">
      <c r="A17" s="409" t="s">
        <v>1593</v>
      </c>
      <c r="B17" s="420" t="s">
        <v>1575</v>
      </c>
      <c r="C17" s="452"/>
      <c r="D17" s="420"/>
      <c r="E17" s="408"/>
    </row>
    <row r="18" spans="1:15" s="407" customFormat="1" ht="13.5" customHeight="1" x14ac:dyDescent="0.25">
      <c r="A18" s="453" t="s">
        <v>1594</v>
      </c>
      <c r="B18" s="454">
        <f>VLOOKUP(A18,A27:J34,L26,0)</f>
        <v>4.3</v>
      </c>
      <c r="C18" s="452" t="s">
        <v>1595</v>
      </c>
      <c r="D18" s="452" t="str">
        <f>A18</f>
        <v>Engels</v>
      </c>
      <c r="E18" s="408"/>
    </row>
    <row r="19" spans="1:15" s="407" customFormat="1" ht="13.5" customHeight="1" x14ac:dyDescent="0.25">
      <c r="A19" s="5"/>
      <c r="B19" s="420"/>
      <c r="C19" s="420"/>
      <c r="D19" s="420"/>
      <c r="E19" s="408"/>
    </row>
    <row r="20" spans="1:15" s="407" customFormat="1" ht="13.5" customHeight="1" x14ac:dyDescent="0.25">
      <c r="A20" s="455" t="s">
        <v>162</v>
      </c>
      <c r="C20" s="420"/>
      <c r="D20" s="420"/>
      <c r="E20" s="408"/>
    </row>
    <row r="21" spans="1:15" s="407" customFormat="1" ht="13.5" customHeight="1" x14ac:dyDescent="0.25">
      <c r="A21" s="409" t="s">
        <v>1593</v>
      </c>
      <c r="B21" s="420" t="s">
        <v>1596</v>
      </c>
      <c r="C21" s="420"/>
      <c r="D21" s="420"/>
      <c r="E21" s="408"/>
    </row>
    <row r="22" spans="1:15" s="407" customFormat="1" ht="13.5" customHeight="1" x14ac:dyDescent="0.25">
      <c r="A22" s="456" t="s">
        <v>1597</v>
      </c>
      <c r="B22" s="457"/>
      <c r="C22" s="420"/>
      <c r="D22" s="420"/>
      <c r="E22" s="408"/>
    </row>
    <row r="23" spans="1:15" s="407" customFormat="1" ht="13.5" customHeight="1" x14ac:dyDescent="0.25">
      <c r="A23" s="5"/>
      <c r="B23" s="408"/>
      <c r="C23" s="408"/>
      <c r="D23" s="408"/>
      <c r="E23" s="408"/>
    </row>
    <row r="24" spans="1:15" s="407" customFormat="1" ht="13.15" customHeight="1" x14ac:dyDescent="0.25">
      <c r="A24"/>
      <c r="B24" s="408"/>
      <c r="C24" s="408"/>
      <c r="D24" s="408"/>
      <c r="E24" s="408"/>
      <c r="K24" s="116" t="s">
        <v>1598</v>
      </c>
      <c r="L24" s="409"/>
      <c r="M24" s="409"/>
      <c r="N24" s="409"/>
      <c r="O24" s="409"/>
    </row>
    <row r="25" spans="1:15" ht="15.75" x14ac:dyDescent="0.25">
      <c r="A25" s="5"/>
      <c r="B25" s="458" t="s">
        <v>1574</v>
      </c>
      <c r="C25" s="458" t="s">
        <v>1575</v>
      </c>
      <c r="D25" s="458" t="s">
        <v>355</v>
      </c>
      <c r="E25" s="458" t="s">
        <v>1596</v>
      </c>
      <c r="F25" s="458" t="s">
        <v>1576</v>
      </c>
      <c r="G25" s="458" t="s">
        <v>1577</v>
      </c>
      <c r="H25" s="458" t="s">
        <v>1599</v>
      </c>
      <c r="I25" s="458" t="s">
        <v>1579</v>
      </c>
      <c r="J25" s="458" t="s">
        <v>1570</v>
      </c>
      <c r="K25" s="459" t="s">
        <v>1600</v>
      </c>
      <c r="L25" s="5"/>
      <c r="M25" s="5"/>
      <c r="N25" s="5"/>
      <c r="O25" s="5"/>
    </row>
    <row r="26" spans="1:15" ht="15.75" x14ac:dyDescent="0.25">
      <c r="A26" s="460" t="s">
        <v>1601</v>
      </c>
      <c r="B26" s="461">
        <v>2</v>
      </c>
      <c r="C26" s="461">
        <v>3</v>
      </c>
      <c r="D26" s="461">
        <v>4</v>
      </c>
      <c r="E26" s="461">
        <v>5</v>
      </c>
      <c r="F26" s="461">
        <v>6</v>
      </c>
      <c r="G26" s="461">
        <v>7</v>
      </c>
      <c r="H26" s="461">
        <v>8</v>
      </c>
      <c r="I26" s="461">
        <v>9</v>
      </c>
      <c r="J26" s="461">
        <v>10</v>
      </c>
      <c r="K26" s="462" t="s">
        <v>160</v>
      </c>
      <c r="L26" s="463">
        <f>HLOOKUP(B17,B25:J26,2,0)</f>
        <v>3</v>
      </c>
      <c r="M26" s="5" t="s">
        <v>1602</v>
      </c>
      <c r="N26" s="5"/>
      <c r="O26" s="5"/>
    </row>
    <row r="27" spans="1:15" ht="15.75" x14ac:dyDescent="0.25">
      <c r="A27" s="5" t="s">
        <v>1603</v>
      </c>
      <c r="B27" s="464">
        <v>7.7</v>
      </c>
      <c r="C27" s="464">
        <v>7.5</v>
      </c>
      <c r="D27" s="464">
        <v>6.6</v>
      </c>
      <c r="E27" s="464">
        <v>7.2666666666666657</v>
      </c>
      <c r="F27" s="464">
        <v>4</v>
      </c>
      <c r="G27" s="464">
        <v>4.8</v>
      </c>
      <c r="H27" s="464">
        <v>4.3</v>
      </c>
      <c r="I27" s="464">
        <v>4.9000000000000004</v>
      </c>
      <c r="J27" s="464">
        <v>4.3</v>
      </c>
      <c r="K27" s="419" t="s">
        <v>162</v>
      </c>
      <c r="L27" s="465"/>
      <c r="M27" s="5"/>
      <c r="N27" s="5"/>
      <c r="O27" s="5"/>
    </row>
    <row r="28" spans="1:15" ht="15.75" x14ac:dyDescent="0.25">
      <c r="A28" s="5" t="s">
        <v>1594</v>
      </c>
      <c r="B28" s="464">
        <v>4.9000000000000004</v>
      </c>
      <c r="C28" s="464">
        <v>4.3</v>
      </c>
      <c r="D28" s="464">
        <v>3.6</v>
      </c>
      <c r="E28" s="464">
        <v>8.4</v>
      </c>
      <c r="F28" s="464">
        <v>7.2</v>
      </c>
      <c r="G28" s="464">
        <v>8.1999999999999993</v>
      </c>
      <c r="H28" s="464">
        <v>6.4</v>
      </c>
      <c r="I28" s="464">
        <v>6.2</v>
      </c>
      <c r="J28" s="464">
        <v>8.4</v>
      </c>
      <c r="K28" s="466"/>
      <c r="L28" s="466"/>
    </row>
    <row r="29" spans="1:15" ht="15.75" x14ac:dyDescent="0.25">
      <c r="A29" s="5" t="s">
        <v>1604</v>
      </c>
      <c r="B29" s="464">
        <v>6.2</v>
      </c>
      <c r="C29" s="464">
        <v>8.4</v>
      </c>
      <c r="D29" s="464">
        <v>5</v>
      </c>
      <c r="E29" s="464">
        <v>6.4</v>
      </c>
      <c r="F29" s="464">
        <v>4.9000000000000004</v>
      </c>
      <c r="G29" s="464">
        <v>4.3</v>
      </c>
      <c r="H29" s="464">
        <v>7.2</v>
      </c>
      <c r="I29" s="464">
        <v>4.3</v>
      </c>
      <c r="J29" s="464">
        <v>6.4</v>
      </c>
      <c r="K29" s="466"/>
      <c r="L29" s="466"/>
    </row>
    <row r="30" spans="1:15" ht="15.75" x14ac:dyDescent="0.25">
      <c r="A30" s="5" t="s">
        <v>1597</v>
      </c>
      <c r="B30" s="464">
        <v>4.3</v>
      </c>
      <c r="C30" s="464">
        <v>6.4</v>
      </c>
      <c r="D30" s="464">
        <v>4</v>
      </c>
      <c r="E30" s="464">
        <v>7.44</v>
      </c>
      <c r="F30" s="464">
        <v>6.2</v>
      </c>
      <c r="G30" s="464">
        <v>8.4</v>
      </c>
      <c r="H30" s="464">
        <v>6.8</v>
      </c>
      <c r="I30" s="464">
        <v>6.4</v>
      </c>
      <c r="J30" s="464">
        <v>6.2</v>
      </c>
      <c r="K30" s="466"/>
      <c r="L30" s="466"/>
    </row>
    <row r="31" spans="1:15" ht="15.75" x14ac:dyDescent="0.25">
      <c r="A31" s="5" t="s">
        <v>1605</v>
      </c>
      <c r="B31" s="464">
        <v>5.3</v>
      </c>
      <c r="C31" s="464">
        <v>4.9000000000000004</v>
      </c>
      <c r="D31" s="464">
        <v>8</v>
      </c>
      <c r="E31" s="464">
        <v>6.0666666666666664</v>
      </c>
      <c r="F31" s="464">
        <v>4.3</v>
      </c>
      <c r="G31" s="464">
        <v>6.4</v>
      </c>
      <c r="H31" s="464">
        <v>4.9000000000000004</v>
      </c>
      <c r="I31" s="464">
        <v>7.2</v>
      </c>
      <c r="J31" s="464">
        <v>4.3</v>
      </c>
      <c r="K31" s="466"/>
      <c r="L31" s="466"/>
    </row>
    <row r="32" spans="1:15" ht="15.75" x14ac:dyDescent="0.25">
      <c r="A32" s="5" t="s">
        <v>1606</v>
      </c>
      <c r="B32" s="464">
        <v>4.9000000000000004</v>
      </c>
      <c r="C32" s="464">
        <v>4.3</v>
      </c>
      <c r="D32" s="464">
        <v>6.2</v>
      </c>
      <c r="E32" s="464">
        <v>4.9000000000000004</v>
      </c>
      <c r="F32" s="464">
        <v>4.3</v>
      </c>
      <c r="G32" s="464">
        <v>7.44</v>
      </c>
      <c r="H32" s="464">
        <v>6.2</v>
      </c>
      <c r="I32" s="464">
        <v>6.8</v>
      </c>
      <c r="J32" s="464">
        <v>7.1333333333333337</v>
      </c>
      <c r="K32" s="466"/>
      <c r="L32" s="466"/>
    </row>
    <row r="33" spans="1:12" ht="15.75" x14ac:dyDescent="0.25">
      <c r="A33" s="5" t="s">
        <v>1607</v>
      </c>
      <c r="B33" s="464">
        <v>6.2</v>
      </c>
      <c r="C33" s="464">
        <v>8.4</v>
      </c>
      <c r="D33" s="464">
        <v>7.5</v>
      </c>
      <c r="E33" s="464">
        <v>6.2</v>
      </c>
      <c r="F33" s="464">
        <v>8.4</v>
      </c>
      <c r="G33" s="464">
        <v>7.78</v>
      </c>
      <c r="H33" s="464">
        <v>4.3</v>
      </c>
      <c r="I33" s="464">
        <v>4.9000000000000004</v>
      </c>
      <c r="J33" s="464">
        <v>4.3</v>
      </c>
      <c r="K33" s="466"/>
      <c r="L33" s="466"/>
    </row>
    <row r="34" spans="1:12" ht="15.75" x14ac:dyDescent="0.25">
      <c r="A34" s="5" t="s">
        <v>1608</v>
      </c>
      <c r="B34" s="464">
        <v>4.3</v>
      </c>
      <c r="C34" s="464">
        <v>6.4</v>
      </c>
      <c r="D34" s="464">
        <v>8.1999999999999993</v>
      </c>
      <c r="E34" s="464">
        <v>4.3</v>
      </c>
      <c r="F34" s="464">
        <v>6.4</v>
      </c>
      <c r="G34" s="464">
        <v>8.1199999999999992</v>
      </c>
      <c r="H34" s="464">
        <v>7</v>
      </c>
      <c r="I34" s="464">
        <v>6.2</v>
      </c>
      <c r="J34" s="464">
        <v>8.4</v>
      </c>
      <c r="K34" s="466"/>
      <c r="L34" s="466"/>
    </row>
  </sheetData>
  <mergeCells count="3">
    <mergeCell ref="A1:N1"/>
    <mergeCell ref="A2:N2"/>
    <mergeCell ref="A3:N3"/>
  </mergeCells>
  <dataValidations count="2">
    <dataValidation type="list" allowBlank="1" showInputMessage="1" showErrorMessage="1" sqref="A18 A22" xr:uid="{AB5207C8-8AFA-4107-954F-A8A27A97E1CC}">
      <formula1>$A$27:$A$34</formula1>
    </dataValidation>
    <dataValidation type="list" allowBlank="1" showInputMessage="1" showErrorMessage="1" sqref="B17 B21" xr:uid="{E909F409-0186-48FA-8186-3E5B40F96DDC}">
      <formula1>$B$25:$J$25</formula1>
    </dataValidation>
  </dataValidations>
  <pageMargins left="0.7" right="0.7" top="0.75" bottom="0.75" header="0.3" footer="0.3"/>
  <pageSetup paperSize="9" scale="78"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00067-9838-471C-AEBA-7B6B6E578E12}">
  <dimension ref="A1:N33"/>
  <sheetViews>
    <sheetView showGridLines="0" zoomScaleNormal="100" zoomScaleSheetLayoutView="100" workbookViewId="0">
      <selection activeCell="N1" sqref="N1"/>
    </sheetView>
  </sheetViews>
  <sheetFormatPr defaultColWidth="8.7109375" defaultRowHeight="15" x14ac:dyDescent="0.25"/>
  <cols>
    <col min="1" max="1" width="20.28515625" customWidth="1"/>
    <col min="2" max="2" width="14.42578125" customWidth="1"/>
    <col min="3" max="3" width="9.7109375" customWidth="1"/>
    <col min="4" max="4" width="13.28515625" customWidth="1"/>
    <col min="10" max="10" width="9.28515625" customWidth="1"/>
  </cols>
  <sheetData>
    <row r="1" spans="1:14" s="399" customFormat="1" ht="49.5" customHeight="1" thickBot="1" x14ac:dyDescent="0.3">
      <c r="A1" s="1057" t="s">
        <v>143</v>
      </c>
      <c r="B1" s="1057"/>
      <c r="C1" s="1057"/>
      <c r="D1" s="1057"/>
      <c r="E1" s="1057"/>
      <c r="F1" s="1057"/>
      <c r="G1" s="1057"/>
      <c r="H1" s="1057"/>
      <c r="I1" s="1057"/>
      <c r="J1" s="1057"/>
      <c r="K1" s="1057"/>
      <c r="L1" s="1057"/>
      <c r="M1" s="1057"/>
    </row>
    <row r="2" spans="1:14" s="401" customFormat="1" ht="30" customHeight="1" thickTop="1" x14ac:dyDescent="0.25">
      <c r="A2" s="1058" t="s">
        <v>1609</v>
      </c>
      <c r="B2" s="1058"/>
      <c r="C2" s="1058"/>
      <c r="D2" s="1058"/>
      <c r="E2" s="1058"/>
      <c r="F2" s="1058"/>
      <c r="G2" s="1058"/>
      <c r="H2" s="1058"/>
      <c r="I2" s="1058"/>
      <c r="J2" s="1058"/>
      <c r="K2" s="1058"/>
      <c r="L2" s="1058"/>
      <c r="M2" s="1058"/>
      <c r="N2" s="449"/>
    </row>
    <row r="3" spans="1:14" s="116" customFormat="1" ht="18.75" x14ac:dyDescent="0.25">
      <c r="A3" s="467" t="s">
        <v>1610</v>
      </c>
      <c r="B3" s="467"/>
      <c r="C3" s="467"/>
      <c r="D3" s="467"/>
      <c r="E3" s="467"/>
      <c r="F3" s="467"/>
      <c r="G3" s="467"/>
      <c r="H3" s="467"/>
      <c r="I3" s="467"/>
      <c r="J3" s="467"/>
      <c r="K3" s="467"/>
      <c r="L3" s="467"/>
      <c r="M3" s="467"/>
    </row>
    <row r="4" spans="1:14" s="407" customFormat="1" ht="13.5" customHeight="1" x14ac:dyDescent="0.25">
      <c r="A4" s="406" t="s">
        <v>1611</v>
      </c>
      <c r="C4" s="408"/>
      <c r="D4" s="408"/>
      <c r="E4" s="408"/>
    </row>
    <row r="5" spans="1:14" s="407" customFormat="1" ht="13.5" customHeight="1" x14ac:dyDescent="0.25">
      <c r="A5" s="406" t="s">
        <v>1612</v>
      </c>
      <c r="C5" s="408"/>
      <c r="D5" s="408"/>
      <c r="E5" s="408"/>
    </row>
    <row r="6" spans="1:14" s="407" customFormat="1" ht="13.5" customHeight="1" x14ac:dyDescent="0.25">
      <c r="A6" s="340" t="s">
        <v>1613</v>
      </c>
      <c r="C6" s="408"/>
      <c r="D6" s="408"/>
      <c r="E6" s="408"/>
    </row>
    <row r="7" spans="1:14" s="407" customFormat="1" ht="13.5" customHeight="1" x14ac:dyDescent="0.25">
      <c r="A7" s="406" t="s">
        <v>1585</v>
      </c>
      <c r="C7" s="408"/>
      <c r="D7" s="408"/>
      <c r="E7" s="408"/>
    </row>
    <row r="8" spans="1:14" s="407" customFormat="1" ht="13.5" customHeight="1" x14ac:dyDescent="0.25">
      <c r="C8" s="408"/>
      <c r="D8" s="408"/>
      <c r="E8" s="408"/>
    </row>
    <row r="9" spans="1:14" s="468" customFormat="1" ht="18.75" customHeight="1" x14ac:dyDescent="0.25">
      <c r="A9" s="452" t="s">
        <v>1614</v>
      </c>
    </row>
    <row r="10" spans="1:14" s="468" customFormat="1" ht="18.75" customHeight="1" x14ac:dyDescent="0.25">
      <c r="A10" s="452" t="s">
        <v>1615</v>
      </c>
    </row>
    <row r="11" spans="1:14" s="468" customFormat="1" ht="18.75" customHeight="1" x14ac:dyDescent="0.25">
      <c r="A11" s="452" t="s">
        <v>1616</v>
      </c>
    </row>
    <row r="12" spans="1:14" s="468" customFormat="1" ht="18.75" customHeight="1" x14ac:dyDescent="0.25">
      <c r="A12" s="452" t="s">
        <v>1617</v>
      </c>
    </row>
    <row r="13" spans="1:14" s="468" customFormat="1" ht="18.75" customHeight="1" x14ac:dyDescent="0.25">
      <c r="A13" s="452" t="s">
        <v>1618</v>
      </c>
    </row>
    <row r="14" spans="1:14" s="468" customFormat="1" ht="18.75" customHeight="1" x14ac:dyDescent="0.25">
      <c r="A14" s="469" t="s">
        <v>1619</v>
      </c>
    </row>
    <row r="15" spans="1:14" s="407" customFormat="1" ht="13.5" customHeight="1" x14ac:dyDescent="0.25">
      <c r="C15" s="408"/>
      <c r="D15" s="408"/>
      <c r="E15" s="408"/>
    </row>
    <row r="16" spans="1:14" s="407" customFormat="1" ht="13.5" customHeight="1" x14ac:dyDescent="0.25">
      <c r="A16" s="470" t="s">
        <v>160</v>
      </c>
      <c r="B16" s="470"/>
      <c r="C16" s="470"/>
      <c r="D16" s="471" t="s">
        <v>1620</v>
      </c>
      <c r="E16" s="472" t="s">
        <v>1620</v>
      </c>
    </row>
    <row r="17" spans="1:10" s="407" customFormat="1" ht="13.5" customHeight="1" x14ac:dyDescent="0.25">
      <c r="A17" s="473" t="s">
        <v>355</v>
      </c>
      <c r="B17" s="474">
        <f>MATCH(A17,B25:Q25,0)</f>
        <v>3</v>
      </c>
      <c r="C17" s="475" t="s">
        <v>1621</v>
      </c>
      <c r="D17" s="476">
        <f>INDEX(B26:J33,MATCH(A18,A26:A33,0),MATCH(A17,B25:Q25,0))</f>
        <v>4</v>
      </c>
      <c r="E17" s="477">
        <f>INDEX(B26:J33,B18,B17)</f>
        <v>4</v>
      </c>
    </row>
    <row r="18" spans="1:10" s="407" customFormat="1" ht="13.5" customHeight="1" x14ac:dyDescent="0.25">
      <c r="A18" s="473" t="s">
        <v>1597</v>
      </c>
      <c r="B18" s="478">
        <f>MATCH(A18,A26:A33,0)</f>
        <v>4</v>
      </c>
      <c r="C18" s="475" t="s">
        <v>1622</v>
      </c>
      <c r="D18" s="479" t="s">
        <v>1623</v>
      </c>
      <c r="E18" s="475" t="s">
        <v>1624</v>
      </c>
    </row>
    <row r="19" spans="1:10" s="407" customFormat="1" ht="13.5" customHeight="1" x14ac:dyDescent="0.25">
      <c r="A19" s="5"/>
      <c r="B19" s="480" t="s">
        <v>1625</v>
      </c>
      <c r="C19" s="408"/>
      <c r="E19" s="408"/>
    </row>
    <row r="20" spans="1:10" s="407" customFormat="1" ht="13.5" customHeight="1" x14ac:dyDescent="0.25">
      <c r="A20" s="481" t="s">
        <v>162</v>
      </c>
      <c r="C20" s="408"/>
      <c r="D20" s="482" t="s">
        <v>1620</v>
      </c>
      <c r="E20" s="482" t="s">
        <v>1620</v>
      </c>
    </row>
    <row r="21" spans="1:10" s="407" customFormat="1" ht="13.5" customHeight="1" x14ac:dyDescent="0.25">
      <c r="A21" s="473" t="s">
        <v>1574</v>
      </c>
      <c r="B21" s="483"/>
      <c r="C21" s="408"/>
      <c r="D21" s="484"/>
      <c r="E21" s="485"/>
    </row>
    <row r="22" spans="1:10" s="407" customFormat="1" ht="13.5" customHeight="1" x14ac:dyDescent="0.25">
      <c r="A22" s="486" t="s">
        <v>1603</v>
      </c>
      <c r="B22" s="483"/>
      <c r="C22" s="408"/>
      <c r="D22" s="479" t="s">
        <v>1626</v>
      </c>
      <c r="E22" s="475" t="s">
        <v>1627</v>
      </c>
    </row>
    <row r="23" spans="1:10" s="407" customFormat="1" ht="13.5" customHeight="1" x14ac:dyDescent="0.25">
      <c r="A23" s="5"/>
      <c r="B23" s="475" t="s">
        <v>1628</v>
      </c>
      <c r="C23" s="408"/>
      <c r="D23" s="408"/>
      <c r="E23" s="408"/>
    </row>
    <row r="24" spans="1:10" s="407" customFormat="1" ht="13.15" customHeight="1" x14ac:dyDescent="0.25">
      <c r="A24"/>
      <c r="B24" s="408"/>
      <c r="C24" s="408"/>
      <c r="D24" s="408"/>
      <c r="E24" s="408"/>
    </row>
    <row r="25" spans="1:10" x14ac:dyDescent="0.25">
      <c r="B25" s="487" t="s">
        <v>1574</v>
      </c>
      <c r="C25" s="487" t="s">
        <v>1575</v>
      </c>
      <c r="D25" s="487" t="s">
        <v>355</v>
      </c>
      <c r="E25" s="487" t="s">
        <v>1596</v>
      </c>
      <c r="F25" s="487" t="s">
        <v>1576</v>
      </c>
      <c r="G25" s="487" t="s">
        <v>1577</v>
      </c>
      <c r="H25" s="487" t="s">
        <v>1599</v>
      </c>
      <c r="I25" s="487" t="s">
        <v>1579</v>
      </c>
      <c r="J25" s="487" t="s">
        <v>1570</v>
      </c>
    </row>
    <row r="26" spans="1:10" x14ac:dyDescent="0.25">
      <c r="A26" s="488" t="s">
        <v>1603</v>
      </c>
      <c r="B26" s="489">
        <v>7.7</v>
      </c>
      <c r="C26" s="489">
        <v>7.5</v>
      </c>
      <c r="D26" s="489">
        <v>6.6</v>
      </c>
      <c r="E26" s="489">
        <v>7.2666666666666657</v>
      </c>
      <c r="F26" s="489">
        <v>4</v>
      </c>
      <c r="G26" s="489">
        <v>4.8</v>
      </c>
      <c r="H26" s="489">
        <v>4.3</v>
      </c>
      <c r="I26" s="489">
        <v>4.9000000000000004</v>
      </c>
      <c r="J26" s="489">
        <v>4.3</v>
      </c>
    </row>
    <row r="27" spans="1:10" x14ac:dyDescent="0.25">
      <c r="A27" s="488" t="s">
        <v>1594</v>
      </c>
      <c r="B27" s="489">
        <v>4.9000000000000004</v>
      </c>
      <c r="C27" s="489">
        <v>4.3</v>
      </c>
      <c r="D27" s="489">
        <v>3.6</v>
      </c>
      <c r="E27" s="489">
        <v>8.4</v>
      </c>
      <c r="F27" s="489">
        <v>7.2</v>
      </c>
      <c r="G27" s="489">
        <v>8.1999999999999993</v>
      </c>
      <c r="H27" s="489">
        <v>6.4</v>
      </c>
      <c r="I27" s="489">
        <v>6.2</v>
      </c>
      <c r="J27" s="489">
        <v>8.4</v>
      </c>
    </row>
    <row r="28" spans="1:10" x14ac:dyDescent="0.25">
      <c r="A28" s="488" t="s">
        <v>1604</v>
      </c>
      <c r="B28" s="489">
        <v>6.2</v>
      </c>
      <c r="C28" s="489">
        <v>8.4</v>
      </c>
      <c r="D28" s="489">
        <v>5</v>
      </c>
      <c r="E28" s="489">
        <v>6.4</v>
      </c>
      <c r="F28" s="489">
        <v>4.9000000000000004</v>
      </c>
      <c r="G28" s="489">
        <v>4.3</v>
      </c>
      <c r="H28" s="489">
        <v>7.2</v>
      </c>
      <c r="I28" s="489">
        <v>4.3</v>
      </c>
      <c r="J28" s="489">
        <v>6.4</v>
      </c>
    </row>
    <row r="29" spans="1:10" x14ac:dyDescent="0.25">
      <c r="A29" s="488" t="s">
        <v>1597</v>
      </c>
      <c r="B29" s="489">
        <v>4.3</v>
      </c>
      <c r="C29" s="489">
        <v>6.4</v>
      </c>
      <c r="D29" s="489">
        <v>4</v>
      </c>
      <c r="E29" s="489">
        <v>7.44</v>
      </c>
      <c r="F29" s="489">
        <v>6.2</v>
      </c>
      <c r="G29" s="489">
        <v>8.4</v>
      </c>
      <c r="H29" s="489">
        <v>6.8</v>
      </c>
      <c r="I29" s="489">
        <v>6.4</v>
      </c>
      <c r="J29" s="489">
        <v>6.2</v>
      </c>
    </row>
    <row r="30" spans="1:10" x14ac:dyDescent="0.25">
      <c r="A30" s="488" t="s">
        <v>1605</v>
      </c>
      <c r="B30" s="489">
        <v>5.3</v>
      </c>
      <c r="C30" s="489">
        <v>4.9000000000000004</v>
      </c>
      <c r="D30" s="489">
        <v>8</v>
      </c>
      <c r="E30" s="489">
        <v>6.0666666666666664</v>
      </c>
      <c r="F30" s="489">
        <v>4.3</v>
      </c>
      <c r="G30" s="489">
        <v>6.4</v>
      </c>
      <c r="H30" s="489">
        <v>4.9000000000000004</v>
      </c>
      <c r="I30" s="489">
        <v>7.2</v>
      </c>
      <c r="J30" s="489">
        <v>4.3</v>
      </c>
    </row>
    <row r="31" spans="1:10" x14ac:dyDescent="0.25">
      <c r="A31" s="488" t="s">
        <v>1606</v>
      </c>
      <c r="B31" s="489">
        <v>4.9000000000000004</v>
      </c>
      <c r="C31" s="489">
        <v>4.3</v>
      </c>
      <c r="D31" s="489">
        <v>6.2</v>
      </c>
      <c r="E31" s="489">
        <v>4.9000000000000004</v>
      </c>
      <c r="F31" s="489">
        <v>4.3</v>
      </c>
      <c r="G31" s="489">
        <v>7.44</v>
      </c>
      <c r="H31" s="489">
        <v>6.2</v>
      </c>
      <c r="I31" s="489">
        <v>6.8</v>
      </c>
      <c r="J31" s="489">
        <v>7.1333333333333337</v>
      </c>
    </row>
    <row r="32" spans="1:10" x14ac:dyDescent="0.25">
      <c r="A32" s="488" t="s">
        <v>1607</v>
      </c>
      <c r="B32" s="489">
        <v>6.2</v>
      </c>
      <c r="C32" s="489">
        <v>8.4</v>
      </c>
      <c r="D32" s="489">
        <v>7.5</v>
      </c>
      <c r="E32" s="489">
        <v>6.2</v>
      </c>
      <c r="F32" s="489">
        <v>8.4</v>
      </c>
      <c r="G32" s="489">
        <v>7.78</v>
      </c>
      <c r="H32" s="489">
        <v>4.3</v>
      </c>
      <c r="I32" s="489">
        <v>4.9000000000000004</v>
      </c>
      <c r="J32" s="489">
        <v>4.3</v>
      </c>
    </row>
    <row r="33" spans="1:10" x14ac:dyDescent="0.25">
      <c r="A33" s="488" t="s">
        <v>1608</v>
      </c>
      <c r="B33" s="489">
        <v>4.3</v>
      </c>
      <c r="C33" s="489">
        <v>6.4</v>
      </c>
      <c r="D33" s="489">
        <v>8.1999999999999993</v>
      </c>
      <c r="E33" s="489">
        <v>4.3</v>
      </c>
      <c r="F33" s="489">
        <v>6.4</v>
      </c>
      <c r="G33" s="489">
        <v>8.1199999999999992</v>
      </c>
      <c r="H33" s="489">
        <v>7</v>
      </c>
      <c r="I33" s="489">
        <v>6.2</v>
      </c>
      <c r="J33" s="489">
        <v>8.4</v>
      </c>
    </row>
  </sheetData>
  <mergeCells count="2">
    <mergeCell ref="A1:M1"/>
    <mergeCell ref="A2:M2"/>
  </mergeCells>
  <dataValidations count="2">
    <dataValidation type="list" allowBlank="1" showInputMessage="1" showErrorMessage="1" sqref="A18 A22" xr:uid="{97BC30B1-E7D4-4D53-B543-E71319623B6F}">
      <formula1>$A$26:$A$33</formula1>
    </dataValidation>
    <dataValidation type="list" allowBlank="1" showInputMessage="1" showErrorMessage="1" sqref="A17 A21" xr:uid="{8F398D94-7278-4263-BBD0-6D7CBF51109A}">
      <formula1>$B$25:$J$25</formula1>
    </dataValidation>
  </dataValidations>
  <printOptions horizontalCentered="1"/>
  <pageMargins left="0.70866141732283472" right="0.70866141732283472" top="1.1417322834645669" bottom="0.74803149606299213" header="0.51181102362204722" footer="0.51181102362204722"/>
  <pageSetup paperSize="9" scale="81" orientation="landscape" r:id="rId1"/>
  <headerFooter>
    <oddHeader>&amp;C&amp;20Cursus Formules en Functies gevorderd</oddHeader>
    <oddFooter>&amp;L®Computraining&amp;R&amp;D</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CD81D-E506-4B06-AB86-621534FBAC89}">
  <dimension ref="A1:O32"/>
  <sheetViews>
    <sheetView showGridLines="0" zoomScale="90" zoomScaleNormal="90" workbookViewId="0">
      <selection activeCell="P1" sqref="P1"/>
    </sheetView>
  </sheetViews>
  <sheetFormatPr defaultColWidth="9.28515625" defaultRowHeight="15" x14ac:dyDescent="0.25"/>
  <cols>
    <col min="1" max="1" width="4" customWidth="1"/>
    <col min="2" max="2" width="15.28515625" customWidth="1"/>
    <col min="4" max="4" width="11" customWidth="1"/>
    <col min="5" max="5" width="14" customWidth="1"/>
    <col min="10" max="10" width="11.7109375" customWidth="1"/>
    <col min="11" max="13" width="11.28515625" customWidth="1"/>
    <col min="14" max="14" width="13" customWidth="1"/>
    <col min="15" max="15" width="11.7109375" customWidth="1"/>
  </cols>
  <sheetData>
    <row r="1" spans="1:15" s="399" customFormat="1" ht="49.5" customHeight="1" thickBot="1" x14ac:dyDescent="0.3">
      <c r="A1" s="1057" t="s">
        <v>143</v>
      </c>
      <c r="B1" s="1057"/>
      <c r="C1" s="1057"/>
      <c r="D1" s="1057"/>
      <c r="E1" s="1057"/>
      <c r="F1" s="1057"/>
      <c r="G1" s="1057"/>
      <c r="H1" s="1057"/>
      <c r="I1" s="1057"/>
      <c r="J1" s="1057"/>
      <c r="K1" s="1057"/>
      <c r="L1" s="1057"/>
      <c r="M1" s="1057"/>
      <c r="N1" s="1057"/>
      <c r="O1" s="1057"/>
    </row>
    <row r="2" spans="1:15" s="399" customFormat="1" ht="30" customHeight="1" thickTop="1" x14ac:dyDescent="0.25">
      <c r="A2" s="1058" t="s">
        <v>1629</v>
      </c>
      <c r="B2" s="1058"/>
      <c r="C2" s="1058"/>
      <c r="D2" s="1058"/>
      <c r="E2" s="1058"/>
      <c r="F2" s="1058"/>
      <c r="G2" s="1058"/>
      <c r="H2" s="1058"/>
      <c r="I2" s="1058"/>
      <c r="J2" s="1058"/>
      <c r="K2" s="1058"/>
      <c r="L2" s="1058"/>
      <c r="M2" s="1058"/>
      <c r="N2" s="1058"/>
      <c r="O2" s="1058"/>
    </row>
    <row r="3" spans="1:15" s="116" customFormat="1" ht="20.25" customHeight="1" x14ac:dyDescent="0.25">
      <c r="A3" s="467" t="s">
        <v>1630</v>
      </c>
      <c r="B3" s="467"/>
      <c r="C3" s="467"/>
      <c r="D3" s="467"/>
      <c r="E3" s="467"/>
      <c r="F3" s="467"/>
      <c r="G3" s="467"/>
      <c r="H3" s="467"/>
      <c r="I3" s="467"/>
      <c r="J3" s="467"/>
      <c r="K3" s="467"/>
      <c r="L3" s="467"/>
      <c r="M3" s="467"/>
      <c r="N3" s="467"/>
      <c r="O3" s="467"/>
    </row>
    <row r="4" spans="1:15" ht="15.75" x14ac:dyDescent="0.25">
      <c r="A4" s="340" t="s">
        <v>1631</v>
      </c>
    </row>
    <row r="5" spans="1:15" ht="15.75" x14ac:dyDescent="0.25">
      <c r="A5" s="207" t="s">
        <v>81</v>
      </c>
      <c r="B5" s="409" t="s">
        <v>1632</v>
      </c>
    </row>
    <row r="6" spans="1:15" ht="15.75" x14ac:dyDescent="0.25">
      <c r="A6" s="420" t="s">
        <v>79</v>
      </c>
      <c r="B6" s="5" t="s">
        <v>1633</v>
      </c>
    </row>
    <row r="7" spans="1:15" ht="15.75" x14ac:dyDescent="0.25">
      <c r="A7" s="420"/>
      <c r="B7" s="120" t="s">
        <v>1634</v>
      </c>
    </row>
    <row r="8" spans="1:15" ht="15.75" x14ac:dyDescent="0.25">
      <c r="A8" s="420" t="s">
        <v>77</v>
      </c>
      <c r="B8" s="409" t="s">
        <v>1635</v>
      </c>
    </row>
    <row r="9" spans="1:15" x14ac:dyDescent="0.25">
      <c r="A9" s="207"/>
      <c r="B9" s="490" t="s">
        <v>1636</v>
      </c>
    </row>
    <row r="10" spans="1:15" ht="15.75" x14ac:dyDescent="0.25">
      <c r="A10" s="420" t="s">
        <v>75</v>
      </c>
      <c r="B10" s="409" t="s">
        <v>1637</v>
      </c>
    </row>
    <row r="11" spans="1:15" ht="15.75" x14ac:dyDescent="0.25">
      <c r="A11" s="420"/>
      <c r="B11" s="491" t="s">
        <v>1638</v>
      </c>
    </row>
    <row r="12" spans="1:15" ht="15.75" x14ac:dyDescent="0.25">
      <c r="A12" s="420" t="s">
        <v>73</v>
      </c>
      <c r="B12" s="5" t="s">
        <v>1639</v>
      </c>
    </row>
    <row r="13" spans="1:15" ht="15.75" x14ac:dyDescent="0.25">
      <c r="A13" s="406" t="s">
        <v>1640</v>
      </c>
    </row>
    <row r="14" spans="1:15" x14ac:dyDescent="0.25">
      <c r="B14" s="491" t="s">
        <v>1641</v>
      </c>
    </row>
    <row r="15" spans="1:15" ht="15.75" x14ac:dyDescent="0.25">
      <c r="A15" s="420" t="s">
        <v>1642</v>
      </c>
      <c r="B15" s="5" t="s">
        <v>1643</v>
      </c>
    </row>
    <row r="16" spans="1:15" ht="15.75" x14ac:dyDescent="0.25">
      <c r="A16" s="420" t="s">
        <v>69</v>
      </c>
      <c r="B16" s="5" t="s">
        <v>1644</v>
      </c>
    </row>
    <row r="17" spans="1:15" x14ac:dyDescent="0.25">
      <c r="L17" s="492"/>
    </row>
    <row r="18" spans="1:15" ht="15.75" x14ac:dyDescent="0.25">
      <c r="A18" s="493" t="s">
        <v>1645</v>
      </c>
      <c r="B18" s="494"/>
      <c r="C18" s="494"/>
      <c r="D18" s="494"/>
      <c r="E18" s="494"/>
      <c r="F18" s="494"/>
      <c r="G18" s="494"/>
      <c r="H18" s="494"/>
      <c r="J18" s="495" t="s">
        <v>1646</v>
      </c>
      <c r="K18" s="496" t="s">
        <v>1647</v>
      </c>
      <c r="L18" s="496"/>
      <c r="M18" s="496"/>
      <c r="N18" s="497"/>
    </row>
    <row r="19" spans="1:15" ht="39" x14ac:dyDescent="0.25">
      <c r="A19" s="498" t="s">
        <v>1648</v>
      </c>
      <c r="B19" s="498" t="s">
        <v>1649</v>
      </c>
      <c r="C19" s="498" t="s">
        <v>1650</v>
      </c>
      <c r="D19" s="499" t="s">
        <v>1651</v>
      </c>
      <c r="E19" s="498" t="s">
        <v>1652</v>
      </c>
      <c r="F19" s="500" t="s">
        <v>1500</v>
      </c>
      <c r="G19" s="498" t="s">
        <v>1653</v>
      </c>
      <c r="H19" s="501" t="s">
        <v>1654</v>
      </c>
      <c r="J19" s="519" t="s">
        <v>1655</v>
      </c>
      <c r="K19" s="517" t="str">
        <f>VLOOKUP(K18,B20:H35,2,0)</f>
        <v>Drama</v>
      </c>
      <c r="L19" s="518"/>
      <c r="M19" s="504"/>
    </row>
    <row r="20" spans="1:15" x14ac:dyDescent="0.25">
      <c r="A20" s="505">
        <v>1</v>
      </c>
      <c r="B20" t="s">
        <v>1656</v>
      </c>
      <c r="C20" s="505" t="s">
        <v>1657</v>
      </c>
      <c r="D20" s="504" t="s">
        <v>1658</v>
      </c>
      <c r="E20" s="504" t="s">
        <v>1659</v>
      </c>
      <c r="F20" s="505">
        <v>12</v>
      </c>
      <c r="G20" s="505">
        <v>35</v>
      </c>
      <c r="H20" s="504">
        <v>870</v>
      </c>
      <c r="J20" s="506"/>
      <c r="K20" s="504"/>
      <c r="L20" s="504"/>
      <c r="M20" s="507" t="s">
        <v>1660</v>
      </c>
      <c r="O20" s="504"/>
    </row>
    <row r="21" spans="1:15" x14ac:dyDescent="0.25">
      <c r="A21" s="505">
        <v>2</v>
      </c>
      <c r="B21" t="s">
        <v>1661</v>
      </c>
      <c r="C21" s="505" t="s">
        <v>1657</v>
      </c>
      <c r="D21" s="504" t="s">
        <v>1662</v>
      </c>
      <c r="E21" s="504" t="s">
        <v>1663</v>
      </c>
      <c r="F21" s="505">
        <v>12</v>
      </c>
      <c r="G21" s="505">
        <v>33</v>
      </c>
      <c r="H21" s="504">
        <v>869</v>
      </c>
      <c r="J21" s="495" t="s">
        <v>1500</v>
      </c>
      <c r="K21" s="520">
        <f>INDEX(F20:F32,M22)</f>
        <v>12</v>
      </c>
      <c r="L21" s="521"/>
      <c r="M21" s="497" t="s">
        <v>1664</v>
      </c>
      <c r="N21" s="497"/>
    </row>
    <row r="22" spans="1:15" x14ac:dyDescent="0.25">
      <c r="A22" s="505">
        <v>3</v>
      </c>
      <c r="B22" s="504" t="s">
        <v>1665</v>
      </c>
      <c r="C22" s="505" t="s">
        <v>1657</v>
      </c>
      <c r="D22" s="504" t="s">
        <v>1666</v>
      </c>
      <c r="E22" s="504" t="s">
        <v>1667</v>
      </c>
      <c r="F22" s="505">
        <v>12</v>
      </c>
      <c r="G22" s="505">
        <v>29</v>
      </c>
      <c r="H22" s="504">
        <v>859</v>
      </c>
      <c r="J22" s="495" t="s">
        <v>1668</v>
      </c>
      <c r="K22" s="502">
        <f>INDEX(G20:G32,MATCH(K18,B20:B32,0))</f>
        <v>26</v>
      </c>
      <c r="L22" s="503"/>
      <c r="M22" s="502">
        <f>MATCH(K18,B20:B32,0)</f>
        <v>11</v>
      </c>
      <c r="N22" s="508"/>
      <c r="O22" s="504"/>
    </row>
    <row r="23" spans="1:15" x14ac:dyDescent="0.25">
      <c r="A23" s="505">
        <v>4</v>
      </c>
      <c r="B23" s="504" t="s">
        <v>1669</v>
      </c>
      <c r="C23" s="505" t="s">
        <v>1657</v>
      </c>
      <c r="D23" s="504" t="s">
        <v>1662</v>
      </c>
      <c r="E23" s="504" t="s">
        <v>1670</v>
      </c>
      <c r="F23" s="505">
        <v>12</v>
      </c>
      <c r="G23" s="505">
        <v>30</v>
      </c>
      <c r="H23" s="504">
        <v>843</v>
      </c>
      <c r="J23" s="506"/>
      <c r="L23" s="504"/>
      <c r="M23" s="509" t="s">
        <v>1671</v>
      </c>
      <c r="O23" s="504"/>
    </row>
    <row r="24" spans="1:15" x14ac:dyDescent="0.25">
      <c r="A24" s="505">
        <v>5</v>
      </c>
      <c r="B24" s="504" t="s">
        <v>1672</v>
      </c>
      <c r="C24" s="505" t="s">
        <v>1657</v>
      </c>
      <c r="D24" s="504" t="s">
        <v>1673</v>
      </c>
      <c r="E24" s="504" t="s">
        <v>1674</v>
      </c>
      <c r="F24" s="505">
        <v>16</v>
      </c>
      <c r="G24" s="505">
        <v>35</v>
      </c>
      <c r="H24" s="504">
        <v>833</v>
      </c>
      <c r="N24" s="504"/>
      <c r="O24" s="504"/>
    </row>
    <row r="25" spans="1:15" x14ac:dyDescent="0.25">
      <c r="A25" s="505">
        <v>6</v>
      </c>
      <c r="B25" s="504" t="s">
        <v>1675</v>
      </c>
      <c r="C25" s="505" t="s">
        <v>1657</v>
      </c>
      <c r="D25" s="504" t="s">
        <v>1662</v>
      </c>
      <c r="E25" s="504" t="s">
        <v>1676</v>
      </c>
      <c r="F25" s="505">
        <v>12</v>
      </c>
      <c r="G25" s="505">
        <v>34</v>
      </c>
      <c r="H25" s="504">
        <v>832</v>
      </c>
      <c r="K25" t="s">
        <v>1</v>
      </c>
      <c r="M25" s="510" t="s">
        <v>1677</v>
      </c>
    </row>
    <row r="26" spans="1:15" x14ac:dyDescent="0.25">
      <c r="A26" s="505">
        <v>7</v>
      </c>
      <c r="B26" s="504" t="s">
        <v>1678</v>
      </c>
      <c r="C26" s="505" t="s">
        <v>1679</v>
      </c>
      <c r="D26" s="504" t="s">
        <v>1666</v>
      </c>
      <c r="E26" s="504" t="s">
        <v>1680</v>
      </c>
      <c r="F26" s="505" t="s">
        <v>1681</v>
      </c>
      <c r="G26" s="505">
        <v>33</v>
      </c>
      <c r="H26" s="504">
        <v>820</v>
      </c>
      <c r="J26" s="495" t="s">
        <v>1682</v>
      </c>
      <c r="K26" s="511" t="s">
        <v>1653</v>
      </c>
      <c r="L26" t="s">
        <v>1653</v>
      </c>
      <c r="M26" s="512">
        <f>MATCH(K18,B20:B32,0)</f>
        <v>11</v>
      </c>
      <c r="N26" s="512">
        <f>MATCH(K26,F19:G19,0)</f>
        <v>2</v>
      </c>
    </row>
    <row r="27" spans="1:15" x14ac:dyDescent="0.25">
      <c r="A27" s="505">
        <v>8</v>
      </c>
      <c r="B27" s="504" t="s">
        <v>1683</v>
      </c>
      <c r="C27" s="505" t="s">
        <v>1679</v>
      </c>
      <c r="D27" s="504" t="s">
        <v>1684</v>
      </c>
      <c r="E27" s="504" t="s">
        <v>1685</v>
      </c>
      <c r="F27" s="505" t="s">
        <v>1681</v>
      </c>
      <c r="G27" s="505">
        <v>28</v>
      </c>
      <c r="H27" s="504">
        <v>804</v>
      </c>
      <c r="K27" s="513">
        <f>INDEX(F20:G32,M26,N26)</f>
        <v>26</v>
      </c>
      <c r="L27" s="514"/>
      <c r="M27" s="508"/>
      <c r="N27" s="508"/>
    </row>
    <row r="28" spans="1:15" x14ac:dyDescent="0.25">
      <c r="A28" s="505">
        <v>9</v>
      </c>
      <c r="B28" s="504" t="s">
        <v>1686</v>
      </c>
      <c r="C28" s="505" t="s">
        <v>1687</v>
      </c>
      <c r="D28" s="504" t="s">
        <v>1033</v>
      </c>
      <c r="E28" s="504" t="s">
        <v>1688</v>
      </c>
      <c r="F28" s="505">
        <v>12</v>
      </c>
      <c r="G28" s="505">
        <v>34</v>
      </c>
      <c r="H28" s="504">
        <v>799</v>
      </c>
      <c r="J28" s="515" t="s">
        <v>1689</v>
      </c>
      <c r="K28" t="s">
        <v>1690</v>
      </c>
    </row>
    <row r="29" spans="1:15" x14ac:dyDescent="0.25">
      <c r="A29" s="505">
        <v>10</v>
      </c>
      <c r="B29" s="504" t="s">
        <v>1691</v>
      </c>
      <c r="C29" s="505" t="s">
        <v>1692</v>
      </c>
      <c r="D29" s="504" t="s">
        <v>1662</v>
      </c>
      <c r="E29" s="504" t="s">
        <v>1693</v>
      </c>
      <c r="F29" s="505">
        <v>12</v>
      </c>
      <c r="G29" s="505">
        <v>32</v>
      </c>
      <c r="H29" s="504">
        <v>795</v>
      </c>
      <c r="J29" s="516" t="s">
        <v>1694</v>
      </c>
      <c r="K29" t="s">
        <v>1695</v>
      </c>
    </row>
    <row r="30" spans="1:15" x14ac:dyDescent="0.25">
      <c r="A30" s="505">
        <v>11</v>
      </c>
      <c r="B30" s="504" t="s">
        <v>1647</v>
      </c>
      <c r="C30" s="505" t="s">
        <v>1692</v>
      </c>
      <c r="D30" s="504" t="s">
        <v>1696</v>
      </c>
      <c r="E30" s="504" t="s">
        <v>1697</v>
      </c>
      <c r="F30" s="505">
        <v>12</v>
      </c>
      <c r="G30" s="505">
        <v>26</v>
      </c>
      <c r="H30" s="504">
        <v>787</v>
      </c>
    </row>
    <row r="31" spans="1:15" x14ac:dyDescent="0.25">
      <c r="A31" s="505">
        <v>12</v>
      </c>
      <c r="B31" s="504" t="s">
        <v>1698</v>
      </c>
      <c r="C31" s="505" t="s">
        <v>1692</v>
      </c>
      <c r="D31" s="504" t="s">
        <v>1699</v>
      </c>
      <c r="E31" s="504" t="s">
        <v>1700</v>
      </c>
      <c r="F31" s="505">
        <v>16</v>
      </c>
      <c r="G31" s="505">
        <v>30</v>
      </c>
      <c r="H31" s="504">
        <v>777</v>
      </c>
    </row>
    <row r="32" spans="1:15" x14ac:dyDescent="0.25">
      <c r="A32" s="505">
        <v>13</v>
      </c>
      <c r="B32" s="504" t="s">
        <v>1701</v>
      </c>
      <c r="C32" s="505" t="s">
        <v>1687</v>
      </c>
      <c r="D32" s="504" t="s">
        <v>1662</v>
      </c>
      <c r="E32" s="504" t="s">
        <v>1702</v>
      </c>
      <c r="F32" s="505">
        <v>12</v>
      </c>
      <c r="G32" s="505">
        <v>28</v>
      </c>
      <c r="H32" s="504">
        <v>774</v>
      </c>
    </row>
  </sheetData>
  <mergeCells count="3">
    <mergeCell ref="A1:M1"/>
    <mergeCell ref="N1:O1"/>
    <mergeCell ref="A2:O2"/>
  </mergeCells>
  <dataValidations count="2">
    <dataValidation type="list" allowBlank="1" showInputMessage="1" showErrorMessage="1" sqref="K26:L26" xr:uid="{3599D8F6-5067-4077-AE53-02AF97A85E55}">
      <formula1>$F$19:$G$19</formula1>
    </dataValidation>
    <dataValidation type="list" allowBlank="1" showInputMessage="1" showErrorMessage="1" sqref="K18" xr:uid="{5B4CB296-998B-4B44-83FB-BCEF8D34B023}">
      <formula1>$B$20:$B$35</formula1>
    </dataValidation>
  </dataValidations>
  <printOptions horizontalCentered="1"/>
  <pageMargins left="0.11811023622047245" right="0.11811023622047245" top="0.15748031496062992" bottom="0.15748031496062992" header="0.31496062992125984" footer="0.31496062992125984"/>
  <pageSetup paperSize="9" scale="65" orientation="landscape"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7DB00-EDE1-447E-A9DE-5BCBEB1D7794}">
  <dimension ref="A1:Q52"/>
  <sheetViews>
    <sheetView showGridLines="0" topLeftCell="B1" zoomScaleNormal="100" workbookViewId="0">
      <selection activeCell="W26" sqref="W26"/>
    </sheetView>
  </sheetViews>
  <sheetFormatPr defaultColWidth="9.28515625" defaultRowHeight="12.75" outlineLevelCol="1" x14ac:dyDescent="0.2"/>
  <cols>
    <col min="1" max="1" width="4.7109375" style="505" customWidth="1"/>
    <col min="2" max="2" width="38.28515625" style="504" bestFit="1" customWidth="1"/>
    <col min="3" max="3" width="14" style="505" bestFit="1" customWidth="1"/>
    <col min="4" max="4" width="15.5703125" style="504" customWidth="1"/>
    <col min="5" max="5" width="19.28515625" style="505" bestFit="1" customWidth="1"/>
    <col min="6" max="6" width="12.5703125" style="505" customWidth="1"/>
    <col min="7" max="7" width="11.5703125" style="505" customWidth="1"/>
    <col min="8" max="8" width="11.7109375" style="504" customWidth="1"/>
    <col min="9" max="9" width="9.28515625" style="504" hidden="1" customWidth="1" outlineLevel="1"/>
    <col min="10" max="10" width="11.28515625" style="504" hidden="1" customWidth="1" outlineLevel="1"/>
    <col min="11" max="11" width="10.7109375" style="504" hidden="1" customWidth="1" outlineLevel="1"/>
    <col min="12" max="13" width="9.28515625" style="504" hidden="1" customWidth="1" outlineLevel="1"/>
    <col min="14" max="14" width="5.7109375" style="504" hidden="1" customWidth="1" outlineLevel="1"/>
    <col min="15" max="16" width="9.28515625" style="504" hidden="1" customWidth="1" outlineLevel="1"/>
    <col min="17" max="17" width="9.28515625" style="504" collapsed="1"/>
    <col min="18" max="16384" width="9.28515625" style="504"/>
  </cols>
  <sheetData>
    <row r="1" spans="1:15" ht="15.75" x14ac:dyDescent="0.25">
      <c r="A1" s="1060" t="s">
        <v>1645</v>
      </c>
      <c r="B1" s="1061"/>
      <c r="C1" s="1061"/>
      <c r="D1" s="1061"/>
      <c r="E1" s="1061"/>
      <c r="F1" s="1061"/>
      <c r="G1" s="1061"/>
      <c r="H1" s="1061"/>
    </row>
    <row r="2" spans="1:15" ht="56.25" customHeight="1" x14ac:dyDescent="0.2">
      <c r="A2" s="498" t="s">
        <v>1648</v>
      </c>
      <c r="B2" s="498" t="s">
        <v>1649</v>
      </c>
      <c r="C2" s="498" t="s">
        <v>1650</v>
      </c>
      <c r="D2" s="499" t="s">
        <v>1651</v>
      </c>
      <c r="E2" s="498" t="s">
        <v>1652</v>
      </c>
      <c r="F2" s="500" t="s">
        <v>1500</v>
      </c>
      <c r="G2" s="498" t="s">
        <v>1653</v>
      </c>
      <c r="H2" s="501" t="s">
        <v>1654</v>
      </c>
    </row>
    <row r="3" spans="1:15" ht="15" x14ac:dyDescent="0.25">
      <c r="A3" s="505">
        <v>1</v>
      </c>
      <c r="B3" t="s">
        <v>1656</v>
      </c>
      <c r="C3" s="505" t="s">
        <v>1657</v>
      </c>
      <c r="D3" s="504" t="s">
        <v>1658</v>
      </c>
      <c r="E3" s="504" t="s">
        <v>1659</v>
      </c>
      <c r="F3" s="505">
        <v>12</v>
      </c>
      <c r="G3" s="505">
        <v>35</v>
      </c>
      <c r="H3" s="504">
        <v>870</v>
      </c>
    </row>
    <row r="4" spans="1:15" ht="15" x14ac:dyDescent="0.25">
      <c r="A4" s="505">
        <v>2</v>
      </c>
      <c r="B4" t="s">
        <v>1661</v>
      </c>
      <c r="C4" s="505" t="s">
        <v>1657</v>
      </c>
      <c r="D4" s="504" t="s">
        <v>1662</v>
      </c>
      <c r="E4" s="504" t="s">
        <v>1663</v>
      </c>
      <c r="F4" s="505">
        <v>12</v>
      </c>
      <c r="G4" s="505">
        <v>33</v>
      </c>
      <c r="H4" s="504">
        <v>869</v>
      </c>
      <c r="J4" s="504" t="s">
        <v>1703</v>
      </c>
      <c r="O4" s="522" t="s">
        <v>1704</v>
      </c>
    </row>
    <row r="5" spans="1:15" ht="15" x14ac:dyDescent="0.25">
      <c r="A5" s="505">
        <v>3</v>
      </c>
      <c r="B5" s="504" t="s">
        <v>1665</v>
      </c>
      <c r="C5" s="505" t="s">
        <v>1657</v>
      </c>
      <c r="D5" s="504" t="s">
        <v>1666</v>
      </c>
      <c r="E5" s="504" t="s">
        <v>1667</v>
      </c>
      <c r="F5" s="505">
        <v>12</v>
      </c>
      <c r="G5" s="505">
        <v>29</v>
      </c>
      <c r="H5" s="504">
        <v>859</v>
      </c>
      <c r="J5" s="492" t="s">
        <v>1705</v>
      </c>
    </row>
    <row r="6" spans="1:15" x14ac:dyDescent="0.2">
      <c r="A6" s="505">
        <v>4</v>
      </c>
      <c r="B6" s="504" t="s">
        <v>1669</v>
      </c>
      <c r="C6" s="505" t="s">
        <v>1657</v>
      </c>
      <c r="D6" s="504" t="s">
        <v>1662</v>
      </c>
      <c r="E6" s="504" t="s">
        <v>1670</v>
      </c>
      <c r="F6" s="505">
        <v>12</v>
      </c>
      <c r="G6" s="505">
        <v>30</v>
      </c>
      <c r="H6" s="504">
        <v>843</v>
      </c>
      <c r="J6" s="523" t="s">
        <v>1646</v>
      </c>
      <c r="K6" s="524" t="s">
        <v>1706</v>
      </c>
      <c r="L6" s="524"/>
      <c r="M6" s="524"/>
      <c r="N6" s="524"/>
      <c r="O6" s="524"/>
    </row>
    <row r="7" spans="1:15" x14ac:dyDescent="0.2">
      <c r="A7" s="505">
        <v>5</v>
      </c>
      <c r="B7" s="504" t="s">
        <v>1672</v>
      </c>
      <c r="C7" s="505" t="s">
        <v>1657</v>
      </c>
      <c r="D7" s="504" t="s">
        <v>1673</v>
      </c>
      <c r="E7" s="504" t="s">
        <v>1674</v>
      </c>
      <c r="F7" s="505">
        <v>16</v>
      </c>
      <c r="G7" s="505">
        <v>35</v>
      </c>
      <c r="H7" s="504">
        <v>833</v>
      </c>
      <c r="J7" s="523" t="s">
        <v>1655</v>
      </c>
      <c r="K7" s="502" t="str">
        <f>VLOOKUP(K6,B3:C52,2,0)</f>
        <v>Komedie</v>
      </c>
    </row>
    <row r="8" spans="1:15" x14ac:dyDescent="0.2">
      <c r="A8" s="505">
        <v>6</v>
      </c>
      <c r="B8" s="504" t="s">
        <v>1675</v>
      </c>
      <c r="C8" s="505" t="s">
        <v>1657</v>
      </c>
      <c r="D8" s="504" t="s">
        <v>1662</v>
      </c>
      <c r="E8" s="504" t="s">
        <v>1676</v>
      </c>
      <c r="F8" s="505">
        <v>12</v>
      </c>
      <c r="G8" s="505">
        <v>34</v>
      </c>
      <c r="H8" s="504">
        <v>832</v>
      </c>
      <c r="M8" s="504" t="s">
        <v>1707</v>
      </c>
    </row>
    <row r="9" spans="1:15" x14ac:dyDescent="0.2">
      <c r="A9" s="505">
        <v>7</v>
      </c>
      <c r="B9" s="504" t="s">
        <v>1678</v>
      </c>
      <c r="C9" s="505" t="s">
        <v>1679</v>
      </c>
      <c r="D9" s="504" t="s">
        <v>1666</v>
      </c>
      <c r="E9" s="504" t="s">
        <v>1680</v>
      </c>
      <c r="F9" s="505" t="s">
        <v>1681</v>
      </c>
      <c r="G9" s="505">
        <v>33</v>
      </c>
      <c r="H9" s="504">
        <v>820</v>
      </c>
      <c r="J9" s="523" t="s">
        <v>1500</v>
      </c>
      <c r="K9" s="502" t="str">
        <f>INDEX(F3:F52,MATCH($K$6,B3:B52,0))</f>
        <v>AL</v>
      </c>
      <c r="M9" s="504" t="s">
        <v>1708</v>
      </c>
      <c r="N9" s="504" t="s">
        <v>1664</v>
      </c>
    </row>
    <row r="10" spans="1:15" x14ac:dyDescent="0.2">
      <c r="A10" s="505">
        <v>8</v>
      </c>
      <c r="B10" s="504" t="s">
        <v>1683</v>
      </c>
      <c r="C10" s="505" t="s">
        <v>1679</v>
      </c>
      <c r="D10" s="504" t="s">
        <v>1684</v>
      </c>
      <c r="E10" s="504" t="s">
        <v>1685</v>
      </c>
      <c r="F10" s="505" t="s">
        <v>1681</v>
      </c>
      <c r="G10" s="505">
        <v>28</v>
      </c>
      <c r="H10" s="504">
        <v>804</v>
      </c>
      <c r="J10" s="523" t="s">
        <v>1668</v>
      </c>
      <c r="K10" s="502">
        <f>INDEX(G3:G52,MATCH(K6,B3:B52,0))</f>
        <v>27</v>
      </c>
      <c r="M10" s="505" t="str">
        <f>INDEX(F3:F52,N10)</f>
        <v>AL</v>
      </c>
      <c r="N10" s="504">
        <f>MATCH(K6,B3:B52,0)</f>
        <v>15</v>
      </c>
    </row>
    <row r="11" spans="1:15" x14ac:dyDescent="0.2">
      <c r="A11" s="505">
        <v>9</v>
      </c>
      <c r="B11" s="504" t="s">
        <v>1686</v>
      </c>
      <c r="C11" s="505" t="s">
        <v>1687</v>
      </c>
      <c r="D11" s="504" t="s">
        <v>1033</v>
      </c>
      <c r="E11" s="504" t="s">
        <v>1688</v>
      </c>
      <c r="F11" s="505">
        <v>12</v>
      </c>
      <c r="G11" s="505">
        <v>34</v>
      </c>
      <c r="H11" s="504">
        <v>799</v>
      </c>
    </row>
    <row r="12" spans="1:15" x14ac:dyDescent="0.2">
      <c r="A12" s="505">
        <v>10</v>
      </c>
      <c r="B12" s="504" t="s">
        <v>1691</v>
      </c>
      <c r="C12" s="505" t="s">
        <v>1692</v>
      </c>
      <c r="D12" s="504" t="s">
        <v>1662</v>
      </c>
      <c r="E12" s="504" t="s">
        <v>1693</v>
      </c>
      <c r="F12" s="505">
        <v>12</v>
      </c>
      <c r="G12" s="505">
        <v>32</v>
      </c>
      <c r="H12" s="504">
        <v>795</v>
      </c>
      <c r="J12" s="523" t="s">
        <v>1709</v>
      </c>
      <c r="K12" s="505">
        <f>INDEX(H3:H52,N10,0)</f>
        <v>757</v>
      </c>
    </row>
    <row r="13" spans="1:15" x14ac:dyDescent="0.2">
      <c r="A13" s="505">
        <v>11</v>
      </c>
      <c r="B13" s="504" t="s">
        <v>1647</v>
      </c>
      <c r="C13" s="505" t="s">
        <v>1692</v>
      </c>
      <c r="D13" s="504" t="s">
        <v>1696</v>
      </c>
      <c r="E13" s="504" t="s">
        <v>1697</v>
      </c>
      <c r="F13" s="505">
        <v>12</v>
      </c>
      <c r="G13" s="505">
        <v>26</v>
      </c>
      <c r="H13" s="504">
        <v>787</v>
      </c>
    </row>
    <row r="14" spans="1:15" x14ac:dyDescent="0.2">
      <c r="A14" s="505">
        <v>12</v>
      </c>
      <c r="B14" s="504" t="s">
        <v>1698</v>
      </c>
      <c r="C14" s="505" t="s">
        <v>1692</v>
      </c>
      <c r="D14" s="504" t="s">
        <v>1699</v>
      </c>
      <c r="E14" s="504" t="s">
        <v>1700</v>
      </c>
      <c r="F14" s="505">
        <v>16</v>
      </c>
      <c r="G14" s="505">
        <v>30</v>
      </c>
      <c r="H14" s="504">
        <v>777</v>
      </c>
    </row>
    <row r="15" spans="1:15" x14ac:dyDescent="0.2">
      <c r="A15" s="505">
        <v>13</v>
      </c>
      <c r="B15" s="504" t="s">
        <v>1701</v>
      </c>
      <c r="C15" s="505" t="s">
        <v>1687</v>
      </c>
      <c r="D15" s="504" t="s">
        <v>1662</v>
      </c>
      <c r="E15" s="504" t="s">
        <v>1702</v>
      </c>
      <c r="F15" s="505">
        <v>12</v>
      </c>
      <c r="G15" s="505">
        <v>28</v>
      </c>
      <c r="H15" s="504">
        <v>774</v>
      </c>
    </row>
    <row r="16" spans="1:15" x14ac:dyDescent="0.2">
      <c r="A16" s="505">
        <v>14</v>
      </c>
      <c r="B16" s="504" t="s">
        <v>1710</v>
      </c>
      <c r="C16" s="505" t="s">
        <v>1692</v>
      </c>
      <c r="D16" s="504" t="s">
        <v>1673</v>
      </c>
      <c r="E16" s="504" t="s">
        <v>1711</v>
      </c>
      <c r="F16" s="505">
        <v>12</v>
      </c>
      <c r="G16" s="505">
        <v>29</v>
      </c>
      <c r="H16" s="504">
        <v>771</v>
      </c>
    </row>
    <row r="17" spans="1:8" x14ac:dyDescent="0.2">
      <c r="A17" s="505">
        <v>15</v>
      </c>
      <c r="B17" s="504" t="s">
        <v>1706</v>
      </c>
      <c r="C17" s="505" t="s">
        <v>1712</v>
      </c>
      <c r="D17" s="504" t="s">
        <v>1666</v>
      </c>
      <c r="E17" s="504" t="s">
        <v>1713</v>
      </c>
      <c r="F17" s="505" t="s">
        <v>1681</v>
      </c>
      <c r="G17" s="505">
        <v>27</v>
      </c>
      <c r="H17" s="504">
        <v>757</v>
      </c>
    </row>
    <row r="18" spans="1:8" x14ac:dyDescent="0.2">
      <c r="A18" s="505">
        <v>16</v>
      </c>
      <c r="B18" s="504" t="s">
        <v>1714</v>
      </c>
      <c r="C18" s="505" t="s">
        <v>1692</v>
      </c>
      <c r="D18" s="504" t="s">
        <v>1662</v>
      </c>
      <c r="E18" s="504" t="s">
        <v>1715</v>
      </c>
      <c r="F18" s="505" t="s">
        <v>1681</v>
      </c>
      <c r="G18" s="505">
        <v>24</v>
      </c>
      <c r="H18" s="504">
        <v>746</v>
      </c>
    </row>
    <row r="19" spans="1:8" x14ac:dyDescent="0.2">
      <c r="A19" s="505">
        <v>17</v>
      </c>
      <c r="B19" s="504" t="s">
        <v>1716</v>
      </c>
      <c r="C19" s="505" t="s">
        <v>1712</v>
      </c>
      <c r="D19" s="504" t="s">
        <v>1717</v>
      </c>
      <c r="E19" s="504" t="s">
        <v>1718</v>
      </c>
      <c r="F19" s="505" t="s">
        <v>1719</v>
      </c>
      <c r="G19" s="505">
        <v>29</v>
      </c>
      <c r="H19" s="504">
        <v>740</v>
      </c>
    </row>
    <row r="20" spans="1:8" x14ac:dyDescent="0.2">
      <c r="A20" s="505">
        <v>18</v>
      </c>
      <c r="B20" s="504" t="s">
        <v>1720</v>
      </c>
      <c r="C20" s="505" t="s">
        <v>1657</v>
      </c>
      <c r="D20" s="504" t="s">
        <v>1673</v>
      </c>
      <c r="E20" s="504" t="s">
        <v>1721</v>
      </c>
      <c r="F20" s="505">
        <v>12</v>
      </c>
      <c r="G20" s="505">
        <v>25</v>
      </c>
      <c r="H20" s="504">
        <v>730</v>
      </c>
    </row>
    <row r="21" spans="1:8" x14ac:dyDescent="0.2">
      <c r="A21" s="505">
        <v>19</v>
      </c>
      <c r="B21" s="504" t="s">
        <v>1722</v>
      </c>
      <c r="C21" s="505" t="s">
        <v>1687</v>
      </c>
      <c r="D21" s="504" t="s">
        <v>1723</v>
      </c>
      <c r="E21" s="504" t="s">
        <v>1724</v>
      </c>
      <c r="F21" s="505">
        <v>12</v>
      </c>
      <c r="G21" s="505">
        <v>21</v>
      </c>
      <c r="H21" s="504">
        <v>716</v>
      </c>
    </row>
    <row r="22" spans="1:8" x14ac:dyDescent="0.2">
      <c r="A22" s="505">
        <v>20</v>
      </c>
      <c r="B22" s="504" t="s">
        <v>1725</v>
      </c>
      <c r="C22" s="505" t="s">
        <v>1692</v>
      </c>
      <c r="D22" s="504" t="s">
        <v>1726</v>
      </c>
      <c r="E22" s="504" t="s">
        <v>1727</v>
      </c>
      <c r="F22" s="505">
        <v>12</v>
      </c>
      <c r="G22" s="505">
        <v>30</v>
      </c>
      <c r="H22" s="504">
        <v>710</v>
      </c>
    </row>
    <row r="23" spans="1:8" x14ac:dyDescent="0.2">
      <c r="A23" s="505">
        <v>21</v>
      </c>
      <c r="B23" s="504" t="s">
        <v>1728</v>
      </c>
      <c r="C23" s="505" t="s">
        <v>1657</v>
      </c>
      <c r="D23" s="504" t="s">
        <v>1662</v>
      </c>
      <c r="E23" s="504" t="s">
        <v>1729</v>
      </c>
      <c r="F23" s="505">
        <v>6</v>
      </c>
      <c r="G23" s="505">
        <v>26</v>
      </c>
      <c r="H23" s="504">
        <v>705</v>
      </c>
    </row>
    <row r="24" spans="1:8" x14ac:dyDescent="0.2">
      <c r="A24" s="505">
        <v>22</v>
      </c>
      <c r="B24" s="504" t="s">
        <v>1730</v>
      </c>
      <c r="C24" s="505" t="s">
        <v>1692</v>
      </c>
      <c r="D24" s="504" t="s">
        <v>1673</v>
      </c>
      <c r="E24" s="504" t="s">
        <v>1731</v>
      </c>
      <c r="F24" s="505">
        <v>16</v>
      </c>
      <c r="G24" s="505">
        <v>27</v>
      </c>
      <c r="H24" s="504">
        <v>700</v>
      </c>
    </row>
    <row r="25" spans="1:8" x14ac:dyDescent="0.2">
      <c r="A25" s="505">
        <v>23</v>
      </c>
      <c r="B25" s="504" t="s">
        <v>1732</v>
      </c>
      <c r="C25" s="505" t="s">
        <v>1712</v>
      </c>
      <c r="D25" s="504" t="s">
        <v>1673</v>
      </c>
      <c r="E25" s="504" t="s">
        <v>1733</v>
      </c>
      <c r="F25" s="505">
        <v>12</v>
      </c>
      <c r="G25" s="505">
        <v>20</v>
      </c>
      <c r="H25" s="504">
        <v>696</v>
      </c>
    </row>
    <row r="26" spans="1:8" x14ac:dyDescent="0.2">
      <c r="A26" s="505">
        <v>24</v>
      </c>
      <c r="B26" s="504" t="s">
        <v>1734</v>
      </c>
      <c r="C26" s="505" t="s">
        <v>1735</v>
      </c>
      <c r="D26" s="504" t="s">
        <v>1666</v>
      </c>
      <c r="E26" s="504" t="s">
        <v>1736</v>
      </c>
      <c r="F26" s="505">
        <v>16</v>
      </c>
      <c r="G26" s="505">
        <v>19</v>
      </c>
      <c r="H26" s="504">
        <v>691</v>
      </c>
    </row>
    <row r="27" spans="1:8" x14ac:dyDescent="0.2">
      <c r="A27" s="505">
        <v>25</v>
      </c>
      <c r="B27" s="504" t="s">
        <v>1737</v>
      </c>
      <c r="C27" s="505" t="s">
        <v>1692</v>
      </c>
      <c r="D27" s="504" t="s">
        <v>1738</v>
      </c>
      <c r="E27" s="504" t="s">
        <v>1739</v>
      </c>
      <c r="F27" s="505">
        <v>12</v>
      </c>
      <c r="G27" s="505">
        <v>19</v>
      </c>
      <c r="H27" s="504">
        <v>670</v>
      </c>
    </row>
    <row r="28" spans="1:8" x14ac:dyDescent="0.2">
      <c r="A28" s="505">
        <v>26</v>
      </c>
      <c r="B28" s="504" t="s">
        <v>1740</v>
      </c>
      <c r="C28" s="505" t="s">
        <v>1687</v>
      </c>
      <c r="D28" s="504" t="s">
        <v>1741</v>
      </c>
      <c r="E28" s="504" t="s">
        <v>1742</v>
      </c>
      <c r="F28" s="505">
        <v>16</v>
      </c>
      <c r="G28" s="505">
        <v>25</v>
      </c>
      <c r="H28" s="504">
        <v>673</v>
      </c>
    </row>
    <row r="29" spans="1:8" x14ac:dyDescent="0.2">
      <c r="A29" s="505">
        <v>27</v>
      </c>
      <c r="B29" s="504" t="s">
        <v>1743</v>
      </c>
      <c r="C29" s="505" t="s">
        <v>1712</v>
      </c>
      <c r="D29" s="504" t="s">
        <v>1744</v>
      </c>
      <c r="E29" s="504" t="s">
        <v>1745</v>
      </c>
      <c r="F29" s="505">
        <v>6</v>
      </c>
      <c r="G29" s="505">
        <v>18</v>
      </c>
      <c r="H29" s="504">
        <v>643</v>
      </c>
    </row>
    <row r="30" spans="1:8" x14ac:dyDescent="0.2">
      <c r="A30" s="505">
        <v>28</v>
      </c>
      <c r="B30" s="504" t="s">
        <v>1746</v>
      </c>
      <c r="C30" s="505" t="s">
        <v>1692</v>
      </c>
      <c r="D30" s="504" t="s">
        <v>1662</v>
      </c>
      <c r="E30" s="504" t="s">
        <v>1747</v>
      </c>
      <c r="F30" s="505">
        <v>16</v>
      </c>
      <c r="G30" s="505">
        <v>18</v>
      </c>
      <c r="H30" s="504">
        <v>630</v>
      </c>
    </row>
    <row r="31" spans="1:8" x14ac:dyDescent="0.2">
      <c r="A31" s="505">
        <v>29</v>
      </c>
      <c r="B31" s="504" t="s">
        <v>1748</v>
      </c>
      <c r="C31" s="505" t="s">
        <v>1687</v>
      </c>
      <c r="D31" s="504" t="s">
        <v>1662</v>
      </c>
      <c r="E31" s="504" t="s">
        <v>1749</v>
      </c>
      <c r="F31" s="505">
        <v>12</v>
      </c>
      <c r="G31" s="505">
        <v>19</v>
      </c>
      <c r="H31" s="504">
        <v>628</v>
      </c>
    </row>
    <row r="32" spans="1:8" x14ac:dyDescent="0.2">
      <c r="A32" s="505">
        <v>30</v>
      </c>
      <c r="B32" s="504" t="s">
        <v>1750</v>
      </c>
      <c r="C32" s="505" t="s">
        <v>1657</v>
      </c>
      <c r="D32" s="504" t="s">
        <v>1658</v>
      </c>
      <c r="E32" s="504" t="s">
        <v>1751</v>
      </c>
      <c r="F32" s="505">
        <v>16</v>
      </c>
      <c r="G32" s="505">
        <v>15</v>
      </c>
      <c r="H32" s="504">
        <v>624</v>
      </c>
    </row>
    <row r="33" spans="1:8" x14ac:dyDescent="0.2">
      <c r="A33" s="505">
        <v>31</v>
      </c>
      <c r="B33" s="504" t="s">
        <v>1752</v>
      </c>
      <c r="C33" s="505" t="s">
        <v>1687</v>
      </c>
      <c r="D33" s="504" t="s">
        <v>1744</v>
      </c>
      <c r="E33" s="504" t="s">
        <v>1753</v>
      </c>
      <c r="F33" s="505">
        <v>16</v>
      </c>
      <c r="G33" s="505">
        <v>20</v>
      </c>
      <c r="H33" s="504">
        <v>605</v>
      </c>
    </row>
    <row r="34" spans="1:8" x14ac:dyDescent="0.2">
      <c r="A34" s="505">
        <v>32</v>
      </c>
      <c r="B34" s="504" t="s">
        <v>1754</v>
      </c>
      <c r="C34" s="505" t="s">
        <v>1687</v>
      </c>
      <c r="D34" s="504" t="s">
        <v>1666</v>
      </c>
      <c r="E34" s="504" t="s">
        <v>1755</v>
      </c>
      <c r="F34" s="505">
        <v>12</v>
      </c>
      <c r="G34" s="505">
        <v>20</v>
      </c>
      <c r="H34" s="504">
        <v>589</v>
      </c>
    </row>
    <row r="35" spans="1:8" x14ac:dyDescent="0.2">
      <c r="A35" s="505">
        <v>33</v>
      </c>
      <c r="B35" s="504" t="s">
        <v>1756</v>
      </c>
      <c r="C35" s="505" t="s">
        <v>1757</v>
      </c>
      <c r="D35" s="504" t="s">
        <v>1666</v>
      </c>
      <c r="E35" s="504" t="s">
        <v>1758</v>
      </c>
      <c r="F35" s="505">
        <v>12</v>
      </c>
      <c r="G35" s="505">
        <v>14</v>
      </c>
      <c r="H35" s="504">
        <v>540</v>
      </c>
    </row>
    <row r="36" spans="1:8" x14ac:dyDescent="0.2">
      <c r="A36" s="505">
        <v>34</v>
      </c>
      <c r="B36" s="504" t="s">
        <v>1759</v>
      </c>
      <c r="C36" s="505" t="s">
        <v>1712</v>
      </c>
      <c r="D36" s="504" t="s">
        <v>1033</v>
      </c>
      <c r="E36" s="504" t="s">
        <v>1760</v>
      </c>
      <c r="F36" s="505">
        <v>6</v>
      </c>
      <c r="G36" s="505">
        <v>18</v>
      </c>
      <c r="H36" s="504">
        <v>539</v>
      </c>
    </row>
    <row r="37" spans="1:8" x14ac:dyDescent="0.2">
      <c r="A37" s="505">
        <v>35</v>
      </c>
      <c r="B37" s="504" t="s">
        <v>1761</v>
      </c>
      <c r="C37" s="505" t="s">
        <v>1757</v>
      </c>
      <c r="D37" s="504" t="s">
        <v>1762</v>
      </c>
      <c r="E37" s="504" t="s">
        <v>1763</v>
      </c>
      <c r="F37" s="505">
        <v>6</v>
      </c>
      <c r="G37" s="505">
        <v>21</v>
      </c>
      <c r="H37" s="504">
        <v>510</v>
      </c>
    </row>
    <row r="38" spans="1:8" x14ac:dyDescent="0.2">
      <c r="A38" s="505">
        <v>36</v>
      </c>
      <c r="B38" s="504" t="s">
        <v>1764</v>
      </c>
      <c r="C38" s="505" t="s">
        <v>1712</v>
      </c>
      <c r="D38" s="504" t="s">
        <v>1673</v>
      </c>
      <c r="E38" s="504" t="s">
        <v>1765</v>
      </c>
      <c r="F38" s="505">
        <v>6</v>
      </c>
      <c r="G38" s="505">
        <v>16</v>
      </c>
      <c r="H38" s="504">
        <v>505</v>
      </c>
    </row>
    <row r="39" spans="1:8" x14ac:dyDescent="0.2">
      <c r="A39" s="505">
        <v>37</v>
      </c>
      <c r="B39" s="504" t="s">
        <v>1766</v>
      </c>
      <c r="C39" s="505" t="s">
        <v>1657</v>
      </c>
      <c r="D39" s="504" t="s">
        <v>1744</v>
      </c>
      <c r="E39" s="504" t="s">
        <v>1767</v>
      </c>
      <c r="F39" s="505">
        <v>16</v>
      </c>
      <c r="G39" s="505">
        <v>16</v>
      </c>
      <c r="H39" s="504">
        <v>501</v>
      </c>
    </row>
    <row r="40" spans="1:8" x14ac:dyDescent="0.2">
      <c r="A40" s="505">
        <v>38</v>
      </c>
      <c r="B40" s="504" t="s">
        <v>1768</v>
      </c>
      <c r="C40" s="505" t="s">
        <v>1735</v>
      </c>
      <c r="D40" s="504" t="s">
        <v>1769</v>
      </c>
      <c r="E40" s="504" t="s">
        <v>1770</v>
      </c>
      <c r="F40" s="505">
        <v>16</v>
      </c>
      <c r="G40" s="505">
        <v>15</v>
      </c>
      <c r="H40" s="504">
        <v>489</v>
      </c>
    </row>
    <row r="41" spans="1:8" x14ac:dyDescent="0.2">
      <c r="A41" s="505">
        <v>39</v>
      </c>
      <c r="B41" s="504" t="s">
        <v>1771</v>
      </c>
      <c r="C41" s="505" t="s">
        <v>1712</v>
      </c>
      <c r="D41" s="504" t="s">
        <v>1673</v>
      </c>
      <c r="E41" s="504" t="s">
        <v>1772</v>
      </c>
      <c r="F41" s="505">
        <v>12</v>
      </c>
      <c r="G41" s="505">
        <v>18</v>
      </c>
      <c r="H41" s="504">
        <v>488</v>
      </c>
    </row>
    <row r="42" spans="1:8" x14ac:dyDescent="0.2">
      <c r="A42" s="505">
        <v>40</v>
      </c>
      <c r="B42" s="504" t="s">
        <v>1773</v>
      </c>
      <c r="C42" s="505" t="s">
        <v>1735</v>
      </c>
      <c r="D42" s="504" t="s">
        <v>1033</v>
      </c>
      <c r="E42" s="504" t="s">
        <v>1774</v>
      </c>
      <c r="F42" s="505">
        <v>16</v>
      </c>
      <c r="G42" s="505">
        <v>19</v>
      </c>
      <c r="H42" s="504">
        <v>475</v>
      </c>
    </row>
    <row r="43" spans="1:8" x14ac:dyDescent="0.2">
      <c r="A43" s="505">
        <v>41</v>
      </c>
      <c r="B43" s="504" t="s">
        <v>1775</v>
      </c>
      <c r="C43" s="505" t="s">
        <v>1712</v>
      </c>
      <c r="D43" s="504" t="s">
        <v>1658</v>
      </c>
      <c r="E43" s="504" t="s">
        <v>1776</v>
      </c>
      <c r="F43" s="505">
        <v>12</v>
      </c>
      <c r="G43" s="505">
        <v>12</v>
      </c>
      <c r="H43" s="504">
        <v>460</v>
      </c>
    </row>
    <row r="44" spans="1:8" x14ac:dyDescent="0.2">
      <c r="A44" s="505">
        <v>42</v>
      </c>
      <c r="B44" s="504" t="s">
        <v>1777</v>
      </c>
      <c r="C44" s="505" t="s">
        <v>1692</v>
      </c>
      <c r="D44" s="504" t="s">
        <v>1726</v>
      </c>
      <c r="E44" s="504" t="s">
        <v>1778</v>
      </c>
      <c r="F44" s="505">
        <v>12</v>
      </c>
      <c r="G44" s="505">
        <v>18</v>
      </c>
      <c r="H44" s="504">
        <v>459</v>
      </c>
    </row>
    <row r="45" spans="1:8" x14ac:dyDescent="0.2">
      <c r="A45" s="505">
        <v>43</v>
      </c>
      <c r="B45" s="504" t="s">
        <v>1779</v>
      </c>
      <c r="C45" s="505" t="s">
        <v>1657</v>
      </c>
      <c r="D45" s="504" t="s">
        <v>1662</v>
      </c>
      <c r="E45" s="504" t="s">
        <v>1780</v>
      </c>
      <c r="F45" s="505">
        <v>16</v>
      </c>
      <c r="G45" s="505">
        <v>16</v>
      </c>
      <c r="H45" s="504">
        <v>440</v>
      </c>
    </row>
    <row r="46" spans="1:8" x14ac:dyDescent="0.2">
      <c r="A46" s="505">
        <v>44</v>
      </c>
      <c r="B46" s="504" t="s">
        <v>1781</v>
      </c>
      <c r="C46" s="505" t="s">
        <v>1712</v>
      </c>
      <c r="D46" s="504" t="s">
        <v>1782</v>
      </c>
      <c r="E46" s="504" t="s">
        <v>1783</v>
      </c>
      <c r="F46" s="505">
        <v>12</v>
      </c>
      <c r="G46" s="505">
        <v>10</v>
      </c>
      <c r="H46" s="504">
        <v>439</v>
      </c>
    </row>
    <row r="47" spans="1:8" x14ac:dyDescent="0.2">
      <c r="A47" s="505">
        <v>45</v>
      </c>
      <c r="B47" s="504" t="s">
        <v>1784</v>
      </c>
      <c r="C47" s="505" t="s">
        <v>1692</v>
      </c>
      <c r="D47" s="504" t="s">
        <v>1785</v>
      </c>
      <c r="E47" s="504" t="s">
        <v>1786</v>
      </c>
      <c r="F47" s="505">
        <v>16</v>
      </c>
      <c r="G47" s="505">
        <v>11</v>
      </c>
      <c r="H47" s="504">
        <v>428</v>
      </c>
    </row>
    <row r="48" spans="1:8" x14ac:dyDescent="0.2">
      <c r="A48" s="505">
        <v>46</v>
      </c>
      <c r="B48" s="504" t="s">
        <v>1787</v>
      </c>
      <c r="C48" s="505" t="s">
        <v>1657</v>
      </c>
      <c r="D48" s="504" t="s">
        <v>1662</v>
      </c>
      <c r="E48" s="504" t="s">
        <v>1788</v>
      </c>
      <c r="F48" s="505">
        <v>12</v>
      </c>
      <c r="G48" s="505">
        <v>15</v>
      </c>
      <c r="H48" s="504">
        <v>419</v>
      </c>
    </row>
    <row r="49" spans="1:8" x14ac:dyDescent="0.2">
      <c r="A49" s="505">
        <v>47</v>
      </c>
      <c r="B49" s="504" t="s">
        <v>1789</v>
      </c>
      <c r="C49" s="505" t="s">
        <v>1692</v>
      </c>
      <c r="D49" s="504" t="s">
        <v>1673</v>
      </c>
      <c r="E49" s="504" t="s">
        <v>1790</v>
      </c>
      <c r="F49" s="505">
        <v>16</v>
      </c>
      <c r="G49" s="505">
        <v>14</v>
      </c>
      <c r="H49" s="504">
        <v>407</v>
      </c>
    </row>
    <row r="50" spans="1:8" x14ac:dyDescent="0.2">
      <c r="A50" s="505">
        <v>48</v>
      </c>
      <c r="B50" s="504" t="s">
        <v>1791</v>
      </c>
      <c r="C50" s="505" t="s">
        <v>1712</v>
      </c>
      <c r="D50" s="504" t="s">
        <v>1662</v>
      </c>
      <c r="E50" s="504" t="s">
        <v>1792</v>
      </c>
      <c r="F50" s="505" t="s">
        <v>1681</v>
      </c>
      <c r="G50" s="505">
        <v>14</v>
      </c>
      <c r="H50" s="504">
        <v>401</v>
      </c>
    </row>
    <row r="51" spans="1:8" x14ac:dyDescent="0.2">
      <c r="A51" s="505">
        <v>49</v>
      </c>
      <c r="B51" s="504" t="s">
        <v>1793</v>
      </c>
      <c r="C51" s="505" t="s">
        <v>1679</v>
      </c>
      <c r="D51" s="504" t="s">
        <v>1658</v>
      </c>
      <c r="E51" s="504" t="s">
        <v>1794</v>
      </c>
      <c r="F51" s="505">
        <v>12</v>
      </c>
      <c r="G51" s="505">
        <v>9</v>
      </c>
      <c r="H51" s="504">
        <v>399</v>
      </c>
    </row>
    <row r="52" spans="1:8" x14ac:dyDescent="0.2">
      <c r="A52" s="505">
        <v>50</v>
      </c>
      <c r="B52" s="504" t="s">
        <v>1795</v>
      </c>
      <c r="C52" s="505" t="s">
        <v>1796</v>
      </c>
      <c r="D52" s="504" t="s">
        <v>1723</v>
      </c>
      <c r="E52" s="504" t="s">
        <v>1731</v>
      </c>
      <c r="F52" s="505">
        <v>12</v>
      </c>
      <c r="G52" s="505">
        <v>8</v>
      </c>
      <c r="H52" s="504">
        <v>397</v>
      </c>
    </row>
  </sheetData>
  <autoFilter ref="B2:H2" xr:uid="{3FD51EC6-0AF2-43F8-8EAD-EE03BA4BD996}"/>
  <mergeCells count="1">
    <mergeCell ref="A1:H1"/>
  </mergeCells>
  <dataValidations count="1">
    <dataValidation type="list" allowBlank="1" showInputMessage="1" showErrorMessage="1" sqref="K6" xr:uid="{384902B8-AC18-4B46-9DDA-2DABD7D3DDDA}">
      <formula1>$B$3:$B$52</formula1>
    </dataValidation>
  </dataValidations>
  <hyperlinks>
    <hyperlink ref="O4" r:id="rId1" xr:uid="{CCE99AF5-86C8-40A3-9108-D2C385388BA4}"/>
  </hyperlinks>
  <pageMargins left="0.75" right="0.75" top="1" bottom="1" header="0.5" footer="0.5"/>
  <pageSetup paperSize="9" scale="67" orientation="portrait" r:id="rId2"/>
  <headerFooter alignWithMargins="0"/>
  <colBreaks count="1" manualBreakCount="1">
    <brk id="16" max="1048575" man="1"/>
  </colBreaks>
  <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6324C-E0C4-4B50-B9B0-7DC064D0F5B0}">
  <dimension ref="A1:O103"/>
  <sheetViews>
    <sheetView showGridLines="0" zoomScaleNormal="100" workbookViewId="0">
      <selection activeCell="O1" sqref="O1"/>
    </sheetView>
  </sheetViews>
  <sheetFormatPr defaultColWidth="9" defaultRowHeight="12.75" outlineLevelRow="1" x14ac:dyDescent="0.25"/>
  <cols>
    <col min="1" max="1" width="2" style="538" customWidth="1"/>
    <col min="2" max="2" width="26" style="538" customWidth="1"/>
    <col min="3" max="3" width="12.7109375" style="538" customWidth="1"/>
    <col min="4" max="4" width="6.5703125" style="538" customWidth="1"/>
    <col min="5" max="5" width="12.7109375" style="538" customWidth="1"/>
    <col min="6" max="6" width="6.42578125" style="538" customWidth="1"/>
    <col min="7" max="7" width="9" style="538"/>
    <col min="8" max="8" width="11" style="538" bestFit="1" customWidth="1"/>
    <col min="9" max="9" width="11" style="538" customWidth="1"/>
    <col min="10" max="10" width="8.5703125" style="538" customWidth="1"/>
    <col min="11" max="11" width="7.42578125" style="538" customWidth="1"/>
    <col min="12" max="12" width="9.5703125" style="538" bestFit="1" customWidth="1"/>
    <col min="13" max="13" width="5.5703125" style="538" customWidth="1"/>
    <col min="14" max="14" width="1.7109375" style="538" customWidth="1"/>
    <col min="15" max="15" width="19.42578125" style="601" customWidth="1"/>
    <col min="16" max="16384" width="9" style="538"/>
  </cols>
  <sheetData>
    <row r="1" spans="1:15" s="185" customFormat="1" ht="49.5" customHeight="1" thickBot="1" x14ac:dyDescent="0.3">
      <c r="A1" s="1067" t="s">
        <v>143</v>
      </c>
      <c r="B1" s="1067"/>
      <c r="C1" s="1067"/>
      <c r="D1" s="1067"/>
      <c r="E1" s="1067"/>
      <c r="F1" s="1067"/>
      <c r="G1" s="1067"/>
      <c r="H1" s="1067"/>
      <c r="I1" s="1067"/>
      <c r="J1" s="1067"/>
      <c r="K1" s="1067"/>
      <c r="L1" s="1067"/>
      <c r="M1" s="1067"/>
      <c r="N1" s="525"/>
      <c r="O1" s="526"/>
    </row>
    <row r="2" spans="1:15" s="185" customFormat="1" ht="39.75" customHeight="1" thickTop="1" thickBot="1" x14ac:dyDescent="0.3">
      <c r="A2" s="527" t="s">
        <v>1797</v>
      </c>
      <c r="B2" s="1099"/>
      <c r="C2" s="525"/>
      <c r="D2" s="525"/>
      <c r="E2" s="525"/>
      <c r="F2" s="525"/>
      <c r="G2" s="525"/>
      <c r="H2" s="525"/>
      <c r="I2" s="525"/>
      <c r="J2" s="525"/>
      <c r="K2" s="525"/>
      <c r="L2" s="525"/>
      <c r="M2" s="525"/>
      <c r="N2" s="525"/>
      <c r="O2" s="526"/>
    </row>
    <row r="3" spans="1:15" s="276" customFormat="1" ht="30" customHeight="1" thickTop="1" x14ac:dyDescent="0.25">
      <c r="A3" s="1068" t="s">
        <v>1798</v>
      </c>
      <c r="B3" s="1068"/>
      <c r="C3" s="1068"/>
      <c r="D3" s="1068"/>
      <c r="E3" s="1068"/>
      <c r="F3" s="1068"/>
      <c r="G3" s="1068"/>
      <c r="H3" s="1068"/>
      <c r="I3" s="1068"/>
      <c r="J3" s="1068"/>
      <c r="K3" s="1068"/>
      <c r="L3" s="1068"/>
      <c r="M3" s="1068"/>
      <c r="N3" s="528"/>
      <c r="O3" s="529"/>
    </row>
    <row r="4" spans="1:15" s="335" customFormat="1" ht="22.5" customHeight="1" x14ac:dyDescent="0.3">
      <c r="A4" s="530"/>
      <c r="B4" s="530" t="s">
        <v>1799</v>
      </c>
      <c r="C4" s="531"/>
      <c r="D4" s="531"/>
      <c r="E4" s="531"/>
      <c r="F4" s="531"/>
      <c r="G4" s="531"/>
      <c r="H4" s="531"/>
      <c r="I4" s="531"/>
      <c r="J4" s="531"/>
      <c r="K4" s="531"/>
      <c r="L4" s="531"/>
      <c r="M4" s="531"/>
      <c r="N4" s="528"/>
    </row>
    <row r="5" spans="1:15" s="532" customFormat="1" ht="14.1" customHeight="1" x14ac:dyDescent="0.25">
      <c r="B5" s="532" t="s">
        <v>1800</v>
      </c>
      <c r="C5" s="533"/>
      <c r="D5" s="533"/>
      <c r="E5" s="533"/>
      <c r="F5" s="533"/>
      <c r="G5" s="533"/>
      <c r="H5" s="533"/>
      <c r="I5" s="533"/>
      <c r="J5" s="533"/>
      <c r="K5" s="533"/>
      <c r="L5" s="533"/>
      <c r="M5" s="533"/>
      <c r="N5" s="533"/>
      <c r="O5" s="534"/>
    </row>
    <row r="6" spans="1:15" s="532" customFormat="1" ht="14.1" customHeight="1" x14ac:dyDescent="0.25">
      <c r="A6" s="532">
        <v>1</v>
      </c>
      <c r="B6" s="532" t="s">
        <v>1801</v>
      </c>
      <c r="C6" s="533"/>
      <c r="D6" s="533"/>
      <c r="E6" s="533"/>
      <c r="F6" s="533"/>
      <c r="G6" s="533"/>
      <c r="H6" s="533"/>
      <c r="I6" s="533"/>
      <c r="J6" s="533"/>
      <c r="K6" s="533"/>
      <c r="L6" s="533"/>
      <c r="M6" s="533"/>
      <c r="N6" s="533"/>
      <c r="O6" s="534"/>
    </row>
    <row r="7" spans="1:15" s="532" customFormat="1" ht="14.1" customHeight="1" x14ac:dyDescent="0.25">
      <c r="A7" s="532">
        <v>2</v>
      </c>
      <c r="B7" s="532" t="s">
        <v>1802</v>
      </c>
      <c r="C7" s="535"/>
      <c r="D7" s="535"/>
      <c r="E7" s="535"/>
      <c r="F7" s="535"/>
      <c r="G7" s="535"/>
      <c r="H7" s="535"/>
      <c r="I7" s="535"/>
      <c r="J7" s="535"/>
      <c r="K7" s="535"/>
      <c r="L7" s="535"/>
      <c r="M7" s="535"/>
      <c r="N7" s="535"/>
      <c r="O7" s="534"/>
    </row>
    <row r="8" spans="1:15" s="532" customFormat="1" ht="14.1" customHeight="1" x14ac:dyDescent="0.25">
      <c r="A8" s="532">
        <v>3</v>
      </c>
      <c r="B8" s="532" t="s">
        <v>1803</v>
      </c>
      <c r="C8" s="536"/>
      <c r="O8" s="534"/>
    </row>
    <row r="9" spans="1:15" s="532" customFormat="1" ht="14.1" customHeight="1" x14ac:dyDescent="0.25">
      <c r="A9" s="532">
        <v>4</v>
      </c>
      <c r="B9" s="532" t="s">
        <v>1804</v>
      </c>
      <c r="O9" s="534"/>
    </row>
    <row r="10" spans="1:15" s="532" customFormat="1" ht="14.1" customHeight="1" x14ac:dyDescent="0.25">
      <c r="A10" s="532">
        <v>5</v>
      </c>
      <c r="B10" s="532" t="s">
        <v>1805</v>
      </c>
      <c r="O10" s="537" t="s">
        <v>1806</v>
      </c>
    </row>
    <row r="11" spans="1:15" ht="15.75" customHeight="1" x14ac:dyDescent="0.25">
      <c r="B11" s="539" t="s">
        <v>239</v>
      </c>
      <c r="C11" s="540"/>
      <c r="D11" s="1069" t="s">
        <v>1807</v>
      </c>
      <c r="E11" s="1070"/>
      <c r="O11" s="537" t="s">
        <v>1808</v>
      </c>
    </row>
    <row r="12" spans="1:15" ht="34.9" customHeight="1" x14ac:dyDescent="0.25">
      <c r="B12" s="541" t="s">
        <v>1809</v>
      </c>
      <c r="E12" s="541" t="s">
        <v>1810</v>
      </c>
      <c r="F12" s="542" t="s">
        <v>1811</v>
      </c>
      <c r="O12" s="543"/>
    </row>
    <row r="13" spans="1:15" s="335" customFormat="1" ht="22.5" customHeight="1" x14ac:dyDescent="0.3">
      <c r="A13" s="530"/>
      <c r="B13" s="530" t="s">
        <v>1812</v>
      </c>
      <c r="C13" s="531"/>
      <c r="D13" s="531"/>
      <c r="E13" s="531"/>
      <c r="F13" s="531"/>
      <c r="G13" s="531"/>
      <c r="H13" s="531"/>
      <c r="I13" s="531"/>
      <c r="J13" s="531"/>
      <c r="K13" s="531"/>
      <c r="L13" s="531"/>
      <c r="M13" s="531"/>
      <c r="N13" s="528"/>
    </row>
    <row r="14" spans="1:15" s="532" customFormat="1" ht="13.5" customHeight="1" x14ac:dyDescent="0.25">
      <c r="B14" s="532" t="s">
        <v>1813</v>
      </c>
      <c r="C14" s="533"/>
      <c r="D14" s="533"/>
      <c r="E14" s="533"/>
      <c r="F14" s="533"/>
      <c r="G14" s="533"/>
      <c r="H14" s="533"/>
      <c r="I14" s="533"/>
      <c r="J14" s="533"/>
      <c r="K14" s="533"/>
      <c r="L14" s="533"/>
      <c r="M14" s="533"/>
      <c r="N14" s="533"/>
    </row>
    <row r="15" spans="1:15" s="532" customFormat="1" ht="13.5" customHeight="1" x14ac:dyDescent="0.25">
      <c r="A15" s="532">
        <v>1</v>
      </c>
      <c r="B15" s="532" t="s">
        <v>1814</v>
      </c>
      <c r="C15" s="533"/>
      <c r="D15" s="533"/>
      <c r="E15" s="533"/>
      <c r="F15" s="533"/>
      <c r="G15" s="533"/>
      <c r="H15" s="533"/>
      <c r="I15" s="533"/>
      <c r="J15" s="533"/>
      <c r="K15" s="533"/>
      <c r="L15" s="533"/>
      <c r="M15" s="533"/>
      <c r="N15" s="533"/>
    </row>
    <row r="16" spans="1:15" s="532" customFormat="1" ht="13.5" customHeight="1" x14ac:dyDescent="0.25">
      <c r="A16" s="532">
        <v>2</v>
      </c>
      <c r="B16" s="532" t="s">
        <v>1815</v>
      </c>
      <c r="C16" s="535"/>
      <c r="D16" s="535"/>
      <c r="E16" s="535"/>
      <c r="F16" s="535"/>
      <c r="G16" s="535"/>
      <c r="H16" s="535"/>
      <c r="I16" s="535"/>
      <c r="J16" s="535"/>
      <c r="K16" s="535"/>
      <c r="L16" s="535"/>
      <c r="M16" s="535"/>
      <c r="N16" s="535"/>
    </row>
    <row r="17" spans="1:15" s="532" customFormat="1" ht="13.5" customHeight="1" x14ac:dyDescent="0.25">
      <c r="A17" s="532">
        <v>3</v>
      </c>
      <c r="B17" s="532" t="s">
        <v>1816</v>
      </c>
      <c r="C17" s="536"/>
      <c r="O17" s="534"/>
    </row>
    <row r="18" spans="1:15" s="532" customFormat="1" ht="13.5" customHeight="1" x14ac:dyDescent="0.25">
      <c r="A18" s="532">
        <v>4</v>
      </c>
      <c r="B18" s="532" t="s">
        <v>1817</v>
      </c>
      <c r="O18" s="534"/>
    </row>
    <row r="19" spans="1:15" ht="20.25" x14ac:dyDescent="0.25">
      <c r="B19" s="544"/>
      <c r="D19" s="541"/>
      <c r="O19" s="543" t="s">
        <v>1818</v>
      </c>
    </row>
    <row r="20" spans="1:15" ht="15.75" x14ac:dyDescent="0.25">
      <c r="B20" s="1071" t="s">
        <v>1819</v>
      </c>
      <c r="C20" s="1072"/>
      <c r="D20" s="1072"/>
      <c r="E20" s="1072"/>
      <c r="F20" s="1073"/>
      <c r="O20" s="543" t="s">
        <v>1820</v>
      </c>
    </row>
    <row r="21" spans="1:15" ht="15" customHeight="1" x14ac:dyDescent="0.25">
      <c r="O21" s="543" t="s">
        <v>1821</v>
      </c>
    </row>
    <row r="22" spans="1:15" ht="15" customHeight="1" x14ac:dyDescent="0.25">
      <c r="B22" s="545"/>
      <c r="C22" s="546" t="s">
        <v>239</v>
      </c>
      <c r="D22" s="540"/>
      <c r="E22" s="547" t="s">
        <v>1807</v>
      </c>
      <c r="F22" s="548"/>
      <c r="G22" s="549"/>
      <c r="H22" s="549"/>
      <c r="L22" s="550"/>
      <c r="O22" s="543"/>
    </row>
    <row r="23" spans="1:15" ht="19.149999999999999" customHeight="1" x14ac:dyDescent="0.25">
      <c r="B23" s="551"/>
      <c r="C23" s="552"/>
      <c r="D23" s="553"/>
      <c r="E23" s="554"/>
      <c r="F23" s="553" t="s">
        <v>1822</v>
      </c>
      <c r="O23" s="543"/>
    </row>
    <row r="24" spans="1:15" ht="12.75" customHeight="1" x14ac:dyDescent="0.25">
      <c r="B24" s="551"/>
      <c r="C24" s="555"/>
      <c r="D24" s="553"/>
      <c r="E24" s="553"/>
      <c r="F24" s="553"/>
      <c r="O24" s="543"/>
    </row>
    <row r="25" spans="1:15" ht="15" customHeight="1" x14ac:dyDescent="0.25">
      <c r="B25" s="553"/>
      <c r="C25" s="555"/>
      <c r="D25" s="1074"/>
      <c r="E25" s="1074"/>
      <c r="F25" s="1074"/>
      <c r="O25" s="556"/>
    </row>
    <row r="26" spans="1:15" s="335" customFormat="1" ht="22.5" customHeight="1" x14ac:dyDescent="0.3">
      <c r="A26" s="530"/>
      <c r="B26" s="530" t="s">
        <v>1823</v>
      </c>
      <c r="C26" s="531"/>
      <c r="D26" s="531"/>
      <c r="E26" s="531"/>
      <c r="F26" s="531"/>
      <c r="G26" s="531"/>
      <c r="H26" s="531"/>
      <c r="I26" s="531"/>
      <c r="J26" s="531"/>
      <c r="K26" s="531"/>
      <c r="L26" s="531"/>
      <c r="M26" s="531"/>
      <c r="N26" s="528"/>
    </row>
    <row r="27" spans="1:15" s="557" customFormat="1" ht="13.5" customHeight="1" x14ac:dyDescent="0.25">
      <c r="B27" s="557" t="s">
        <v>1800</v>
      </c>
      <c r="C27" s="558"/>
      <c r="D27" s="558"/>
      <c r="E27" s="558"/>
      <c r="F27" s="558"/>
      <c r="G27" s="558"/>
      <c r="H27" s="558"/>
      <c r="I27" s="558"/>
      <c r="J27" s="558"/>
      <c r="K27" s="558"/>
      <c r="L27" s="558"/>
      <c r="M27" s="558"/>
      <c r="N27" s="558"/>
      <c r="O27" s="559"/>
    </row>
    <row r="28" spans="1:15" s="557" customFormat="1" ht="13.5" customHeight="1" x14ac:dyDescent="0.25">
      <c r="A28" s="557">
        <v>1</v>
      </c>
      <c r="B28" s="557" t="s">
        <v>1824</v>
      </c>
      <c r="C28" s="558"/>
      <c r="D28" s="558"/>
      <c r="E28" s="558"/>
      <c r="F28" s="558"/>
      <c r="G28" s="558"/>
      <c r="H28" s="558"/>
      <c r="I28" s="558"/>
      <c r="J28" s="558"/>
      <c r="K28" s="558"/>
      <c r="L28" s="558"/>
      <c r="M28" s="558"/>
      <c r="N28" s="558"/>
      <c r="O28" s="559"/>
    </row>
    <row r="29" spans="1:15" s="557" customFormat="1" ht="13.5" customHeight="1" x14ac:dyDescent="0.25">
      <c r="A29" s="557">
        <v>2</v>
      </c>
      <c r="B29" s="557" t="s">
        <v>1825</v>
      </c>
      <c r="C29" s="560"/>
      <c r="D29" s="560"/>
      <c r="E29" s="560"/>
      <c r="F29" s="560"/>
      <c r="G29" s="560"/>
      <c r="H29" s="560"/>
      <c r="I29" s="560"/>
      <c r="J29" s="560"/>
      <c r="K29" s="560"/>
      <c r="L29" s="560"/>
      <c r="M29" s="560"/>
      <c r="N29" s="560"/>
      <c r="O29" s="561"/>
    </row>
    <row r="30" spans="1:15" s="557" customFormat="1" ht="13.5" customHeight="1" x14ac:dyDescent="0.25">
      <c r="A30" s="557">
        <v>3</v>
      </c>
      <c r="B30" s="557" t="s">
        <v>1826</v>
      </c>
      <c r="C30" s="562"/>
      <c r="O30" s="561"/>
    </row>
    <row r="31" spans="1:15" s="557" customFormat="1" ht="13.5" customHeight="1" x14ac:dyDescent="0.25">
      <c r="A31" s="557">
        <v>4</v>
      </c>
      <c r="B31" s="557" t="s">
        <v>1827</v>
      </c>
      <c r="O31" s="561"/>
    </row>
    <row r="32" spans="1:15" ht="15" customHeight="1" x14ac:dyDescent="0.25">
      <c r="B32" s="563"/>
      <c r="C32"/>
      <c r="D32"/>
      <c r="E32"/>
      <c r="F32" s="555"/>
      <c r="O32" s="543"/>
    </row>
    <row r="33" spans="2:15" ht="15" customHeight="1" x14ac:dyDescent="0.25">
      <c r="B33" s="538" t="s">
        <v>1828</v>
      </c>
      <c r="C33" s="541" t="s">
        <v>1829</v>
      </c>
      <c r="E33" s="541" t="s">
        <v>1830</v>
      </c>
      <c r="H33" s="1075" t="s">
        <v>1831</v>
      </c>
      <c r="I33" s="1075"/>
      <c r="O33" s="543">
        <v>10</v>
      </c>
    </row>
    <row r="34" spans="2:15" ht="15" customHeight="1" x14ac:dyDescent="0.25">
      <c r="B34" s="564" t="s">
        <v>239</v>
      </c>
      <c r="C34" s="565" t="s">
        <v>239</v>
      </c>
      <c r="D34" s="566"/>
      <c r="E34" s="567" t="s">
        <v>1807</v>
      </c>
      <c r="G34" s="1062" t="s">
        <v>1832</v>
      </c>
      <c r="N34" s="568"/>
      <c r="O34" s="543">
        <v>15</v>
      </c>
    </row>
    <row r="35" spans="2:15" ht="15" customHeight="1" x14ac:dyDescent="0.25">
      <c r="B35" s="569"/>
      <c r="C35" s="570">
        <v>40</v>
      </c>
      <c r="E35" s="571"/>
      <c r="G35" s="1063"/>
      <c r="O35" s="543">
        <v>20</v>
      </c>
    </row>
    <row r="36" spans="2:15" ht="15" customHeight="1" x14ac:dyDescent="0.25">
      <c r="B36" s="569"/>
      <c r="C36" s="541"/>
      <c r="E36" s="541"/>
      <c r="O36" s="543">
        <v>25</v>
      </c>
    </row>
    <row r="37" spans="2:15" ht="15" customHeight="1" x14ac:dyDescent="0.25">
      <c r="B37" s="569"/>
      <c r="C37" s="541"/>
      <c r="E37" s="541"/>
      <c r="O37" s="543">
        <v>30</v>
      </c>
    </row>
    <row r="38" spans="2:15" ht="15" customHeight="1" x14ac:dyDescent="0.25">
      <c r="B38" s="538" t="s">
        <v>1833</v>
      </c>
      <c r="C38" s="541" t="s">
        <v>1834</v>
      </c>
      <c r="E38" s="541" t="s">
        <v>1835</v>
      </c>
      <c r="O38" s="543">
        <v>35</v>
      </c>
    </row>
    <row r="39" spans="2:15" ht="15" customHeight="1" x14ac:dyDescent="0.25">
      <c r="B39" s="564" t="s">
        <v>239</v>
      </c>
      <c r="C39" s="565" t="s">
        <v>239</v>
      </c>
      <c r="D39" s="540"/>
      <c r="E39" s="567" t="s">
        <v>1807</v>
      </c>
      <c r="G39" s="1064" t="s">
        <v>1836</v>
      </c>
      <c r="O39" s="543">
        <v>40</v>
      </c>
    </row>
    <row r="40" spans="2:15" ht="15" customHeight="1" x14ac:dyDescent="0.25">
      <c r="B40" s="572"/>
      <c r="C40" s="573">
        <v>43</v>
      </c>
      <c r="E40" s="574"/>
      <c r="G40" s="1065"/>
      <c r="O40" s="543">
        <v>45</v>
      </c>
    </row>
    <row r="41" spans="2:15" ht="15" customHeight="1" x14ac:dyDescent="0.25">
      <c r="B41" s="572"/>
      <c r="C41" s="575"/>
      <c r="D41" s="576"/>
      <c r="E41" s="541"/>
      <c r="O41" s="543">
        <v>50</v>
      </c>
    </row>
    <row r="42" spans="2:15" ht="15" customHeight="1" x14ac:dyDescent="0.25">
      <c r="C42" s="541"/>
      <c r="E42" s="541"/>
      <c r="O42" s="543">
        <v>55</v>
      </c>
    </row>
    <row r="43" spans="2:15" ht="15" customHeight="1" x14ac:dyDescent="0.25">
      <c r="B43" s="538" t="s">
        <v>1837</v>
      </c>
      <c r="C43" s="541" t="s">
        <v>1838</v>
      </c>
      <c r="E43" s="541" t="s">
        <v>1838</v>
      </c>
      <c r="H43" s="1066" t="s">
        <v>1839</v>
      </c>
      <c r="I43" s="1066"/>
      <c r="O43" s="543">
        <v>60</v>
      </c>
    </row>
    <row r="44" spans="2:15" ht="15" customHeight="1" x14ac:dyDescent="0.25">
      <c r="B44" s="572"/>
      <c r="C44" s="565" t="s">
        <v>239</v>
      </c>
      <c r="D44" s="540"/>
      <c r="E44" s="567" t="s">
        <v>1807</v>
      </c>
      <c r="G44" s="1062" t="s">
        <v>2853</v>
      </c>
      <c r="O44" s="543">
        <v>65</v>
      </c>
    </row>
    <row r="45" spans="2:15" ht="15" customHeight="1" x14ac:dyDescent="0.25">
      <c r="B45" s="577"/>
      <c r="C45" s="578">
        <v>0</v>
      </c>
      <c r="E45" s="574"/>
      <c r="G45" s="1063"/>
      <c r="O45" s="543">
        <v>70</v>
      </c>
    </row>
    <row r="46" spans="2:15" ht="15" customHeight="1" x14ac:dyDescent="0.25">
      <c r="C46" s="541"/>
      <c r="E46" s="541"/>
      <c r="O46" s="543">
        <v>75</v>
      </c>
    </row>
    <row r="47" spans="2:15" ht="13.15" customHeight="1" x14ac:dyDescent="0.25">
      <c r="O47" s="543">
        <v>80</v>
      </c>
    </row>
    <row r="48" spans="2:15" ht="13.15" customHeight="1" x14ac:dyDescent="0.25">
      <c r="B48" s="555" t="s">
        <v>1840</v>
      </c>
      <c r="O48" s="543">
        <v>85</v>
      </c>
    </row>
    <row r="49" spans="2:15" x14ac:dyDescent="0.25">
      <c r="B49" s="538" t="s">
        <v>1841</v>
      </c>
      <c r="O49" s="543">
        <v>90</v>
      </c>
    </row>
    <row r="50" spans="2:15" outlineLevel="1" x14ac:dyDescent="0.25">
      <c r="B50" s="579" t="s">
        <v>1842</v>
      </c>
      <c r="C50" s="579"/>
      <c r="D50" s="579"/>
      <c r="E50" s="579"/>
      <c r="F50" s="579"/>
      <c r="G50" s="579"/>
      <c r="H50" s="579"/>
      <c r="I50" s="579"/>
      <c r="J50" s="579"/>
      <c r="K50" s="579"/>
      <c r="L50" s="579"/>
      <c r="O50" s="543">
        <v>95</v>
      </c>
    </row>
    <row r="51" spans="2:15" outlineLevel="1" x14ac:dyDescent="0.25">
      <c r="B51" s="580" t="s">
        <v>1843</v>
      </c>
      <c r="O51" s="543">
        <v>100</v>
      </c>
    </row>
    <row r="52" spans="2:15" outlineLevel="1" x14ac:dyDescent="0.25">
      <c r="B52" s="538" t="s">
        <v>1844</v>
      </c>
      <c r="O52" s="543">
        <v>105</v>
      </c>
    </row>
    <row r="53" spans="2:15" outlineLevel="1" x14ac:dyDescent="0.25">
      <c r="O53" s="543">
        <v>110</v>
      </c>
    </row>
    <row r="54" spans="2:15" outlineLevel="1" x14ac:dyDescent="0.25">
      <c r="B54" s="538" t="s">
        <v>1845</v>
      </c>
      <c r="O54" s="543">
        <v>115</v>
      </c>
    </row>
    <row r="55" spans="2:15" ht="13.5" outlineLevel="1" thickBot="1" x14ac:dyDescent="0.3">
      <c r="B55" s="581" t="s">
        <v>160</v>
      </c>
      <c r="C55" s="581"/>
      <c r="D55" s="581"/>
      <c r="E55" s="582" t="s">
        <v>1846</v>
      </c>
      <c r="F55" s="583"/>
      <c r="G55" s="583"/>
      <c r="H55" s="583"/>
      <c r="I55" s="583"/>
      <c r="J55" s="583"/>
      <c r="K55" s="583"/>
      <c r="L55" s="583" t="s">
        <v>162</v>
      </c>
      <c r="O55" s="543">
        <v>120</v>
      </c>
    </row>
    <row r="56" spans="2:15" ht="18" customHeight="1" outlineLevel="1" thickTop="1" thickBot="1" x14ac:dyDescent="0.3">
      <c r="D56" s="584">
        <v>14</v>
      </c>
      <c r="E56" s="541" t="str">
        <f>IF(D56&lt;25,"Verlies",IF(D56&lt;50,"Onvoldoende",IF(D56&lt;75,"Voldoende","Winst")))</f>
        <v>Verlies</v>
      </c>
      <c r="F56" s="585"/>
      <c r="O56" s="543">
        <v>125</v>
      </c>
    </row>
    <row r="57" spans="2:15" ht="13.5" outlineLevel="1" thickTop="1" x14ac:dyDescent="0.25">
      <c r="D57" s="586"/>
      <c r="E57" s="587" t="s">
        <v>1847</v>
      </c>
      <c r="O57" s="543">
        <v>130</v>
      </c>
    </row>
    <row r="58" spans="2:15" ht="15.75" customHeight="1" outlineLevel="1" x14ac:dyDescent="0.25">
      <c r="F58" s="588"/>
      <c r="G58" s="538" t="s">
        <v>1848</v>
      </c>
      <c r="O58" s="543">
        <v>135</v>
      </c>
    </row>
    <row r="59" spans="2:15" ht="13.5" outlineLevel="1" thickBot="1" x14ac:dyDescent="0.3">
      <c r="B59" s="538" t="s">
        <v>1849</v>
      </c>
      <c r="D59" s="589"/>
      <c r="F59" s="588"/>
      <c r="O59" s="543">
        <v>140</v>
      </c>
    </row>
    <row r="60" spans="2:15" ht="17.649999999999999" customHeight="1" outlineLevel="1" thickTop="1" thickBot="1" x14ac:dyDescent="0.3">
      <c r="D60" s="590">
        <v>0</v>
      </c>
      <c r="E60" s="591" t="s">
        <v>113</v>
      </c>
      <c r="F60" s="585"/>
      <c r="O60" s="543">
        <v>140</v>
      </c>
    </row>
    <row r="61" spans="2:15" ht="13.5" outlineLevel="1" thickTop="1" x14ac:dyDescent="0.25">
      <c r="B61" s="592"/>
      <c r="F61" s="588"/>
      <c r="O61" s="543"/>
    </row>
    <row r="62" spans="2:15" outlineLevel="1" x14ac:dyDescent="0.25">
      <c r="F62" s="588"/>
      <c r="G62" s="593" t="s">
        <v>1850</v>
      </c>
      <c r="H62" s="593" t="s">
        <v>1851</v>
      </c>
      <c r="I62" s="593" t="s">
        <v>1852</v>
      </c>
      <c r="J62" s="593"/>
      <c r="K62" s="594" t="s">
        <v>1853</v>
      </c>
      <c r="O62" s="543">
        <v>1</v>
      </c>
    </row>
    <row r="63" spans="2:15" outlineLevel="1" x14ac:dyDescent="0.25">
      <c r="B63" s="592" t="s">
        <v>1854</v>
      </c>
      <c r="E63" s="595"/>
      <c r="F63" s="588"/>
      <c r="G63" s="593" t="s">
        <v>1855</v>
      </c>
      <c r="H63" s="593"/>
      <c r="I63" s="593"/>
      <c r="J63" s="593"/>
      <c r="K63" s="594" t="s">
        <v>1856</v>
      </c>
      <c r="O63" s="543">
        <v>2</v>
      </c>
    </row>
    <row r="64" spans="2:15" ht="15" outlineLevel="1" x14ac:dyDescent="0.25">
      <c r="D64" s="596">
        <v>75</v>
      </c>
      <c r="G64" s="553">
        <v>100</v>
      </c>
      <c r="H64" s="597">
        <f>G64-$D$64</f>
        <v>25</v>
      </c>
      <c r="I64" s="541">
        <f>G64-H64</f>
        <v>75</v>
      </c>
      <c r="J64" s="598"/>
      <c r="K64" s="599">
        <f>H64/G64*100%</f>
        <v>0.25</v>
      </c>
      <c r="L64" s="538" t="s">
        <v>239</v>
      </c>
      <c r="O64" s="543">
        <v>3</v>
      </c>
    </row>
    <row r="65" spans="2:15" ht="15.4" customHeight="1" outlineLevel="1" x14ac:dyDescent="0.25">
      <c r="O65" s="543">
        <v>4</v>
      </c>
    </row>
    <row r="66" spans="2:15" ht="21" customHeight="1" outlineLevel="1" x14ac:dyDescent="0.25">
      <c r="G66" s="600" t="s">
        <v>1850</v>
      </c>
      <c r="H66" s="600" t="s">
        <v>1851</v>
      </c>
      <c r="I66" s="600" t="s">
        <v>1852</v>
      </c>
      <c r="J66" s="600"/>
      <c r="K66" s="583" t="s">
        <v>1853</v>
      </c>
      <c r="L66" s="541"/>
      <c r="O66" s="543">
        <v>5</v>
      </c>
    </row>
    <row r="67" spans="2:15" x14ac:dyDescent="0.25">
      <c r="B67" s="592" t="s">
        <v>1854</v>
      </c>
      <c r="G67" s="600" t="s">
        <v>1855</v>
      </c>
      <c r="H67" s="600"/>
      <c r="I67" s="600"/>
      <c r="J67" s="600"/>
      <c r="K67" s="583" t="s">
        <v>1856</v>
      </c>
      <c r="O67" s="543">
        <v>6</v>
      </c>
    </row>
    <row r="68" spans="2:15" x14ac:dyDescent="0.25">
      <c r="D68" s="583"/>
      <c r="G68" s="541">
        <v>100</v>
      </c>
      <c r="K68" s="588"/>
      <c r="L68" s="538" t="s">
        <v>1857</v>
      </c>
      <c r="O68" s="543">
        <v>7</v>
      </c>
    </row>
    <row r="69" spans="2:15" x14ac:dyDescent="0.25">
      <c r="O69" s="543">
        <v>8</v>
      </c>
    </row>
    <row r="70" spans="2:15" x14ac:dyDescent="0.25">
      <c r="O70" s="543">
        <v>9</v>
      </c>
    </row>
    <row r="71" spans="2:15" x14ac:dyDescent="0.25">
      <c r="O71" s="543">
        <v>10</v>
      </c>
    </row>
    <row r="72" spans="2:15" x14ac:dyDescent="0.25">
      <c r="O72" s="543">
        <v>11</v>
      </c>
    </row>
    <row r="73" spans="2:15" x14ac:dyDescent="0.25">
      <c r="O73" s="543">
        <v>12</v>
      </c>
    </row>
    <row r="74" spans="2:15" x14ac:dyDescent="0.25">
      <c r="O74" s="543">
        <v>13</v>
      </c>
    </row>
    <row r="75" spans="2:15" x14ac:dyDescent="0.25">
      <c r="O75" s="543">
        <v>14</v>
      </c>
    </row>
    <row r="76" spans="2:15" x14ac:dyDescent="0.25">
      <c r="O76" s="543">
        <v>15</v>
      </c>
    </row>
    <row r="77" spans="2:15" x14ac:dyDescent="0.25">
      <c r="O77" s="543">
        <v>16</v>
      </c>
    </row>
    <row r="78" spans="2:15" x14ac:dyDescent="0.25">
      <c r="O78" s="543">
        <v>17</v>
      </c>
    </row>
    <row r="79" spans="2:15" x14ac:dyDescent="0.25">
      <c r="O79" s="543">
        <v>18</v>
      </c>
    </row>
    <row r="80" spans="2:15" x14ac:dyDescent="0.25">
      <c r="O80" s="543">
        <v>19</v>
      </c>
    </row>
    <row r="81" spans="15:15" x14ac:dyDescent="0.25">
      <c r="O81" s="543">
        <v>20</v>
      </c>
    </row>
    <row r="82" spans="15:15" x14ac:dyDescent="0.25">
      <c r="O82" s="543">
        <v>21</v>
      </c>
    </row>
    <row r="83" spans="15:15" x14ac:dyDescent="0.25">
      <c r="O83" s="543">
        <v>22</v>
      </c>
    </row>
    <row r="84" spans="15:15" x14ac:dyDescent="0.25">
      <c r="O84" s="543">
        <v>23</v>
      </c>
    </row>
    <row r="85" spans="15:15" x14ac:dyDescent="0.25">
      <c r="O85" s="543">
        <v>24</v>
      </c>
    </row>
    <row r="86" spans="15:15" x14ac:dyDescent="0.25">
      <c r="O86" s="543">
        <v>25</v>
      </c>
    </row>
    <row r="87" spans="15:15" x14ac:dyDescent="0.25">
      <c r="O87" s="543">
        <v>26</v>
      </c>
    </row>
    <row r="88" spans="15:15" x14ac:dyDescent="0.25">
      <c r="O88" s="543">
        <v>27</v>
      </c>
    </row>
    <row r="89" spans="15:15" x14ac:dyDescent="0.25">
      <c r="O89" s="543">
        <v>28</v>
      </c>
    </row>
    <row r="90" spans="15:15" x14ac:dyDescent="0.25">
      <c r="O90" s="543">
        <v>29</v>
      </c>
    </row>
    <row r="91" spans="15:15" x14ac:dyDescent="0.25">
      <c r="O91" s="543">
        <v>30</v>
      </c>
    </row>
    <row r="92" spans="15:15" x14ac:dyDescent="0.25">
      <c r="O92" s="543">
        <v>31</v>
      </c>
    </row>
    <row r="93" spans="15:15" x14ac:dyDescent="0.25">
      <c r="O93" s="543">
        <v>32</v>
      </c>
    </row>
    <row r="94" spans="15:15" x14ac:dyDescent="0.25">
      <c r="O94" s="543">
        <v>33</v>
      </c>
    </row>
    <row r="95" spans="15:15" x14ac:dyDescent="0.25">
      <c r="O95" s="543">
        <v>34</v>
      </c>
    </row>
    <row r="96" spans="15:15" x14ac:dyDescent="0.25">
      <c r="O96" s="543">
        <v>35</v>
      </c>
    </row>
    <row r="97" spans="15:15" x14ac:dyDescent="0.25">
      <c r="O97" s="543">
        <v>36</v>
      </c>
    </row>
    <row r="98" spans="15:15" x14ac:dyDescent="0.25">
      <c r="O98" s="543">
        <v>37</v>
      </c>
    </row>
    <row r="99" spans="15:15" x14ac:dyDescent="0.25">
      <c r="O99" s="543">
        <v>38</v>
      </c>
    </row>
    <row r="100" spans="15:15" x14ac:dyDescent="0.25">
      <c r="O100" s="543">
        <v>39</v>
      </c>
    </row>
    <row r="101" spans="15:15" x14ac:dyDescent="0.25">
      <c r="O101" s="543">
        <v>40</v>
      </c>
    </row>
    <row r="102" spans="15:15" x14ac:dyDescent="0.25">
      <c r="O102" s="556"/>
    </row>
    <row r="103" spans="15:15" x14ac:dyDescent="0.25">
      <c r="O103" s="556"/>
    </row>
  </sheetData>
  <mergeCells count="10">
    <mergeCell ref="G34:G35"/>
    <mergeCell ref="G39:G40"/>
    <mergeCell ref="H43:I43"/>
    <mergeCell ref="G44:G45"/>
    <mergeCell ref="A1:M1"/>
    <mergeCell ref="A3:M3"/>
    <mergeCell ref="D11:E11"/>
    <mergeCell ref="B20:F20"/>
    <mergeCell ref="D25:F25"/>
    <mergeCell ref="H33:I33"/>
  </mergeCells>
  <conditionalFormatting sqref="D60">
    <cfRule type="colorScale" priority="3">
      <colorScale>
        <cfvo type="num" val="0"/>
        <cfvo type="num" val="10"/>
        <color rgb="FFFF7128"/>
        <color rgb="FF00B050"/>
      </colorScale>
    </cfRule>
  </conditionalFormatting>
  <conditionalFormatting sqref="E55">
    <cfRule type="expression" dxfId="6" priority="1">
      <formula>D56&lt;50</formula>
    </cfRule>
  </conditionalFormatting>
  <conditionalFormatting sqref="E56">
    <cfRule type="cellIs" dxfId="5" priority="4" operator="equal">
      <formula>"Winst"</formula>
    </cfRule>
    <cfRule type="cellIs" dxfId="4" priority="5" operator="equal">
      <formula>"Voldoende"</formula>
    </cfRule>
    <cfRule type="cellIs" dxfId="3" priority="6" operator="equal">
      <formula>"Onvoldoende"</formula>
    </cfRule>
    <cfRule type="cellIs" dxfId="2" priority="7" operator="equal">
      <formula>"Verlies"</formula>
    </cfRule>
    <cfRule type="iconSet" priority="8">
      <iconSet iconSet="4Rating">
        <cfvo type="percent" val="0"/>
        <cfvo type="percent" val="25"/>
        <cfvo type="percent" val="50"/>
        <cfvo type="percent" val="75"/>
      </iconSet>
    </cfRule>
  </conditionalFormatting>
  <conditionalFormatting sqref="K64">
    <cfRule type="cellIs" dxfId="1" priority="2" operator="greaterThan">
      <formula>0.89</formula>
    </cfRule>
  </conditionalFormatting>
  <dataValidations count="1">
    <dataValidation allowBlank="1" showInputMessage="1" showErrorMessage="1" prompt="Vergeet niet de tekst goed te lezen" sqref="B45" xr:uid="{631DC0CB-DAE3-4A8E-962F-552116892DC3}"/>
  </dataValidations>
  <printOptions horizontalCentered="1"/>
  <pageMargins left="0.15748031496062992" right="0.15748031496062992" top="0.19685039370078741" bottom="0.19685039370078741" header="0.51181102362204722" footer="0.51181102362204722"/>
  <pageSetup paperSize="9" scale="67" orientation="portrait" horizontalDpi="4294967293" verticalDpi="4294967293"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81" r:id="rId4" name="Drop Down 1">
              <controlPr defaultSize="0" autoLine="0" autoPict="0">
                <anchor moveWithCells="1">
                  <from>
                    <xdr:col>1</xdr:col>
                    <xdr:colOff>76200</xdr:colOff>
                    <xdr:row>11</xdr:row>
                    <xdr:rowOff>114300</xdr:rowOff>
                  </from>
                  <to>
                    <xdr:col>1</xdr:col>
                    <xdr:colOff>895350</xdr:colOff>
                    <xdr:row>11</xdr:row>
                    <xdr:rowOff>381000</xdr:rowOff>
                  </to>
                </anchor>
              </controlPr>
            </control>
          </mc:Choice>
        </mc:AlternateContent>
        <mc:AlternateContent xmlns:mc="http://schemas.openxmlformats.org/markup-compatibility/2006">
          <mc:Choice Requires="x14">
            <control shapeId="20482" r:id="rId5" name="Option Button 2">
              <controlPr defaultSize="0" autoFill="0" autoLine="0" autoPict="0" altText="Man">
                <anchor moveWithCells="1">
                  <from>
                    <xdr:col>2</xdr:col>
                    <xdr:colOff>190500</xdr:colOff>
                    <xdr:row>22</xdr:row>
                    <xdr:rowOff>0</xdr:rowOff>
                  </from>
                  <to>
                    <xdr:col>2</xdr:col>
                    <xdr:colOff>819150</xdr:colOff>
                    <xdr:row>23</xdr:row>
                    <xdr:rowOff>57150</xdr:rowOff>
                  </to>
                </anchor>
              </controlPr>
            </control>
          </mc:Choice>
        </mc:AlternateContent>
        <mc:AlternateContent xmlns:mc="http://schemas.openxmlformats.org/markup-compatibility/2006">
          <mc:Choice Requires="x14">
            <control shapeId="20483" r:id="rId6" name="Spinner 3">
              <controlPr defaultSize="0" autoPict="0">
                <anchor moveWithCells="1" sizeWithCells="1">
                  <from>
                    <xdr:col>1</xdr:col>
                    <xdr:colOff>247650</xdr:colOff>
                    <xdr:row>34</xdr:row>
                    <xdr:rowOff>95250</xdr:rowOff>
                  </from>
                  <to>
                    <xdr:col>1</xdr:col>
                    <xdr:colOff>571500</xdr:colOff>
                    <xdr:row>36</xdr:row>
                    <xdr:rowOff>114300</xdr:rowOff>
                  </to>
                </anchor>
              </controlPr>
            </control>
          </mc:Choice>
        </mc:AlternateContent>
        <mc:AlternateContent xmlns:mc="http://schemas.openxmlformats.org/markup-compatibility/2006">
          <mc:Choice Requires="x14">
            <control shapeId="20484" r:id="rId7" name="Scroll Bar 4">
              <controlPr defaultSize="0" autoPict="0">
                <anchor moveWithCells="1">
                  <from>
                    <xdr:col>1</xdr:col>
                    <xdr:colOff>171450</xdr:colOff>
                    <xdr:row>39</xdr:row>
                    <xdr:rowOff>57150</xdr:rowOff>
                  </from>
                  <to>
                    <xdr:col>1</xdr:col>
                    <xdr:colOff>1352550</xdr:colOff>
                    <xdr:row>40</xdr:row>
                    <xdr:rowOff>114300</xdr:rowOff>
                  </to>
                </anchor>
              </controlPr>
            </control>
          </mc:Choice>
        </mc:AlternateContent>
        <mc:AlternateContent xmlns:mc="http://schemas.openxmlformats.org/markup-compatibility/2006">
          <mc:Choice Requires="x14">
            <control shapeId="20485" r:id="rId8" name="Drop Down 5">
              <controlPr defaultSize="0" autoLine="0" autoPict="0">
                <anchor moveWithCells="1">
                  <from>
                    <xdr:col>1</xdr:col>
                    <xdr:colOff>266700</xdr:colOff>
                    <xdr:row>43</xdr:row>
                    <xdr:rowOff>95250</xdr:rowOff>
                  </from>
                  <to>
                    <xdr:col>1</xdr:col>
                    <xdr:colOff>1047750</xdr:colOff>
                    <xdr:row>44</xdr:row>
                    <xdr:rowOff>133350</xdr:rowOff>
                  </to>
                </anchor>
              </controlPr>
            </control>
          </mc:Choice>
        </mc:AlternateContent>
        <mc:AlternateContent xmlns:mc="http://schemas.openxmlformats.org/markup-compatibility/2006">
          <mc:Choice Requires="x14">
            <control shapeId="20486" r:id="rId9" name="Scroll Bar 7">
              <controlPr defaultSize="0" autoPict="0" altText="Percentage winst">
                <anchor moveWithCells="1">
                  <from>
                    <xdr:col>1</xdr:col>
                    <xdr:colOff>38100</xdr:colOff>
                    <xdr:row>55</xdr:row>
                    <xdr:rowOff>28575</xdr:rowOff>
                  </from>
                  <to>
                    <xdr:col>2</xdr:col>
                    <xdr:colOff>514350</xdr:colOff>
                    <xdr:row>56</xdr:row>
                    <xdr:rowOff>0</xdr:rowOff>
                  </to>
                </anchor>
              </controlPr>
            </control>
          </mc:Choice>
        </mc:AlternateContent>
        <mc:AlternateContent xmlns:mc="http://schemas.openxmlformats.org/markup-compatibility/2006">
          <mc:Choice Requires="x14">
            <control shapeId="20487" r:id="rId10" name="Scroll Bar 8">
              <controlPr defaultSize="0" autoPict="0" altText="Kortingspercentage">
                <anchor moveWithCells="1">
                  <from>
                    <xdr:col>1</xdr:col>
                    <xdr:colOff>133350</xdr:colOff>
                    <xdr:row>63</xdr:row>
                    <xdr:rowOff>19050</xdr:rowOff>
                  </from>
                  <to>
                    <xdr:col>2</xdr:col>
                    <xdr:colOff>476250</xdr:colOff>
                    <xdr:row>64</xdr:row>
                    <xdr:rowOff>38100</xdr:rowOff>
                  </to>
                </anchor>
              </controlPr>
            </control>
          </mc:Choice>
        </mc:AlternateContent>
        <mc:AlternateContent xmlns:mc="http://schemas.openxmlformats.org/markup-compatibility/2006">
          <mc:Choice Requires="x14">
            <control shapeId="20488" r:id="rId11" name="Scroll Bar 9">
              <controlPr locked="0" defaultSize="0" autoPict="0" altText="Beoordeling">
                <anchor moveWithCells="1">
                  <from>
                    <xdr:col>1</xdr:col>
                    <xdr:colOff>38100</xdr:colOff>
                    <xdr:row>59</xdr:row>
                    <xdr:rowOff>28575</xdr:rowOff>
                  </from>
                  <to>
                    <xdr:col>2</xdr:col>
                    <xdr:colOff>533400</xdr:colOff>
                    <xdr:row>60</xdr:row>
                    <xdr:rowOff>0</xdr:rowOff>
                  </to>
                </anchor>
              </controlPr>
            </control>
          </mc:Choice>
        </mc:AlternateContent>
        <mc:AlternateContent xmlns:mc="http://schemas.openxmlformats.org/markup-compatibility/2006">
          <mc:Choice Requires="x14">
            <control shapeId="20489" r:id="rId12" name="Scroll Bar 10">
              <controlPr defaultSize="0" autoPict="0">
                <anchor moveWithCells="1">
                  <from>
                    <xdr:col>7</xdr:col>
                    <xdr:colOff>285750</xdr:colOff>
                    <xdr:row>38</xdr:row>
                    <xdr:rowOff>28575</xdr:rowOff>
                  </from>
                  <to>
                    <xdr:col>8</xdr:col>
                    <xdr:colOff>352425</xdr:colOff>
                    <xdr:row>39</xdr:row>
                    <xdr:rowOff>76200</xdr:rowOff>
                  </to>
                </anchor>
              </controlPr>
            </control>
          </mc:Choice>
        </mc:AlternateContent>
        <mc:AlternateContent xmlns:mc="http://schemas.openxmlformats.org/markup-compatibility/2006">
          <mc:Choice Requires="x14">
            <control shapeId="20490" r:id="rId13" name="Spinner 11">
              <controlPr defaultSize="0" autoPict="0">
                <anchor moveWithCells="1" sizeWithCells="1">
                  <from>
                    <xdr:col>7</xdr:col>
                    <xdr:colOff>285750</xdr:colOff>
                    <xdr:row>33</xdr:row>
                    <xdr:rowOff>0</xdr:rowOff>
                  </from>
                  <to>
                    <xdr:col>7</xdr:col>
                    <xdr:colOff>542925</xdr:colOff>
                    <xdr:row>35</xdr:row>
                    <xdr:rowOff>66675</xdr:rowOff>
                  </to>
                </anchor>
              </controlPr>
            </control>
          </mc:Choice>
        </mc:AlternateContent>
        <mc:AlternateContent xmlns:mc="http://schemas.openxmlformats.org/markup-compatibility/2006">
          <mc:Choice Requires="x14">
            <control shapeId="20494" r:id="rId14" name="Drop Down 14">
              <controlPr defaultSize="0" autoLine="0" autoPict="0">
                <anchor moveWithCells="1">
                  <from>
                    <xdr:col>7</xdr:col>
                    <xdr:colOff>361950</xdr:colOff>
                    <xdr:row>43</xdr:row>
                    <xdr:rowOff>171450</xdr:rowOff>
                  </from>
                  <to>
                    <xdr:col>8</xdr:col>
                    <xdr:colOff>323850</xdr:colOff>
                    <xdr:row>45</xdr:row>
                    <xdr:rowOff>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CE12D-6CF6-4459-AB98-83BF85A29C1A}">
  <dimension ref="A1:V93"/>
  <sheetViews>
    <sheetView showGridLines="0" zoomScaleNormal="100" zoomScaleSheetLayoutView="100" workbookViewId="0">
      <selection activeCell="J1" sqref="J1"/>
    </sheetView>
  </sheetViews>
  <sheetFormatPr defaultColWidth="9" defaultRowHeight="15" x14ac:dyDescent="0.25"/>
  <cols>
    <col min="1" max="1" width="4" style="97" customWidth="1"/>
    <col min="2" max="2" width="15" style="97" bestFit="1" customWidth="1"/>
    <col min="3" max="3" width="20.28515625" style="97" bestFit="1" customWidth="1"/>
    <col min="4" max="4" width="9" style="97"/>
    <col min="5" max="5" width="6.28515625" style="97" customWidth="1"/>
    <col min="6" max="6" width="9" style="97"/>
    <col min="7" max="7" width="14.28515625" style="97" customWidth="1"/>
    <col min="8" max="8" width="17.28515625" style="97" customWidth="1"/>
    <col min="9" max="9" width="23.7109375" style="97" customWidth="1"/>
    <col min="10" max="11" width="22.42578125" style="97" customWidth="1"/>
    <col min="12" max="12" width="22.42578125" style="97" bestFit="1" customWidth="1"/>
    <col min="13" max="14" width="22.42578125" style="97" customWidth="1"/>
    <col min="15" max="15" width="22.42578125" style="97" bestFit="1" customWidth="1"/>
    <col min="16" max="18" width="22.42578125" style="97" customWidth="1"/>
    <col min="19" max="21" width="22.42578125" style="97" bestFit="1" customWidth="1"/>
    <col min="22" max="22" width="10" style="97" bestFit="1" customWidth="1"/>
    <col min="23" max="16384" width="9" style="97"/>
  </cols>
  <sheetData>
    <row r="1" spans="1:12" s="55" customFormat="1" ht="50.25" customHeight="1" thickBot="1" x14ac:dyDescent="0.3">
      <c r="A1" s="1002" t="s">
        <v>59</v>
      </c>
      <c r="B1" s="1002"/>
      <c r="C1" s="1002"/>
      <c r="D1" s="1002"/>
      <c r="E1" s="1002"/>
      <c r="F1" s="1002"/>
      <c r="G1" s="1002"/>
      <c r="H1" s="1002"/>
      <c r="I1" s="1002"/>
      <c r="J1"/>
      <c r="K1"/>
    </row>
    <row r="2" spans="1:12" s="55" customFormat="1" ht="30" customHeight="1" thickTop="1" x14ac:dyDescent="0.25">
      <c r="A2" s="1076" t="s">
        <v>1858</v>
      </c>
      <c r="B2" s="1076"/>
      <c r="C2" s="1076"/>
      <c r="D2" s="1076"/>
      <c r="E2" s="1076"/>
      <c r="F2" s="1076"/>
      <c r="G2" s="1076"/>
      <c r="H2" s="1076"/>
      <c r="I2" s="1076"/>
      <c r="K2" s="526"/>
      <c r="L2" s="526"/>
    </row>
    <row r="3" spans="1:12" s="606" customFormat="1" ht="21" x14ac:dyDescent="0.25">
      <c r="A3" s="602" t="s">
        <v>1859</v>
      </c>
      <c r="B3" s="603"/>
      <c r="C3" s="604"/>
      <c r="D3" s="603"/>
      <c r="E3" s="603"/>
      <c r="F3" s="603"/>
      <c r="G3" s="603"/>
      <c r="H3" s="603"/>
      <c r="I3" s="603"/>
      <c r="J3"/>
      <c r="K3"/>
      <c r="L3" s="605"/>
    </row>
    <row r="4" spans="1:12" s="608" customFormat="1" ht="15.75" x14ac:dyDescent="0.25">
      <c r="A4" s="607" t="s">
        <v>1860</v>
      </c>
      <c r="B4" s="606"/>
      <c r="C4" s="606"/>
      <c r="D4" s="606"/>
      <c r="E4" s="606"/>
      <c r="F4" s="606"/>
    </row>
    <row r="5" spans="1:12" s="608" customFormat="1" ht="15.75" x14ac:dyDescent="0.25">
      <c r="A5" s="609" t="s">
        <v>1861</v>
      </c>
      <c r="B5" s="609"/>
      <c r="C5" s="609"/>
      <c r="F5" s="97"/>
      <c r="G5" s="97"/>
    </row>
    <row r="6" spans="1:12" s="608" customFormat="1" ht="15.75" x14ac:dyDescent="0.25">
      <c r="A6" s="609" t="s">
        <v>1862</v>
      </c>
      <c r="B6" s="609"/>
      <c r="C6" s="609"/>
      <c r="F6" s="97"/>
      <c r="G6" s="97"/>
    </row>
    <row r="7" spans="1:12" s="608" customFormat="1" ht="15.75" x14ac:dyDescent="0.25">
      <c r="A7" s="607" t="s">
        <v>1863</v>
      </c>
      <c r="B7" s="609"/>
      <c r="C7" s="609"/>
      <c r="F7" s="97"/>
      <c r="G7" s="97"/>
    </row>
    <row r="8" spans="1:12" s="608" customFormat="1" ht="15.75" x14ac:dyDescent="0.25">
      <c r="A8" s="609" t="s">
        <v>1864</v>
      </c>
      <c r="B8" s="609"/>
      <c r="C8" s="609"/>
      <c r="F8" s="97"/>
      <c r="G8" s="97"/>
    </row>
    <row r="9" spans="1:12" s="608" customFormat="1" ht="15.75" x14ac:dyDescent="0.25">
      <c r="A9" s="607" t="s">
        <v>1865</v>
      </c>
      <c r="B9" s="609"/>
      <c r="C9" s="609"/>
      <c r="F9" s="97"/>
      <c r="G9" s="97"/>
    </row>
    <row r="10" spans="1:12" s="608" customFormat="1" ht="15.75" x14ac:dyDescent="0.25">
      <c r="A10" s="97"/>
      <c r="B10" s="609"/>
      <c r="C10" s="609"/>
      <c r="F10" s="97"/>
      <c r="G10" s="97"/>
    </row>
    <row r="11" spans="1:12" s="608" customFormat="1" ht="15.75" x14ac:dyDescent="0.25">
      <c r="A11" s="610" t="s">
        <v>1866</v>
      </c>
      <c r="B11" s="14"/>
      <c r="C11" s="14"/>
      <c r="D11" s="14"/>
      <c r="E11" s="14"/>
      <c r="F11" s="265"/>
      <c r="G11" s="265"/>
      <c r="H11" s="14"/>
      <c r="I11" s="14"/>
    </row>
    <row r="12" spans="1:12" s="608" customFormat="1" ht="15.75" x14ac:dyDescent="0.25">
      <c r="A12" s="611" t="s">
        <v>1867</v>
      </c>
      <c r="B12" s="14"/>
      <c r="C12" s="14"/>
      <c r="D12" s="14"/>
      <c r="E12" s="14"/>
      <c r="F12" s="265"/>
      <c r="G12" s="265"/>
      <c r="H12" s="14"/>
      <c r="I12" s="14"/>
    </row>
    <row r="13" spans="1:12" s="608" customFormat="1" ht="15.75" x14ac:dyDescent="0.25">
      <c r="A13" s="14" t="s">
        <v>1868</v>
      </c>
      <c r="B13" s="14"/>
      <c r="C13" s="14"/>
      <c r="D13" s="14"/>
      <c r="E13" s="14"/>
      <c r="F13" s="265"/>
      <c r="G13" s="265"/>
      <c r="H13" s="14"/>
      <c r="I13" s="14"/>
    </row>
    <row r="14" spans="1:12" s="608" customFormat="1" ht="15.75" x14ac:dyDescent="0.25">
      <c r="A14" s="611" t="s">
        <v>1869</v>
      </c>
      <c r="B14" s="14"/>
      <c r="C14" s="14"/>
      <c r="D14" s="14"/>
      <c r="E14" s="14"/>
      <c r="F14" s="265"/>
      <c r="G14" s="265"/>
      <c r="H14" s="14"/>
      <c r="I14" s="14"/>
    </row>
    <row r="15" spans="1:12" s="608" customFormat="1" ht="15.75" x14ac:dyDescent="0.25">
      <c r="A15" s="611" t="s">
        <v>1870</v>
      </c>
      <c r="B15" s="14"/>
      <c r="C15" s="14"/>
      <c r="D15" s="14"/>
      <c r="E15" s="14"/>
      <c r="F15" s="265"/>
      <c r="G15" s="265"/>
      <c r="H15" s="14"/>
      <c r="I15" s="14"/>
    </row>
    <row r="16" spans="1:12" s="608" customFormat="1" ht="15.75" x14ac:dyDescent="0.25">
      <c r="A16" s="14" t="s">
        <v>1871</v>
      </c>
      <c r="B16" s="14"/>
      <c r="C16" s="14"/>
      <c r="D16" s="14"/>
      <c r="E16" s="14"/>
      <c r="F16" s="14"/>
      <c r="G16" s="14"/>
      <c r="H16" s="14"/>
      <c r="I16" s="14"/>
    </row>
    <row r="17" spans="1:22" s="608" customFormat="1" ht="15.75" x14ac:dyDescent="0.25">
      <c r="A17" s="14" t="s">
        <v>1872</v>
      </c>
      <c r="B17" s="14"/>
      <c r="C17" s="14"/>
      <c r="D17" s="14"/>
      <c r="E17" s="14"/>
      <c r="F17" s="14"/>
      <c r="G17" s="5"/>
      <c r="H17" s="5"/>
      <c r="I17" s="14"/>
    </row>
    <row r="18" spans="1:22" s="608" customFormat="1" ht="15.75" x14ac:dyDescent="0.25">
      <c r="A18" s="606"/>
      <c r="B18" s="609"/>
      <c r="C18" s="609"/>
      <c r="G18"/>
      <c r="H18"/>
    </row>
    <row r="19" spans="1:22" ht="15.75" x14ac:dyDescent="0.25">
      <c r="A19" s="612"/>
    </row>
    <row r="20" spans="1:22" ht="15.75" x14ac:dyDescent="0.25">
      <c r="A20"/>
      <c r="B20" s="795" t="s">
        <v>415</v>
      </c>
      <c r="C20" s="5" t="s">
        <v>418</v>
      </c>
      <c r="D20"/>
      <c r="E20"/>
      <c r="G20" s="613"/>
      <c r="H20"/>
      <c r="I20"/>
      <c r="J20"/>
      <c r="K20"/>
      <c r="L20"/>
      <c r="M20"/>
      <c r="N20"/>
      <c r="O20"/>
      <c r="P20"/>
      <c r="Q20"/>
      <c r="R20"/>
      <c r="S20"/>
      <c r="T20"/>
      <c r="U20"/>
      <c r="V20"/>
    </row>
    <row r="21" spans="1:22" ht="15.75" x14ac:dyDescent="0.25">
      <c r="A21"/>
      <c r="B21" s="265"/>
      <c r="C21" s="265"/>
      <c r="D21"/>
      <c r="E21"/>
      <c r="G21" s="1"/>
      <c r="H21"/>
      <c r="I21"/>
      <c r="J21"/>
      <c r="K21"/>
      <c r="L21"/>
      <c r="M21"/>
      <c r="N21"/>
      <c r="O21"/>
      <c r="P21"/>
      <c r="Q21"/>
      <c r="R21"/>
      <c r="S21"/>
      <c r="T21"/>
      <c r="U21"/>
      <c r="V21"/>
    </row>
    <row r="22" spans="1:22" ht="15.75" x14ac:dyDescent="0.25">
      <c r="A22"/>
      <c r="B22" s="795" t="s">
        <v>1873</v>
      </c>
      <c r="C22" s="5" t="s">
        <v>1874</v>
      </c>
      <c r="D22"/>
      <c r="E22"/>
      <c r="G22" s="614"/>
      <c r="H22"/>
      <c r="I22"/>
      <c r="J22"/>
      <c r="K22"/>
      <c r="L22"/>
      <c r="M22"/>
      <c r="N22"/>
      <c r="O22"/>
      <c r="P22"/>
      <c r="Q22"/>
      <c r="R22"/>
      <c r="S22"/>
      <c r="T22"/>
      <c r="U22"/>
      <c r="V22"/>
    </row>
    <row r="23" spans="1:22" ht="15.75" x14ac:dyDescent="0.25">
      <c r="A23"/>
      <c r="B23" s="10" t="s">
        <v>417</v>
      </c>
      <c r="C23" s="5">
        <v>10005.94</v>
      </c>
      <c r="D23"/>
      <c r="E23"/>
      <c r="G23" s="614"/>
      <c r="H23"/>
      <c r="I23"/>
      <c r="J23"/>
      <c r="K23"/>
      <c r="L23"/>
      <c r="M23"/>
      <c r="N23"/>
      <c r="O23"/>
      <c r="P23"/>
      <c r="Q23"/>
      <c r="R23"/>
      <c r="S23"/>
      <c r="T23"/>
      <c r="U23"/>
      <c r="V23"/>
    </row>
    <row r="24" spans="1:22" ht="15.75" x14ac:dyDescent="0.25">
      <c r="A24"/>
      <c r="B24" s="615" t="s">
        <v>416</v>
      </c>
      <c r="C24" s="5">
        <v>4011.95</v>
      </c>
      <c r="D24"/>
      <c r="E24"/>
      <c r="G24" s="614"/>
      <c r="H24"/>
      <c r="I24"/>
      <c r="J24"/>
      <c r="K24"/>
      <c r="L24"/>
      <c r="M24"/>
      <c r="N24"/>
      <c r="O24"/>
      <c r="P24"/>
      <c r="Q24"/>
      <c r="R24"/>
      <c r="S24"/>
      <c r="T24"/>
      <c r="U24"/>
      <c r="V24"/>
    </row>
    <row r="25" spans="1:22" ht="15.75" x14ac:dyDescent="0.25">
      <c r="A25"/>
      <c r="B25" s="615" t="s">
        <v>988</v>
      </c>
      <c r="C25" s="5">
        <v>3827</v>
      </c>
      <c r="D25"/>
      <c r="E25"/>
      <c r="G25" s="614"/>
      <c r="H25"/>
      <c r="I25"/>
      <c r="J25"/>
      <c r="K25"/>
      <c r="L25"/>
      <c r="M25"/>
      <c r="N25"/>
      <c r="O25"/>
      <c r="P25"/>
      <c r="Q25"/>
      <c r="R25"/>
      <c r="S25"/>
      <c r="T25"/>
      <c r="U25"/>
      <c r="V25"/>
    </row>
    <row r="26" spans="1:22" ht="15.75" x14ac:dyDescent="0.25">
      <c r="A26"/>
      <c r="B26" s="615" t="s">
        <v>830</v>
      </c>
      <c r="C26" s="5">
        <v>999</v>
      </c>
      <c r="D26"/>
      <c r="E26"/>
      <c r="G26" s="614"/>
      <c r="H26"/>
      <c r="I26"/>
      <c r="J26"/>
      <c r="K26"/>
      <c r="L26"/>
      <c r="M26"/>
      <c r="N26"/>
      <c r="O26"/>
      <c r="P26"/>
      <c r="Q26"/>
      <c r="R26"/>
      <c r="S26"/>
      <c r="T26"/>
      <c r="U26"/>
      <c r="V26"/>
    </row>
    <row r="27" spans="1:22" ht="15.75" x14ac:dyDescent="0.25">
      <c r="A27"/>
      <c r="B27" s="615" t="s">
        <v>750</v>
      </c>
      <c r="C27" s="5">
        <v>899</v>
      </c>
      <c r="D27"/>
      <c r="E27"/>
      <c r="G27" s="1"/>
      <c r="H27"/>
      <c r="I27"/>
      <c r="J27"/>
      <c r="K27"/>
      <c r="L27"/>
      <c r="M27"/>
      <c r="N27"/>
      <c r="O27"/>
      <c r="P27"/>
      <c r="Q27"/>
      <c r="R27"/>
      <c r="S27"/>
      <c r="T27"/>
      <c r="U27"/>
      <c r="V27"/>
    </row>
    <row r="28" spans="1:22" ht="15.75" x14ac:dyDescent="0.25">
      <c r="A28"/>
      <c r="B28" s="615" t="s">
        <v>797</v>
      </c>
      <c r="C28" s="5">
        <v>268.99</v>
      </c>
      <c r="D28"/>
      <c r="E28"/>
      <c r="G28" s="614"/>
      <c r="H28"/>
      <c r="I28"/>
      <c r="J28"/>
      <c r="K28"/>
      <c r="L28"/>
      <c r="M28"/>
      <c r="N28"/>
      <c r="O28"/>
      <c r="P28"/>
      <c r="Q28"/>
      <c r="R28"/>
      <c r="S28"/>
      <c r="T28"/>
      <c r="U28"/>
      <c r="V28"/>
    </row>
    <row r="29" spans="1:22" ht="15.75" x14ac:dyDescent="0.25">
      <c r="A29"/>
      <c r="B29" s="10" t="s">
        <v>429</v>
      </c>
      <c r="C29" s="5">
        <v>9645.94</v>
      </c>
      <c r="D29"/>
      <c r="E29"/>
      <c r="G29" s="614"/>
      <c r="H29"/>
      <c r="I29"/>
      <c r="J29"/>
      <c r="K29"/>
      <c r="L29"/>
      <c r="M29"/>
      <c r="N29"/>
      <c r="O29"/>
      <c r="P29"/>
      <c r="Q29"/>
      <c r="R29"/>
      <c r="S29"/>
      <c r="T29"/>
      <c r="U29"/>
      <c r="V29"/>
    </row>
    <row r="30" spans="1:22" ht="15.75" x14ac:dyDescent="0.25">
      <c r="A30"/>
      <c r="B30" s="615" t="s">
        <v>416</v>
      </c>
      <c r="C30" s="5">
        <v>6494</v>
      </c>
      <c r="D30"/>
      <c r="E30"/>
      <c r="G30" s="614"/>
      <c r="H30"/>
      <c r="I30"/>
      <c r="J30"/>
      <c r="K30"/>
      <c r="L30"/>
      <c r="M30"/>
      <c r="N30"/>
      <c r="O30"/>
      <c r="P30"/>
      <c r="Q30"/>
      <c r="R30"/>
      <c r="S30"/>
      <c r="T30"/>
      <c r="U30"/>
      <c r="V30"/>
    </row>
    <row r="31" spans="1:22" ht="15.75" x14ac:dyDescent="0.25">
      <c r="A31"/>
      <c r="B31" s="615" t="s">
        <v>988</v>
      </c>
      <c r="C31" s="5">
        <v>888</v>
      </c>
      <c r="D31"/>
      <c r="E31"/>
      <c r="G31" s="614"/>
      <c r="H31"/>
      <c r="I31"/>
      <c r="J31"/>
      <c r="K31"/>
      <c r="L31"/>
      <c r="M31"/>
      <c r="N31"/>
      <c r="O31"/>
      <c r="P31"/>
      <c r="Q31"/>
      <c r="R31"/>
      <c r="S31"/>
      <c r="T31"/>
      <c r="U31"/>
      <c r="V31"/>
    </row>
    <row r="32" spans="1:22" ht="15.75" x14ac:dyDescent="0.25">
      <c r="A32"/>
      <c r="B32" s="615" t="s">
        <v>812</v>
      </c>
      <c r="C32" s="5">
        <v>629</v>
      </c>
      <c r="D32"/>
      <c r="E32"/>
      <c r="G32" s="614"/>
      <c r="H32"/>
      <c r="I32"/>
      <c r="J32"/>
      <c r="K32"/>
      <c r="L32"/>
      <c r="M32"/>
      <c r="N32"/>
      <c r="O32"/>
      <c r="P32"/>
      <c r="Q32"/>
      <c r="R32"/>
      <c r="S32"/>
      <c r="T32"/>
      <c r="U32"/>
      <c r="V32"/>
    </row>
    <row r="33" spans="1:22" ht="15.75" x14ac:dyDescent="0.25">
      <c r="A33"/>
      <c r="B33" s="615" t="s">
        <v>830</v>
      </c>
      <c r="C33" s="5">
        <v>448.99</v>
      </c>
      <c r="D33"/>
      <c r="E33"/>
      <c r="G33" s="614"/>
      <c r="H33"/>
      <c r="I33"/>
      <c r="J33"/>
      <c r="K33"/>
      <c r="L33"/>
      <c r="M33"/>
      <c r="N33"/>
      <c r="O33"/>
      <c r="P33"/>
      <c r="Q33"/>
      <c r="R33"/>
      <c r="S33"/>
      <c r="T33"/>
      <c r="U33"/>
      <c r="V33"/>
    </row>
    <row r="34" spans="1:22" ht="15.75" x14ac:dyDescent="0.25">
      <c r="A34"/>
      <c r="B34" s="615" t="s">
        <v>750</v>
      </c>
      <c r="C34" s="5">
        <v>999</v>
      </c>
      <c r="D34"/>
      <c r="E34"/>
      <c r="G34" s="1"/>
      <c r="H34"/>
      <c r="I34"/>
      <c r="J34"/>
      <c r="K34"/>
      <c r="L34"/>
      <c r="M34"/>
      <c r="N34"/>
      <c r="O34"/>
      <c r="P34"/>
      <c r="Q34"/>
      <c r="R34"/>
      <c r="S34"/>
      <c r="T34"/>
      <c r="U34"/>
      <c r="V34"/>
    </row>
    <row r="35" spans="1:22" ht="15.75" x14ac:dyDescent="0.25">
      <c r="A35"/>
      <c r="B35" s="615" t="s">
        <v>797</v>
      </c>
      <c r="C35" s="5">
        <v>186.95</v>
      </c>
      <c r="D35"/>
      <c r="E35"/>
      <c r="G35" s="614"/>
      <c r="H35"/>
      <c r="I35"/>
      <c r="J35"/>
      <c r="K35"/>
      <c r="L35"/>
      <c r="M35"/>
      <c r="N35"/>
      <c r="O35"/>
      <c r="P35"/>
      <c r="Q35"/>
      <c r="R35"/>
      <c r="S35"/>
      <c r="T35"/>
      <c r="U35"/>
      <c r="V35"/>
    </row>
    <row r="36" spans="1:22" ht="15.75" x14ac:dyDescent="0.25">
      <c r="A36"/>
      <c r="B36" s="10" t="s">
        <v>434</v>
      </c>
      <c r="C36" s="5">
        <v>13087.130000000001</v>
      </c>
      <c r="D36"/>
      <c r="E36"/>
      <c r="G36" s="614"/>
      <c r="H36"/>
      <c r="I36"/>
      <c r="J36"/>
      <c r="K36"/>
      <c r="L36"/>
      <c r="M36"/>
      <c r="N36"/>
      <c r="O36"/>
      <c r="P36"/>
      <c r="Q36"/>
      <c r="R36"/>
      <c r="S36"/>
      <c r="T36"/>
      <c r="U36"/>
      <c r="V36"/>
    </row>
    <row r="37" spans="1:22" ht="15.75" x14ac:dyDescent="0.25">
      <c r="A37"/>
      <c r="B37" s="615" t="s">
        <v>416</v>
      </c>
      <c r="C37" s="5">
        <v>3853.13</v>
      </c>
      <c r="D37"/>
      <c r="E37"/>
      <c r="G37" s="614"/>
      <c r="H37"/>
      <c r="I37"/>
      <c r="J37"/>
      <c r="K37"/>
      <c r="L37"/>
      <c r="M37"/>
      <c r="N37"/>
      <c r="O37"/>
      <c r="P37"/>
      <c r="Q37"/>
      <c r="R37"/>
      <c r="S37"/>
      <c r="T37"/>
      <c r="U37"/>
      <c r="V37"/>
    </row>
    <row r="38" spans="1:22" ht="15.75" x14ac:dyDescent="0.25">
      <c r="A38"/>
      <c r="B38" s="615" t="s">
        <v>812</v>
      </c>
      <c r="C38" s="5">
        <v>5997</v>
      </c>
      <c r="D38"/>
      <c r="E38"/>
      <c r="G38" s="614"/>
      <c r="H38"/>
      <c r="I38" s="616"/>
      <c r="J38"/>
      <c r="K38"/>
      <c r="L38"/>
      <c r="M38"/>
      <c r="N38"/>
      <c r="O38"/>
      <c r="P38"/>
      <c r="Q38"/>
      <c r="R38"/>
      <c r="S38"/>
      <c r="T38"/>
      <c r="U38"/>
      <c r="V38"/>
    </row>
    <row r="39" spans="1:22" ht="15.75" x14ac:dyDescent="0.25">
      <c r="A39"/>
      <c r="B39" s="615" t="s">
        <v>830</v>
      </c>
      <c r="C39" s="5">
        <v>2318</v>
      </c>
      <c r="D39"/>
      <c r="E39"/>
      <c r="G39" s="614"/>
      <c r="H39"/>
      <c r="I39" s="616"/>
      <c r="J39"/>
      <c r="K39"/>
      <c r="L39"/>
      <c r="M39"/>
      <c r="N39"/>
      <c r="O39"/>
      <c r="P39"/>
      <c r="Q39"/>
      <c r="R39"/>
      <c r="S39"/>
      <c r="T39"/>
      <c r="U39"/>
      <c r="V39"/>
    </row>
    <row r="40" spans="1:22" ht="15.75" x14ac:dyDescent="0.25">
      <c r="A40"/>
      <c r="B40" s="615" t="s">
        <v>750</v>
      </c>
      <c r="C40" s="5">
        <v>700</v>
      </c>
      <c r="D40"/>
      <c r="E40"/>
      <c r="G40" s="1"/>
      <c r="H40"/>
      <c r="I40" s="616"/>
      <c r="J40"/>
      <c r="K40"/>
      <c r="L40"/>
      <c r="M40"/>
      <c r="N40"/>
      <c r="O40"/>
      <c r="P40"/>
      <c r="Q40"/>
      <c r="R40"/>
      <c r="S40"/>
      <c r="T40"/>
      <c r="U40"/>
      <c r="V40"/>
    </row>
    <row r="41" spans="1:22" ht="15.75" x14ac:dyDescent="0.25">
      <c r="A41" s="617"/>
      <c r="B41" s="615" t="s">
        <v>797</v>
      </c>
      <c r="C41" s="5">
        <v>219</v>
      </c>
      <c r="D41" s="606"/>
      <c r="E41" s="606"/>
      <c r="G41" s="614"/>
      <c r="H41"/>
      <c r="I41" s="616"/>
      <c r="J41"/>
      <c r="K41"/>
      <c r="L41"/>
      <c r="M41"/>
      <c r="N41"/>
      <c r="O41"/>
      <c r="P41"/>
      <c r="Q41"/>
      <c r="R41"/>
      <c r="S41"/>
      <c r="T41"/>
      <c r="U41"/>
      <c r="V41"/>
    </row>
    <row r="42" spans="1:22" ht="15.75" x14ac:dyDescent="0.25">
      <c r="B42" s="10" t="s">
        <v>453</v>
      </c>
      <c r="C42" s="5">
        <v>8937.23</v>
      </c>
      <c r="D42" s="606"/>
      <c r="E42" s="606"/>
      <c r="G42" s="614"/>
      <c r="H42"/>
      <c r="I42" s="616"/>
      <c r="J42"/>
      <c r="K42"/>
      <c r="L42"/>
      <c r="M42"/>
      <c r="N42"/>
      <c r="O42"/>
      <c r="P42"/>
      <c r="Q42"/>
      <c r="R42"/>
      <c r="S42"/>
      <c r="T42"/>
      <c r="U42"/>
      <c r="V42"/>
    </row>
    <row r="43" spans="1:22" ht="15.75" x14ac:dyDescent="0.25">
      <c r="B43" s="615" t="s">
        <v>416</v>
      </c>
      <c r="C43" s="5">
        <v>4994.2299999999996</v>
      </c>
      <c r="D43" s="606"/>
      <c r="E43" s="606"/>
      <c r="G43" s="614"/>
      <c r="H43"/>
      <c r="I43" s="616"/>
      <c r="J43"/>
      <c r="K43"/>
      <c r="L43"/>
      <c r="M43"/>
      <c r="N43"/>
      <c r="O43"/>
      <c r="P43"/>
      <c r="Q43"/>
      <c r="R43"/>
      <c r="S43"/>
      <c r="T43"/>
      <c r="U43"/>
      <c r="V43"/>
    </row>
    <row r="44" spans="1:22" ht="15.75" x14ac:dyDescent="0.25">
      <c r="B44" s="615" t="s">
        <v>988</v>
      </c>
      <c r="C44" s="5">
        <v>119</v>
      </c>
      <c r="D44" s="606"/>
      <c r="E44" s="606"/>
      <c r="G44" s="614"/>
      <c r="H44"/>
      <c r="I44" s="616"/>
      <c r="J44"/>
      <c r="K44"/>
      <c r="L44"/>
      <c r="M44"/>
      <c r="N44"/>
      <c r="O44"/>
      <c r="P44"/>
      <c r="Q44"/>
      <c r="R44"/>
      <c r="S44"/>
      <c r="T44"/>
      <c r="U44"/>
      <c r="V44"/>
    </row>
    <row r="45" spans="1:22" ht="15.75" x14ac:dyDescent="0.25">
      <c r="B45" s="615" t="s">
        <v>812</v>
      </c>
      <c r="C45" s="5">
        <v>939</v>
      </c>
      <c r="G45" s="614"/>
      <c r="H45"/>
      <c r="I45" s="616"/>
      <c r="J45"/>
      <c r="K45"/>
      <c r="L45"/>
      <c r="M45"/>
      <c r="N45"/>
      <c r="O45"/>
      <c r="P45"/>
      <c r="Q45"/>
      <c r="R45"/>
      <c r="S45"/>
      <c r="T45"/>
      <c r="U45"/>
      <c r="V45"/>
    </row>
    <row r="46" spans="1:22" ht="15.75" x14ac:dyDescent="0.25">
      <c r="B46" s="615" t="s">
        <v>830</v>
      </c>
      <c r="C46" s="5">
        <v>1668</v>
      </c>
      <c r="G46" s="614"/>
      <c r="H46"/>
      <c r="I46" s="616"/>
      <c r="J46"/>
      <c r="K46"/>
      <c r="L46"/>
      <c r="M46"/>
      <c r="N46"/>
      <c r="O46"/>
      <c r="P46"/>
      <c r="Q46"/>
      <c r="R46"/>
      <c r="S46"/>
      <c r="T46"/>
      <c r="U46"/>
      <c r="V46"/>
    </row>
    <row r="47" spans="1:22" ht="15.75" x14ac:dyDescent="0.25">
      <c r="B47" s="615" t="s">
        <v>750</v>
      </c>
      <c r="C47" s="5">
        <v>988</v>
      </c>
      <c r="G47" s="1"/>
      <c r="H47"/>
      <c r="I47" s="616"/>
      <c r="J47"/>
      <c r="K47"/>
      <c r="L47"/>
      <c r="M47"/>
      <c r="N47"/>
      <c r="O47"/>
      <c r="P47"/>
      <c r="Q47"/>
      <c r="R47"/>
      <c r="S47"/>
      <c r="T47"/>
      <c r="U47"/>
      <c r="V47"/>
    </row>
    <row r="48" spans="1:22" ht="15.75" x14ac:dyDescent="0.25">
      <c r="B48" s="615" t="s">
        <v>797</v>
      </c>
      <c r="C48" s="5">
        <v>229</v>
      </c>
      <c r="G48" s="614"/>
      <c r="H48"/>
      <c r="I48" s="616"/>
      <c r="J48"/>
      <c r="K48"/>
      <c r="L48"/>
      <c r="M48"/>
      <c r="N48"/>
      <c r="O48"/>
      <c r="P48"/>
      <c r="Q48"/>
      <c r="R48"/>
      <c r="S48"/>
      <c r="T48"/>
      <c r="U48"/>
      <c r="V48"/>
    </row>
    <row r="49" spans="2:22" ht="15.75" x14ac:dyDescent="0.25">
      <c r="B49" s="10" t="s">
        <v>425</v>
      </c>
      <c r="C49" s="5">
        <v>10409.99</v>
      </c>
      <c r="G49" s="614"/>
      <c r="H49"/>
      <c r="I49" s="616"/>
      <c r="J49"/>
      <c r="K49"/>
      <c r="L49"/>
      <c r="M49"/>
      <c r="N49"/>
      <c r="O49"/>
      <c r="P49"/>
      <c r="Q49"/>
      <c r="R49"/>
      <c r="S49"/>
      <c r="T49"/>
      <c r="U49"/>
      <c r="V49"/>
    </row>
    <row r="50" spans="2:22" ht="15.75" x14ac:dyDescent="0.25">
      <c r="B50" s="615" t="s">
        <v>416</v>
      </c>
      <c r="C50" s="5">
        <v>2498</v>
      </c>
      <c r="G50" s="614"/>
      <c r="H50"/>
      <c r="I50" s="616"/>
      <c r="J50"/>
      <c r="K50"/>
      <c r="L50"/>
      <c r="M50"/>
      <c r="N50"/>
      <c r="O50"/>
      <c r="P50"/>
      <c r="Q50"/>
      <c r="R50"/>
      <c r="S50"/>
      <c r="T50"/>
      <c r="U50"/>
      <c r="V50"/>
    </row>
    <row r="51" spans="2:22" ht="15.75" x14ac:dyDescent="0.25">
      <c r="B51" s="615" t="s">
        <v>988</v>
      </c>
      <c r="C51" s="5">
        <v>3297</v>
      </c>
      <c r="G51" s="614"/>
      <c r="H51"/>
      <c r="I51" s="616"/>
      <c r="J51"/>
      <c r="K51"/>
      <c r="L51"/>
      <c r="M51"/>
      <c r="N51"/>
      <c r="O51"/>
      <c r="P51"/>
      <c r="Q51"/>
      <c r="R51"/>
      <c r="S51"/>
      <c r="T51"/>
      <c r="U51"/>
      <c r="V51"/>
    </row>
    <row r="52" spans="2:22" ht="15.75" x14ac:dyDescent="0.25">
      <c r="B52" s="615" t="s">
        <v>812</v>
      </c>
      <c r="C52" s="5">
        <v>398</v>
      </c>
      <c r="G52" s="614"/>
      <c r="H52"/>
      <c r="I52" s="616"/>
      <c r="J52"/>
      <c r="K52"/>
      <c r="L52"/>
      <c r="M52"/>
      <c r="N52"/>
      <c r="O52"/>
      <c r="P52"/>
      <c r="Q52"/>
      <c r="R52"/>
      <c r="S52"/>
      <c r="T52"/>
      <c r="U52"/>
      <c r="V52"/>
    </row>
    <row r="53" spans="2:22" ht="15.75" x14ac:dyDescent="0.25">
      <c r="B53" s="615" t="s">
        <v>830</v>
      </c>
      <c r="C53" s="5">
        <v>3498.99</v>
      </c>
      <c r="G53" s="614"/>
      <c r="H53"/>
      <c r="I53" s="616"/>
      <c r="J53"/>
      <c r="K53"/>
      <c r="L53"/>
      <c r="M53"/>
      <c r="N53"/>
      <c r="O53"/>
      <c r="P53"/>
      <c r="Q53"/>
      <c r="R53"/>
      <c r="S53"/>
      <c r="T53"/>
      <c r="U53"/>
      <c r="V53"/>
    </row>
    <row r="54" spans="2:22" ht="15.75" x14ac:dyDescent="0.25">
      <c r="B54" s="615" t="s">
        <v>750</v>
      </c>
      <c r="C54" s="5">
        <v>499</v>
      </c>
      <c r="G54" s="1"/>
      <c r="H54"/>
      <c r="I54" s="616"/>
      <c r="J54"/>
      <c r="K54"/>
      <c r="L54"/>
      <c r="M54"/>
      <c r="N54"/>
      <c r="O54"/>
      <c r="P54"/>
      <c r="Q54"/>
      <c r="R54"/>
      <c r="S54"/>
      <c r="T54"/>
      <c r="U54"/>
      <c r="V54"/>
    </row>
    <row r="55" spans="2:22" ht="15.75" x14ac:dyDescent="0.25">
      <c r="B55" s="615" t="s">
        <v>797</v>
      </c>
      <c r="C55" s="5">
        <v>219</v>
      </c>
      <c r="G55" s="614"/>
      <c r="H55"/>
      <c r="I55" s="616"/>
      <c r="J55"/>
      <c r="K55"/>
      <c r="L55"/>
      <c r="M55"/>
      <c r="N55"/>
      <c r="O55"/>
      <c r="P55"/>
      <c r="Q55"/>
      <c r="R55"/>
      <c r="S55"/>
      <c r="T55"/>
      <c r="U55"/>
      <c r="V55"/>
    </row>
    <row r="56" spans="2:22" ht="15.75" x14ac:dyDescent="0.25">
      <c r="B56" s="10" t="s">
        <v>421</v>
      </c>
      <c r="C56" s="5">
        <v>9117.99</v>
      </c>
      <c r="G56" s="614"/>
      <c r="H56"/>
      <c r="I56" s="616"/>
      <c r="J56"/>
      <c r="K56"/>
      <c r="L56"/>
      <c r="M56"/>
      <c r="N56"/>
      <c r="O56"/>
      <c r="P56"/>
      <c r="Q56"/>
      <c r="R56"/>
      <c r="S56"/>
      <c r="T56"/>
      <c r="U56"/>
      <c r="V56"/>
    </row>
    <row r="57" spans="2:22" ht="15.75" x14ac:dyDescent="0.25">
      <c r="B57" s="615" t="s">
        <v>416</v>
      </c>
      <c r="C57" s="5">
        <v>4216</v>
      </c>
      <c r="G57" s="614"/>
      <c r="H57"/>
      <c r="I57" s="616"/>
      <c r="J57"/>
      <c r="K57"/>
      <c r="L57"/>
      <c r="M57"/>
      <c r="N57"/>
      <c r="O57"/>
      <c r="P57"/>
      <c r="Q57"/>
      <c r="R57"/>
      <c r="S57"/>
      <c r="T57"/>
      <c r="U57"/>
      <c r="V57"/>
    </row>
    <row r="58" spans="2:22" ht="15.75" x14ac:dyDescent="0.25">
      <c r="B58" s="615" t="s">
        <v>988</v>
      </c>
      <c r="C58" s="5">
        <v>4154</v>
      </c>
      <c r="G58" s="614"/>
      <c r="H58"/>
      <c r="I58" s="616"/>
      <c r="J58"/>
      <c r="K58"/>
      <c r="L58"/>
      <c r="M58"/>
      <c r="N58"/>
      <c r="O58"/>
      <c r="P58"/>
      <c r="Q58"/>
      <c r="R58"/>
      <c r="S58"/>
      <c r="T58"/>
      <c r="U58"/>
      <c r="V58"/>
    </row>
    <row r="59" spans="2:22" ht="15.75" x14ac:dyDescent="0.25">
      <c r="B59" s="615" t="s">
        <v>812</v>
      </c>
      <c r="C59" s="5">
        <v>579</v>
      </c>
      <c r="G59" s="614"/>
      <c r="H59"/>
      <c r="I59" s="616"/>
      <c r="J59"/>
      <c r="K59"/>
      <c r="L59"/>
      <c r="M59"/>
      <c r="N59"/>
      <c r="O59"/>
      <c r="P59"/>
      <c r="Q59"/>
      <c r="R59"/>
      <c r="S59"/>
      <c r="T59"/>
      <c r="U59"/>
      <c r="V59"/>
    </row>
    <row r="60" spans="2:22" ht="15.75" x14ac:dyDescent="0.25">
      <c r="B60" s="615" t="s">
        <v>797</v>
      </c>
      <c r="C60" s="5">
        <v>168.99</v>
      </c>
      <c r="G60" s="614"/>
      <c r="H60"/>
      <c r="I60" s="616"/>
      <c r="J60"/>
      <c r="K60"/>
      <c r="L60"/>
      <c r="M60"/>
      <c r="N60"/>
      <c r="O60"/>
      <c r="P60"/>
      <c r="Q60"/>
      <c r="R60"/>
      <c r="S60"/>
      <c r="T60"/>
      <c r="U60"/>
      <c r="V60"/>
    </row>
    <row r="61" spans="2:22" ht="15.75" x14ac:dyDescent="0.25">
      <c r="B61" s="10" t="s">
        <v>1875</v>
      </c>
      <c r="C61" s="5">
        <v>61204.22</v>
      </c>
      <c r="G61" s="1"/>
      <c r="H61"/>
      <c r="I61" s="616"/>
      <c r="J61"/>
      <c r="K61"/>
      <c r="L61"/>
      <c r="M61"/>
      <c r="N61"/>
      <c r="O61"/>
      <c r="P61"/>
      <c r="Q61"/>
      <c r="R61"/>
      <c r="S61"/>
      <c r="T61"/>
      <c r="U61"/>
      <c r="V61"/>
    </row>
    <row r="62" spans="2:22" x14ac:dyDescent="0.25">
      <c r="B62"/>
      <c r="C62"/>
      <c r="G62"/>
      <c r="H62"/>
      <c r="I62" s="616"/>
      <c r="J62"/>
      <c r="K62"/>
      <c r="L62"/>
      <c r="M62"/>
      <c r="N62"/>
      <c r="O62"/>
      <c r="P62"/>
      <c r="Q62"/>
      <c r="R62"/>
      <c r="S62"/>
      <c r="T62"/>
      <c r="U62"/>
      <c r="V62"/>
    </row>
    <row r="63" spans="2:22" x14ac:dyDescent="0.25">
      <c r="B63"/>
      <c r="C63"/>
      <c r="G63"/>
      <c r="H63"/>
      <c r="I63" s="616"/>
      <c r="J63"/>
      <c r="K63"/>
      <c r="L63"/>
      <c r="M63"/>
      <c r="N63"/>
      <c r="O63"/>
      <c r="P63"/>
      <c r="Q63"/>
      <c r="R63"/>
      <c r="S63"/>
      <c r="T63"/>
      <c r="U63"/>
      <c r="V63"/>
    </row>
    <row r="64" spans="2:22" x14ac:dyDescent="0.25">
      <c r="B64"/>
      <c r="C64"/>
      <c r="G64"/>
      <c r="H64"/>
      <c r="I64"/>
      <c r="J64"/>
      <c r="K64"/>
      <c r="L64"/>
      <c r="M64"/>
      <c r="N64"/>
      <c r="O64"/>
      <c r="P64"/>
      <c r="Q64"/>
      <c r="R64"/>
      <c r="S64"/>
      <c r="T64"/>
      <c r="U64"/>
      <c r="V64"/>
    </row>
    <row r="65" spans="2:8" x14ac:dyDescent="0.25">
      <c r="B65"/>
      <c r="C65"/>
      <c r="G65"/>
      <c r="H65"/>
    </row>
    <row r="66" spans="2:8" x14ac:dyDescent="0.25">
      <c r="C66" s="618"/>
      <c r="G66"/>
      <c r="H66"/>
    </row>
    <row r="67" spans="2:8" x14ac:dyDescent="0.25">
      <c r="C67" s="618"/>
      <c r="G67"/>
      <c r="H67"/>
    </row>
    <row r="68" spans="2:8" x14ac:dyDescent="0.25">
      <c r="C68" s="618"/>
      <c r="G68"/>
      <c r="H68"/>
    </row>
    <row r="69" spans="2:8" x14ac:dyDescent="0.25">
      <c r="C69" s="618"/>
      <c r="G69"/>
      <c r="H69"/>
    </row>
    <row r="70" spans="2:8" x14ac:dyDescent="0.25">
      <c r="C70" s="618"/>
      <c r="G70"/>
      <c r="H70"/>
    </row>
    <row r="71" spans="2:8" x14ac:dyDescent="0.25">
      <c r="C71" s="618"/>
      <c r="G71"/>
      <c r="H71"/>
    </row>
    <row r="72" spans="2:8" x14ac:dyDescent="0.25">
      <c r="C72" s="618"/>
      <c r="G72"/>
      <c r="H72"/>
    </row>
    <row r="73" spans="2:8" x14ac:dyDescent="0.25">
      <c r="C73" s="618"/>
      <c r="G73"/>
      <c r="H73"/>
    </row>
    <row r="74" spans="2:8" x14ac:dyDescent="0.25">
      <c r="C74" s="618"/>
      <c r="G74"/>
      <c r="H74"/>
    </row>
    <row r="75" spans="2:8" x14ac:dyDescent="0.25">
      <c r="C75" s="618"/>
      <c r="G75"/>
      <c r="H75"/>
    </row>
    <row r="76" spans="2:8" x14ac:dyDescent="0.25">
      <c r="C76" s="618"/>
      <c r="G76"/>
      <c r="H76"/>
    </row>
    <row r="77" spans="2:8" x14ac:dyDescent="0.25">
      <c r="C77" s="618"/>
    </row>
    <row r="78" spans="2:8" x14ac:dyDescent="0.25">
      <c r="C78" s="618"/>
    </row>
    <row r="79" spans="2:8" x14ac:dyDescent="0.25">
      <c r="C79" s="618"/>
    </row>
    <row r="80" spans="2:8" x14ac:dyDescent="0.25">
      <c r="C80" s="618"/>
    </row>
    <row r="81" spans="3:3" x14ac:dyDescent="0.25">
      <c r="C81" s="618"/>
    </row>
    <row r="82" spans="3:3" x14ac:dyDescent="0.25">
      <c r="C82" s="618"/>
    </row>
    <row r="83" spans="3:3" x14ac:dyDescent="0.25">
      <c r="C83" s="618"/>
    </row>
    <row r="84" spans="3:3" x14ac:dyDescent="0.25">
      <c r="C84" s="618"/>
    </row>
    <row r="85" spans="3:3" x14ac:dyDescent="0.25">
      <c r="C85" s="618"/>
    </row>
    <row r="86" spans="3:3" x14ac:dyDescent="0.25">
      <c r="C86" s="618"/>
    </row>
    <row r="87" spans="3:3" x14ac:dyDescent="0.25">
      <c r="C87" s="618"/>
    </row>
    <row r="88" spans="3:3" x14ac:dyDescent="0.25">
      <c r="C88" s="618"/>
    </row>
    <row r="89" spans="3:3" x14ac:dyDescent="0.25">
      <c r="C89" s="618"/>
    </row>
    <row r="90" spans="3:3" x14ac:dyDescent="0.25">
      <c r="C90" s="618"/>
    </row>
    <row r="91" spans="3:3" x14ac:dyDescent="0.25">
      <c r="C91" s="618"/>
    </row>
    <row r="92" spans="3:3" x14ac:dyDescent="0.25">
      <c r="C92" s="618"/>
    </row>
    <row r="93" spans="3:3" x14ac:dyDescent="0.25">
      <c r="C93" s="618"/>
    </row>
  </sheetData>
  <mergeCells count="2">
    <mergeCell ref="A1:I1"/>
    <mergeCell ref="A2:I2"/>
  </mergeCells>
  <printOptions horizontalCentered="1"/>
  <pageMargins left="0.11811023622047245" right="0.11811023622047245" top="0.74803149606299213" bottom="0.74803149606299213" header="0.31496062992125984" footer="0.31496062992125984"/>
  <pageSetup paperSize="9" scale="75" orientation="portrait" r:id="rId2"/>
  <colBreaks count="1" manualBreakCount="1">
    <brk id="9" max="62" man="1"/>
  </colBreaks>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33A49-57DA-42BF-9DC9-46BB17AE0884}">
  <sheetPr>
    <tabColor rgb="FFFF0000"/>
  </sheetPr>
  <dimension ref="A1:M1001"/>
  <sheetViews>
    <sheetView zoomScaleNormal="100" workbookViewId="0">
      <pane ySplit="1" topLeftCell="A2" activePane="bottomLeft" state="frozen"/>
      <selection activeCell="J1" sqref="J1"/>
      <selection pane="bottomLeft" activeCell="H1" sqref="H1"/>
    </sheetView>
  </sheetViews>
  <sheetFormatPr defaultColWidth="9" defaultRowHeight="15.75" x14ac:dyDescent="0.25"/>
  <cols>
    <col min="1" max="1" width="12.42578125" style="625" bestFit="1" customWidth="1"/>
    <col min="2" max="2" width="14.28515625" style="622" bestFit="1" customWidth="1"/>
    <col min="3" max="3" width="14.28515625" style="622" customWidth="1"/>
    <col min="4" max="4" width="21.28515625" style="622" bestFit="1" customWidth="1"/>
    <col min="5" max="5" width="56.5703125" style="622" bestFit="1" customWidth="1"/>
    <col min="6" max="6" width="11.7109375" style="624" bestFit="1" customWidth="1"/>
    <col min="7" max="7" width="9.28515625" style="622" bestFit="1" customWidth="1"/>
    <col min="8" max="8" width="8.7109375" style="622" customWidth="1"/>
    <col min="9" max="9" width="9" style="622" bestFit="1" customWidth="1"/>
    <col min="10" max="10" width="12.7109375" style="622" bestFit="1" customWidth="1"/>
    <col min="11" max="15" width="10" style="622" bestFit="1" customWidth="1"/>
    <col min="16" max="16" width="13.7109375" style="622" bestFit="1" customWidth="1"/>
    <col min="17" max="19" width="8.7109375" style="622" customWidth="1"/>
    <col min="20" max="20" width="10" style="622" bestFit="1" customWidth="1"/>
    <col min="21" max="21" width="8.7109375" style="622" customWidth="1"/>
    <col min="22" max="16384" width="9" style="622"/>
  </cols>
  <sheetData>
    <row r="1" spans="1:13" x14ac:dyDescent="0.25">
      <c r="A1" s="135" t="s">
        <v>414</v>
      </c>
      <c r="B1" s="5" t="s">
        <v>57</v>
      </c>
      <c r="C1" s="5" t="s">
        <v>410</v>
      </c>
      <c r="D1" s="5" t="s">
        <v>415</v>
      </c>
      <c r="E1" s="5" t="s">
        <v>246</v>
      </c>
      <c r="F1" s="5" t="s">
        <v>93</v>
      </c>
      <c r="G1" s="619" t="s">
        <v>411</v>
      </c>
      <c r="H1" s="620"/>
      <c r="I1" s="621"/>
    </row>
    <row r="2" spans="1:13" x14ac:dyDescent="0.25">
      <c r="A2" s="135">
        <v>1</v>
      </c>
      <c r="B2" s="5" t="s">
        <v>416</v>
      </c>
      <c r="C2" s="5" t="s">
        <v>417</v>
      </c>
      <c r="D2" s="5" t="s">
        <v>418</v>
      </c>
      <c r="E2" s="5" t="s">
        <v>419</v>
      </c>
      <c r="F2" s="623">
        <v>1363.95</v>
      </c>
      <c r="G2" s="5" t="s">
        <v>420</v>
      </c>
    </row>
    <row r="3" spans="1:13" x14ac:dyDescent="0.25">
      <c r="A3" s="135">
        <v>2</v>
      </c>
      <c r="B3" s="5" t="s">
        <v>416</v>
      </c>
      <c r="C3" s="5" t="s">
        <v>421</v>
      </c>
      <c r="D3" s="5" t="s">
        <v>422</v>
      </c>
      <c r="E3" s="5" t="s">
        <v>423</v>
      </c>
      <c r="F3" s="623">
        <v>379</v>
      </c>
      <c r="G3" s="5" t="s">
        <v>424</v>
      </c>
      <c r="H3" s="5"/>
    </row>
    <row r="4" spans="1:13" x14ac:dyDescent="0.25">
      <c r="A4" s="135">
        <v>3</v>
      </c>
      <c r="B4" s="5" t="s">
        <v>416</v>
      </c>
      <c r="C4" s="5" t="s">
        <v>425</v>
      </c>
      <c r="D4" s="5" t="s">
        <v>426</v>
      </c>
      <c r="E4" s="5" t="s">
        <v>427</v>
      </c>
      <c r="F4" s="623">
        <v>1149</v>
      </c>
      <c r="G4" s="5" t="s">
        <v>428</v>
      </c>
      <c r="H4" s="5"/>
      <c r="I4" s="5"/>
      <c r="J4" s="5"/>
      <c r="K4" s="5"/>
      <c r="L4" s="5"/>
      <c r="M4" s="5"/>
    </row>
    <row r="5" spans="1:13" x14ac:dyDescent="0.25">
      <c r="A5" s="135">
        <v>4</v>
      </c>
      <c r="B5" s="5" t="s">
        <v>416</v>
      </c>
      <c r="C5" s="5" t="s">
        <v>429</v>
      </c>
      <c r="D5" s="5" t="s">
        <v>430</v>
      </c>
      <c r="E5" s="5" t="s">
        <v>431</v>
      </c>
      <c r="F5" s="623">
        <v>3149</v>
      </c>
      <c r="G5" s="5" t="s">
        <v>420</v>
      </c>
      <c r="H5" s="5"/>
      <c r="I5" s="5"/>
      <c r="J5" s="5"/>
      <c r="K5" s="5"/>
      <c r="L5" s="5"/>
      <c r="M5" s="5"/>
    </row>
    <row r="6" spans="1:13" x14ac:dyDescent="0.25">
      <c r="A6" s="135">
        <v>5</v>
      </c>
      <c r="B6" s="5" t="s">
        <v>416</v>
      </c>
      <c r="C6" s="5" t="s">
        <v>417</v>
      </c>
      <c r="D6" s="5" t="s">
        <v>432</v>
      </c>
      <c r="E6" s="5" t="s">
        <v>433</v>
      </c>
      <c r="F6" s="623">
        <v>219</v>
      </c>
      <c r="G6" s="5" t="s">
        <v>424</v>
      </c>
      <c r="H6" s="5"/>
      <c r="I6" s="5"/>
      <c r="J6" s="5"/>
      <c r="K6" s="5"/>
      <c r="L6" s="5"/>
      <c r="M6" s="5"/>
    </row>
    <row r="7" spans="1:13" x14ac:dyDescent="0.25">
      <c r="A7" s="135">
        <v>6</v>
      </c>
      <c r="B7" s="5" t="s">
        <v>416</v>
      </c>
      <c r="C7" s="5" t="s">
        <v>434</v>
      </c>
      <c r="D7" s="5" t="s">
        <v>435</v>
      </c>
      <c r="E7" s="5" t="s">
        <v>436</v>
      </c>
      <c r="F7" s="623">
        <v>599</v>
      </c>
      <c r="G7" s="5" t="s">
        <v>428</v>
      </c>
      <c r="H7" s="5"/>
      <c r="I7" s="5"/>
      <c r="J7" s="5"/>
      <c r="K7" s="5"/>
      <c r="L7" s="5"/>
      <c r="M7" s="5"/>
    </row>
    <row r="8" spans="1:13" x14ac:dyDescent="0.25">
      <c r="A8" s="135">
        <v>7</v>
      </c>
      <c r="B8" s="5" t="s">
        <v>416</v>
      </c>
      <c r="C8" s="5" t="s">
        <v>429</v>
      </c>
      <c r="D8" s="5" t="s">
        <v>437</v>
      </c>
      <c r="E8" s="5" t="s">
        <v>438</v>
      </c>
      <c r="F8" s="623">
        <v>239</v>
      </c>
      <c r="G8" s="5" t="s">
        <v>428</v>
      </c>
      <c r="H8" s="5"/>
      <c r="I8" s="5"/>
      <c r="J8" s="5"/>
      <c r="K8" s="5"/>
      <c r="L8" s="5"/>
      <c r="M8" s="5"/>
    </row>
    <row r="9" spans="1:13" x14ac:dyDescent="0.25">
      <c r="A9" s="135">
        <v>8</v>
      </c>
      <c r="B9" s="5" t="s">
        <v>416</v>
      </c>
      <c r="C9" s="5" t="s">
        <v>421</v>
      </c>
      <c r="D9" s="5" t="s">
        <v>439</v>
      </c>
      <c r="E9" s="5" t="s">
        <v>440</v>
      </c>
      <c r="F9" s="623">
        <v>1499</v>
      </c>
      <c r="G9" s="5" t="s">
        <v>428</v>
      </c>
      <c r="H9" s="5"/>
    </row>
    <row r="10" spans="1:13" x14ac:dyDescent="0.25">
      <c r="A10" s="135">
        <v>9</v>
      </c>
      <c r="B10" s="5" t="s">
        <v>416</v>
      </c>
      <c r="C10" s="5" t="s">
        <v>434</v>
      </c>
      <c r="D10" s="5" t="s">
        <v>441</v>
      </c>
      <c r="E10" s="5" t="s">
        <v>442</v>
      </c>
      <c r="F10" s="623">
        <v>899</v>
      </c>
      <c r="G10" s="5" t="s">
        <v>428</v>
      </c>
      <c r="H10" s="5"/>
    </row>
    <row r="11" spans="1:13" x14ac:dyDescent="0.25">
      <c r="A11" s="135">
        <v>10</v>
      </c>
      <c r="B11" s="5" t="s">
        <v>416</v>
      </c>
      <c r="C11" s="5" t="s">
        <v>434</v>
      </c>
      <c r="D11" s="5" t="s">
        <v>443</v>
      </c>
      <c r="E11" s="5" t="s">
        <v>444</v>
      </c>
      <c r="F11" s="623">
        <v>1098.99</v>
      </c>
      <c r="G11" s="5" t="s">
        <v>428</v>
      </c>
      <c r="H11" s="5"/>
    </row>
    <row r="12" spans="1:13" x14ac:dyDescent="0.25">
      <c r="A12" s="135">
        <v>11</v>
      </c>
      <c r="B12" s="5" t="s">
        <v>416</v>
      </c>
      <c r="C12" s="5" t="s">
        <v>429</v>
      </c>
      <c r="D12" s="5" t="s">
        <v>445</v>
      </c>
      <c r="E12" s="5" t="s">
        <v>446</v>
      </c>
      <c r="F12" s="623">
        <v>2649</v>
      </c>
      <c r="G12" s="5" t="s">
        <v>420</v>
      </c>
      <c r="H12" s="5"/>
    </row>
    <row r="13" spans="1:13" x14ac:dyDescent="0.25">
      <c r="A13" s="135">
        <v>12</v>
      </c>
      <c r="B13" s="5" t="s">
        <v>416</v>
      </c>
      <c r="C13" s="5" t="s">
        <v>434</v>
      </c>
      <c r="D13" s="5" t="s">
        <v>447</v>
      </c>
      <c r="E13" s="5" t="s">
        <v>448</v>
      </c>
      <c r="F13" s="623">
        <v>229</v>
      </c>
      <c r="G13" s="5" t="s">
        <v>449</v>
      </c>
    </row>
    <row r="14" spans="1:13" x14ac:dyDescent="0.25">
      <c r="A14" s="135">
        <v>13</v>
      </c>
      <c r="B14" s="5" t="s">
        <v>416</v>
      </c>
      <c r="C14" s="5" t="s">
        <v>425</v>
      </c>
      <c r="D14" s="5" t="s">
        <v>450</v>
      </c>
      <c r="E14" s="5" t="s">
        <v>451</v>
      </c>
      <c r="F14" s="623">
        <v>849</v>
      </c>
      <c r="G14" s="5" t="s">
        <v>428</v>
      </c>
    </row>
    <row r="15" spans="1:13" x14ac:dyDescent="0.25">
      <c r="A15" s="135">
        <v>14</v>
      </c>
      <c r="B15" s="5" t="s">
        <v>416</v>
      </c>
      <c r="C15" s="5" t="s">
        <v>429</v>
      </c>
      <c r="D15" s="5" t="s">
        <v>418</v>
      </c>
      <c r="E15" s="5" t="s">
        <v>452</v>
      </c>
      <c r="F15" s="623">
        <v>1999</v>
      </c>
      <c r="G15" s="5" t="s">
        <v>420</v>
      </c>
    </row>
    <row r="16" spans="1:13" x14ac:dyDescent="0.25">
      <c r="A16" s="135">
        <v>15</v>
      </c>
      <c r="B16" s="5" t="s">
        <v>416</v>
      </c>
      <c r="C16" s="5" t="s">
        <v>453</v>
      </c>
      <c r="D16" s="5" t="s">
        <v>422</v>
      </c>
      <c r="E16" s="5" t="s">
        <v>454</v>
      </c>
      <c r="F16" s="623">
        <v>769</v>
      </c>
      <c r="G16" s="5" t="s">
        <v>455</v>
      </c>
    </row>
    <row r="17" spans="1:8" x14ac:dyDescent="0.25">
      <c r="A17" s="135">
        <v>16</v>
      </c>
      <c r="B17" s="5" t="s">
        <v>416</v>
      </c>
      <c r="C17" s="5" t="s">
        <v>453</v>
      </c>
      <c r="D17" s="5" t="s">
        <v>426</v>
      </c>
      <c r="E17" s="5" t="s">
        <v>456</v>
      </c>
      <c r="F17" s="623">
        <v>379</v>
      </c>
      <c r="G17" s="5" t="s">
        <v>424</v>
      </c>
    </row>
    <row r="18" spans="1:8" x14ac:dyDescent="0.25">
      <c r="A18" s="135">
        <v>17</v>
      </c>
      <c r="B18" s="5" t="s">
        <v>416</v>
      </c>
      <c r="C18" s="5" t="s">
        <v>421</v>
      </c>
      <c r="D18" s="5" t="s">
        <v>430</v>
      </c>
      <c r="E18" s="5" t="s">
        <v>457</v>
      </c>
      <c r="F18" s="623">
        <v>379</v>
      </c>
      <c r="G18" s="5" t="s">
        <v>428</v>
      </c>
    </row>
    <row r="19" spans="1:8" x14ac:dyDescent="0.25">
      <c r="A19" s="135">
        <v>18</v>
      </c>
      <c r="B19" s="5" t="s">
        <v>416</v>
      </c>
      <c r="C19" s="5" t="s">
        <v>453</v>
      </c>
      <c r="D19" s="5" t="s">
        <v>432</v>
      </c>
      <c r="E19" s="5" t="s">
        <v>458</v>
      </c>
      <c r="F19" s="623">
        <v>469</v>
      </c>
      <c r="G19" s="5" t="s">
        <v>449</v>
      </c>
    </row>
    <row r="20" spans="1:8" x14ac:dyDescent="0.25">
      <c r="A20" s="135">
        <v>19</v>
      </c>
      <c r="B20" s="5" t="s">
        <v>416</v>
      </c>
      <c r="C20" s="5" t="s">
        <v>425</v>
      </c>
      <c r="D20" s="5" t="s">
        <v>435</v>
      </c>
      <c r="E20" s="5" t="s">
        <v>459</v>
      </c>
      <c r="F20" s="623">
        <v>679</v>
      </c>
      <c r="G20" s="5" t="s">
        <v>460</v>
      </c>
    </row>
    <row r="21" spans="1:8" x14ac:dyDescent="0.25">
      <c r="A21" s="135">
        <v>20</v>
      </c>
      <c r="B21" s="5" t="s">
        <v>416</v>
      </c>
      <c r="C21" s="5" t="s">
        <v>429</v>
      </c>
      <c r="D21" s="5" t="s">
        <v>437</v>
      </c>
      <c r="E21" s="5" t="s">
        <v>461</v>
      </c>
      <c r="F21" s="623">
        <v>979</v>
      </c>
      <c r="G21" s="5" t="s">
        <v>460</v>
      </c>
    </row>
    <row r="22" spans="1:8" x14ac:dyDescent="0.25">
      <c r="A22" s="135">
        <v>21</v>
      </c>
      <c r="B22" s="5" t="s">
        <v>416</v>
      </c>
      <c r="C22" s="5" t="s">
        <v>453</v>
      </c>
      <c r="D22" s="5" t="s">
        <v>439</v>
      </c>
      <c r="E22" s="5" t="s">
        <v>462</v>
      </c>
      <c r="F22" s="623">
        <v>1199</v>
      </c>
      <c r="G22" s="5" t="s">
        <v>449</v>
      </c>
    </row>
    <row r="23" spans="1:8" x14ac:dyDescent="0.25">
      <c r="A23" s="135">
        <v>22</v>
      </c>
      <c r="B23" s="5" t="s">
        <v>416</v>
      </c>
      <c r="C23" s="5" t="s">
        <v>421</v>
      </c>
      <c r="D23" s="5" t="s">
        <v>441</v>
      </c>
      <c r="E23" s="5" t="s">
        <v>463</v>
      </c>
      <c r="F23" s="623">
        <v>1699</v>
      </c>
      <c r="G23" s="5" t="s">
        <v>460</v>
      </c>
    </row>
    <row r="24" spans="1:8" x14ac:dyDescent="0.25">
      <c r="A24" s="135">
        <v>23</v>
      </c>
      <c r="B24" s="5" t="s">
        <v>416</v>
      </c>
      <c r="C24" s="5" t="s">
        <v>453</v>
      </c>
      <c r="D24" s="5" t="s">
        <v>443</v>
      </c>
      <c r="E24" s="5" t="s">
        <v>464</v>
      </c>
      <c r="F24" s="623">
        <v>1299</v>
      </c>
      <c r="G24" s="5" t="s">
        <v>449</v>
      </c>
    </row>
    <row r="25" spans="1:8" x14ac:dyDescent="0.25">
      <c r="A25" s="135">
        <v>24</v>
      </c>
      <c r="B25" s="5" t="s">
        <v>416</v>
      </c>
      <c r="C25" s="5" t="s">
        <v>434</v>
      </c>
      <c r="D25" s="5" t="s">
        <v>445</v>
      </c>
      <c r="E25" s="5" t="s">
        <v>465</v>
      </c>
      <c r="F25" s="623">
        <v>1829</v>
      </c>
      <c r="G25" s="5" t="s">
        <v>466</v>
      </c>
    </row>
    <row r="26" spans="1:8" x14ac:dyDescent="0.25">
      <c r="A26" s="135">
        <v>25</v>
      </c>
      <c r="B26" s="5" t="s">
        <v>416</v>
      </c>
      <c r="C26" s="5" t="s">
        <v>425</v>
      </c>
      <c r="D26" s="5" t="s">
        <v>447</v>
      </c>
      <c r="E26" s="5" t="s">
        <v>467</v>
      </c>
      <c r="F26" s="623">
        <v>219</v>
      </c>
      <c r="G26" s="5" t="s">
        <v>424</v>
      </c>
    </row>
    <row r="27" spans="1:8" x14ac:dyDescent="0.25">
      <c r="A27" s="135">
        <v>26</v>
      </c>
      <c r="B27" s="5" t="s">
        <v>416</v>
      </c>
      <c r="C27" s="5" t="s">
        <v>429</v>
      </c>
      <c r="D27" s="5" t="s">
        <v>450</v>
      </c>
      <c r="E27" s="5" t="s">
        <v>468</v>
      </c>
      <c r="F27" s="623">
        <v>1599</v>
      </c>
      <c r="G27" s="5" t="s">
        <v>428</v>
      </c>
    </row>
    <row r="28" spans="1:8" x14ac:dyDescent="0.25">
      <c r="A28" s="135">
        <v>27</v>
      </c>
      <c r="B28" s="5" t="s">
        <v>416</v>
      </c>
      <c r="C28" s="5" t="s">
        <v>425</v>
      </c>
      <c r="D28" s="5" t="s">
        <v>418</v>
      </c>
      <c r="E28" s="5" t="s">
        <v>469</v>
      </c>
      <c r="F28" s="623">
        <v>1099</v>
      </c>
      <c r="G28" s="5" t="s">
        <v>460</v>
      </c>
    </row>
    <row r="29" spans="1:8" x14ac:dyDescent="0.25">
      <c r="A29" s="135">
        <v>28</v>
      </c>
      <c r="B29" s="5" t="s">
        <v>416</v>
      </c>
      <c r="C29" s="5" t="s">
        <v>417</v>
      </c>
      <c r="D29" s="5" t="s">
        <v>422</v>
      </c>
      <c r="E29" s="5" t="s">
        <v>470</v>
      </c>
      <c r="F29" s="623">
        <v>1399</v>
      </c>
      <c r="G29" s="5" t="s">
        <v>460</v>
      </c>
      <c r="H29" s="624"/>
    </row>
    <row r="30" spans="1:8" x14ac:dyDescent="0.25">
      <c r="A30" s="135">
        <v>29</v>
      </c>
      <c r="B30" s="5" t="s">
        <v>416</v>
      </c>
      <c r="C30" s="5" t="s">
        <v>429</v>
      </c>
      <c r="D30" s="5" t="s">
        <v>426</v>
      </c>
      <c r="E30" s="5" t="s">
        <v>471</v>
      </c>
      <c r="F30" s="623">
        <v>849</v>
      </c>
      <c r="G30" s="5" t="s">
        <v>460</v>
      </c>
      <c r="H30" s="624"/>
    </row>
    <row r="31" spans="1:8" x14ac:dyDescent="0.25">
      <c r="A31" s="135">
        <v>30</v>
      </c>
      <c r="B31" s="5" t="s">
        <v>416</v>
      </c>
      <c r="C31" s="5" t="s">
        <v>417</v>
      </c>
      <c r="D31" s="5" t="s">
        <v>430</v>
      </c>
      <c r="E31" s="5" t="s">
        <v>472</v>
      </c>
      <c r="F31" s="623">
        <v>279</v>
      </c>
      <c r="G31" s="5" t="s">
        <v>428</v>
      </c>
      <c r="H31" s="624"/>
    </row>
    <row r="32" spans="1:8" x14ac:dyDescent="0.25">
      <c r="A32" s="135">
        <v>31</v>
      </c>
      <c r="B32" s="5" t="s">
        <v>416</v>
      </c>
      <c r="C32" s="5" t="s">
        <v>417</v>
      </c>
      <c r="D32" s="5" t="s">
        <v>432</v>
      </c>
      <c r="E32" s="5" t="s">
        <v>473</v>
      </c>
      <c r="F32" s="623">
        <v>1199</v>
      </c>
      <c r="G32" s="5" t="s">
        <v>428</v>
      </c>
      <c r="H32" s="624"/>
    </row>
    <row r="33" spans="1:8" x14ac:dyDescent="0.25">
      <c r="A33" s="135">
        <v>32</v>
      </c>
      <c r="B33" s="5" t="s">
        <v>416</v>
      </c>
      <c r="C33" s="5" t="s">
        <v>421</v>
      </c>
      <c r="D33" s="5" t="s">
        <v>435</v>
      </c>
      <c r="E33" s="5" t="s">
        <v>474</v>
      </c>
      <c r="F33" s="623">
        <v>1299</v>
      </c>
      <c r="G33" s="5" t="s">
        <v>460</v>
      </c>
      <c r="H33" s="624"/>
    </row>
    <row r="34" spans="1:8" x14ac:dyDescent="0.25">
      <c r="A34" s="135">
        <v>33</v>
      </c>
      <c r="B34" s="5" t="s">
        <v>416</v>
      </c>
      <c r="C34" s="5" t="s">
        <v>417</v>
      </c>
      <c r="D34" s="5" t="s">
        <v>437</v>
      </c>
      <c r="E34" s="5" t="s">
        <v>475</v>
      </c>
      <c r="F34" s="623">
        <v>999</v>
      </c>
      <c r="G34" s="5" t="s">
        <v>428</v>
      </c>
      <c r="H34" s="624"/>
    </row>
    <row r="35" spans="1:8" x14ac:dyDescent="0.25">
      <c r="A35" s="135">
        <v>34</v>
      </c>
      <c r="B35" s="5" t="s">
        <v>416</v>
      </c>
      <c r="C35" s="5" t="s">
        <v>417</v>
      </c>
      <c r="D35" s="5" t="s">
        <v>439</v>
      </c>
      <c r="E35" s="5" t="s">
        <v>476</v>
      </c>
      <c r="F35" s="623">
        <v>799</v>
      </c>
      <c r="G35" s="5" t="s">
        <v>449</v>
      </c>
      <c r="H35" s="624"/>
    </row>
    <row r="36" spans="1:8" x14ac:dyDescent="0.25">
      <c r="A36" s="135">
        <v>35</v>
      </c>
      <c r="B36" s="5" t="s">
        <v>416</v>
      </c>
      <c r="C36" s="5" t="s">
        <v>434</v>
      </c>
      <c r="D36" s="5" t="s">
        <v>441</v>
      </c>
      <c r="E36" s="5" t="s">
        <v>477</v>
      </c>
      <c r="F36" s="623">
        <v>1599</v>
      </c>
      <c r="G36" s="5" t="s">
        <v>478</v>
      </c>
      <c r="H36" s="624"/>
    </row>
    <row r="37" spans="1:8" x14ac:dyDescent="0.25">
      <c r="A37" s="135">
        <v>36</v>
      </c>
      <c r="B37" s="5" t="s">
        <v>416</v>
      </c>
      <c r="C37" s="5" t="s">
        <v>421</v>
      </c>
      <c r="D37" s="5" t="s">
        <v>443</v>
      </c>
      <c r="E37" s="5" t="s">
        <v>479</v>
      </c>
      <c r="F37" s="623">
        <v>219</v>
      </c>
      <c r="G37" s="5" t="s">
        <v>424</v>
      </c>
      <c r="H37" s="624"/>
    </row>
    <row r="38" spans="1:8" x14ac:dyDescent="0.25">
      <c r="A38" s="135">
        <v>37</v>
      </c>
      <c r="B38" s="5" t="s">
        <v>416</v>
      </c>
      <c r="C38" s="5" t="s">
        <v>453</v>
      </c>
      <c r="D38" s="5" t="s">
        <v>445</v>
      </c>
      <c r="E38" s="5" t="s">
        <v>480</v>
      </c>
      <c r="F38" s="623">
        <v>1186</v>
      </c>
      <c r="G38" s="5" t="s">
        <v>460</v>
      </c>
      <c r="H38" s="624"/>
    </row>
    <row r="39" spans="1:8" x14ac:dyDescent="0.25">
      <c r="A39" s="135">
        <v>38</v>
      </c>
      <c r="B39" s="5" t="s">
        <v>416</v>
      </c>
      <c r="C39" s="5" t="s">
        <v>421</v>
      </c>
      <c r="D39" s="5" t="s">
        <v>447</v>
      </c>
      <c r="E39" s="5" t="s">
        <v>481</v>
      </c>
      <c r="F39" s="623">
        <v>1999</v>
      </c>
      <c r="G39" s="5" t="s">
        <v>460</v>
      </c>
      <c r="H39" s="624"/>
    </row>
    <row r="40" spans="1:8" x14ac:dyDescent="0.25">
      <c r="A40" s="135">
        <v>39</v>
      </c>
      <c r="B40" s="5" t="s">
        <v>416</v>
      </c>
      <c r="C40" s="5" t="s">
        <v>417</v>
      </c>
      <c r="D40" s="5" t="s">
        <v>450</v>
      </c>
      <c r="E40" s="5" t="s">
        <v>482</v>
      </c>
      <c r="F40" s="623">
        <v>499</v>
      </c>
      <c r="G40" s="5" t="s">
        <v>424</v>
      </c>
      <c r="H40" s="624"/>
    </row>
    <row r="41" spans="1:8" x14ac:dyDescent="0.25">
      <c r="A41" s="135">
        <v>40</v>
      </c>
      <c r="B41" s="5" t="s">
        <v>416</v>
      </c>
      <c r="C41" s="5" t="s">
        <v>417</v>
      </c>
      <c r="D41" s="5" t="s">
        <v>418</v>
      </c>
      <c r="E41" s="5" t="s">
        <v>483</v>
      </c>
      <c r="F41" s="623">
        <v>1999</v>
      </c>
      <c r="G41" s="5" t="s">
        <v>428</v>
      </c>
      <c r="H41" s="624"/>
    </row>
    <row r="42" spans="1:8" x14ac:dyDescent="0.25">
      <c r="A42" s="135">
        <v>41</v>
      </c>
      <c r="B42" s="5" t="s">
        <v>416</v>
      </c>
      <c r="C42" s="5" t="s">
        <v>429</v>
      </c>
      <c r="D42" s="5" t="s">
        <v>422</v>
      </c>
      <c r="E42" s="5" t="s">
        <v>484</v>
      </c>
      <c r="F42" s="623">
        <v>249</v>
      </c>
      <c r="G42" s="5" t="s">
        <v>428</v>
      </c>
      <c r="H42" s="624"/>
    </row>
    <row r="43" spans="1:8" x14ac:dyDescent="0.25">
      <c r="A43" s="135">
        <v>42</v>
      </c>
      <c r="B43" s="5" t="s">
        <v>416</v>
      </c>
      <c r="C43" s="5" t="s">
        <v>425</v>
      </c>
      <c r="D43" s="5" t="s">
        <v>426</v>
      </c>
      <c r="E43" s="5" t="s">
        <v>485</v>
      </c>
      <c r="F43" s="623">
        <v>719.1</v>
      </c>
      <c r="G43" s="5" t="s">
        <v>460</v>
      </c>
      <c r="H43" s="624"/>
    </row>
    <row r="44" spans="1:8" x14ac:dyDescent="0.25">
      <c r="A44" s="135">
        <v>43</v>
      </c>
      <c r="B44" s="5" t="s">
        <v>416</v>
      </c>
      <c r="C44" s="5" t="s">
        <v>434</v>
      </c>
      <c r="D44" s="5" t="s">
        <v>430</v>
      </c>
      <c r="E44" s="5" t="s">
        <v>486</v>
      </c>
      <c r="F44" s="623">
        <v>1499</v>
      </c>
      <c r="G44" s="5" t="s">
        <v>428</v>
      </c>
      <c r="H44" s="624"/>
    </row>
    <row r="45" spans="1:8" x14ac:dyDescent="0.25">
      <c r="A45" s="135">
        <v>44</v>
      </c>
      <c r="B45" s="5" t="s">
        <v>416</v>
      </c>
      <c r="C45" s="5" t="s">
        <v>421</v>
      </c>
      <c r="D45" s="5" t="s">
        <v>432</v>
      </c>
      <c r="E45" s="5" t="s">
        <v>487</v>
      </c>
      <c r="F45" s="623">
        <v>999</v>
      </c>
      <c r="G45" s="5" t="s">
        <v>428</v>
      </c>
      <c r="H45" s="624"/>
    </row>
    <row r="46" spans="1:8" x14ac:dyDescent="0.25">
      <c r="A46" s="135">
        <v>45</v>
      </c>
      <c r="B46" s="5" t="s">
        <v>416</v>
      </c>
      <c r="C46" s="5" t="s">
        <v>417</v>
      </c>
      <c r="D46" s="5" t="s">
        <v>435</v>
      </c>
      <c r="E46" s="5" t="s">
        <v>488</v>
      </c>
      <c r="F46" s="623">
        <v>349</v>
      </c>
      <c r="G46" s="5" t="s">
        <v>428</v>
      </c>
      <c r="H46" s="624"/>
    </row>
    <row r="47" spans="1:8" x14ac:dyDescent="0.25">
      <c r="A47" s="135">
        <v>46</v>
      </c>
      <c r="B47" s="5" t="s">
        <v>416</v>
      </c>
      <c r="C47" s="5" t="s">
        <v>417</v>
      </c>
      <c r="D47" s="5" t="s">
        <v>437</v>
      </c>
      <c r="E47" s="5" t="s">
        <v>489</v>
      </c>
      <c r="F47" s="623">
        <v>899</v>
      </c>
      <c r="G47" s="5" t="s">
        <v>460</v>
      </c>
      <c r="H47" s="624"/>
    </row>
    <row r="48" spans="1:8" x14ac:dyDescent="0.25">
      <c r="A48" s="135">
        <v>47</v>
      </c>
      <c r="B48" s="5" t="s">
        <v>416</v>
      </c>
      <c r="C48" s="5" t="s">
        <v>453</v>
      </c>
      <c r="D48" s="5" t="s">
        <v>439</v>
      </c>
      <c r="E48" s="5" t="s">
        <v>490</v>
      </c>
      <c r="F48" s="623">
        <v>899</v>
      </c>
      <c r="G48" s="5" t="s">
        <v>455</v>
      </c>
      <c r="H48" s="624"/>
    </row>
    <row r="49" spans="1:8" x14ac:dyDescent="0.25">
      <c r="A49" s="135">
        <v>48</v>
      </c>
      <c r="B49" s="5" t="s">
        <v>416</v>
      </c>
      <c r="C49" s="5" t="s">
        <v>421</v>
      </c>
      <c r="D49" s="5" t="s">
        <v>441</v>
      </c>
      <c r="E49" s="5" t="s">
        <v>491</v>
      </c>
      <c r="F49" s="623">
        <v>799</v>
      </c>
      <c r="G49" s="5" t="s">
        <v>428</v>
      </c>
      <c r="H49" s="624"/>
    </row>
    <row r="50" spans="1:8" x14ac:dyDescent="0.25">
      <c r="A50" s="135">
        <v>49</v>
      </c>
      <c r="B50" s="5" t="s">
        <v>416</v>
      </c>
      <c r="C50" s="5" t="s">
        <v>453</v>
      </c>
      <c r="D50" s="5" t="s">
        <v>443</v>
      </c>
      <c r="E50" s="5" t="s">
        <v>492</v>
      </c>
      <c r="F50" s="623">
        <v>779</v>
      </c>
      <c r="G50" s="5" t="s">
        <v>428</v>
      </c>
      <c r="H50" s="624"/>
    </row>
    <row r="51" spans="1:8" x14ac:dyDescent="0.25">
      <c r="A51" s="135">
        <v>50</v>
      </c>
      <c r="B51" s="5" t="s">
        <v>416</v>
      </c>
      <c r="C51" s="5" t="s">
        <v>453</v>
      </c>
      <c r="D51" s="5" t="s">
        <v>445</v>
      </c>
      <c r="E51" s="5" t="s">
        <v>493</v>
      </c>
      <c r="F51" s="623">
        <v>2439</v>
      </c>
      <c r="G51" s="5" t="s">
        <v>420</v>
      </c>
      <c r="H51" s="624"/>
    </row>
    <row r="52" spans="1:8" x14ac:dyDescent="0.25">
      <c r="A52" s="135">
        <v>51</v>
      </c>
      <c r="B52" s="5" t="s">
        <v>416</v>
      </c>
      <c r="C52" s="5" t="s">
        <v>421</v>
      </c>
      <c r="D52" s="5" t="s">
        <v>447</v>
      </c>
      <c r="E52" s="5" t="s">
        <v>494</v>
      </c>
      <c r="F52" s="623">
        <v>1199</v>
      </c>
      <c r="G52" s="5" t="s">
        <v>478</v>
      </c>
      <c r="H52" s="624"/>
    </row>
    <row r="53" spans="1:8" x14ac:dyDescent="0.25">
      <c r="A53" s="135">
        <v>52</v>
      </c>
      <c r="B53" s="5" t="s">
        <v>416</v>
      </c>
      <c r="C53" s="5" t="s">
        <v>453</v>
      </c>
      <c r="D53" s="5" t="s">
        <v>450</v>
      </c>
      <c r="E53" s="5" t="s">
        <v>495</v>
      </c>
      <c r="F53" s="623">
        <v>649</v>
      </c>
      <c r="G53" s="5" t="s">
        <v>428</v>
      </c>
      <c r="H53" s="624"/>
    </row>
    <row r="54" spans="1:8" x14ac:dyDescent="0.25">
      <c r="A54" s="135">
        <v>53</v>
      </c>
      <c r="B54" s="5" t="s">
        <v>416</v>
      </c>
      <c r="C54" s="5" t="s">
        <v>453</v>
      </c>
      <c r="D54" s="5" t="s">
        <v>418</v>
      </c>
      <c r="E54" s="5" t="s">
        <v>496</v>
      </c>
      <c r="F54" s="623">
        <v>849</v>
      </c>
      <c r="G54" s="5" t="s">
        <v>460</v>
      </c>
      <c r="H54" s="624"/>
    </row>
    <row r="55" spans="1:8" x14ac:dyDescent="0.25">
      <c r="A55" s="135">
        <v>54</v>
      </c>
      <c r="B55" s="5" t="s">
        <v>416</v>
      </c>
      <c r="C55" s="5" t="s">
        <v>429</v>
      </c>
      <c r="D55" s="5" t="s">
        <v>422</v>
      </c>
      <c r="E55" s="5" t="s">
        <v>497</v>
      </c>
      <c r="F55" s="623">
        <v>807.66</v>
      </c>
      <c r="G55" s="5" t="s">
        <v>424</v>
      </c>
      <c r="H55" s="624"/>
    </row>
    <row r="56" spans="1:8" x14ac:dyDescent="0.25">
      <c r="A56" s="135">
        <v>55</v>
      </c>
      <c r="B56" s="5" t="s">
        <v>416</v>
      </c>
      <c r="C56" s="5" t="s">
        <v>417</v>
      </c>
      <c r="D56" s="5" t="s">
        <v>426</v>
      </c>
      <c r="E56" s="5" t="s">
        <v>498</v>
      </c>
      <c r="F56" s="623">
        <v>1535.49</v>
      </c>
      <c r="G56" s="5" t="s">
        <v>428</v>
      </c>
      <c r="H56" s="624"/>
    </row>
    <row r="57" spans="1:8" x14ac:dyDescent="0.25">
      <c r="A57" s="135">
        <v>56</v>
      </c>
      <c r="B57" s="5" t="s">
        <v>416</v>
      </c>
      <c r="C57" s="5" t="s">
        <v>429</v>
      </c>
      <c r="D57" s="5" t="s">
        <v>430</v>
      </c>
      <c r="E57" s="5" t="s">
        <v>499</v>
      </c>
      <c r="F57" s="623">
        <v>379</v>
      </c>
      <c r="G57" s="5" t="s">
        <v>449</v>
      </c>
      <c r="H57" s="624"/>
    </row>
    <row r="58" spans="1:8" x14ac:dyDescent="0.25">
      <c r="A58" s="135">
        <v>57</v>
      </c>
      <c r="B58" s="5" t="s">
        <v>416</v>
      </c>
      <c r="C58" s="5" t="s">
        <v>425</v>
      </c>
      <c r="D58" s="5" t="s">
        <v>432</v>
      </c>
      <c r="E58" s="5" t="s">
        <v>500</v>
      </c>
      <c r="F58" s="623">
        <v>529</v>
      </c>
      <c r="G58" s="5" t="s">
        <v>455</v>
      </c>
      <c r="H58" s="624"/>
    </row>
    <row r="59" spans="1:8" x14ac:dyDescent="0.25">
      <c r="A59" s="135">
        <v>58</v>
      </c>
      <c r="B59" s="5" t="s">
        <v>416</v>
      </c>
      <c r="C59" s="5" t="s">
        <v>453</v>
      </c>
      <c r="D59" s="5" t="s">
        <v>435</v>
      </c>
      <c r="E59" s="5" t="s">
        <v>501</v>
      </c>
      <c r="F59" s="623">
        <v>749</v>
      </c>
      <c r="G59" s="5" t="s">
        <v>428</v>
      </c>
      <c r="H59" s="624"/>
    </row>
    <row r="60" spans="1:8" x14ac:dyDescent="0.25">
      <c r="A60" s="135">
        <v>59</v>
      </c>
      <c r="B60" s="5" t="s">
        <v>416</v>
      </c>
      <c r="C60" s="5" t="s">
        <v>429</v>
      </c>
      <c r="D60" s="5" t="s">
        <v>437</v>
      </c>
      <c r="E60" s="5" t="s">
        <v>502</v>
      </c>
      <c r="F60" s="623">
        <v>499</v>
      </c>
      <c r="G60" s="5" t="s">
        <v>460</v>
      </c>
      <c r="H60" s="624"/>
    </row>
    <row r="61" spans="1:8" x14ac:dyDescent="0.25">
      <c r="A61" s="135">
        <v>60</v>
      </c>
      <c r="B61" s="5" t="s">
        <v>416</v>
      </c>
      <c r="C61" s="5" t="s">
        <v>453</v>
      </c>
      <c r="D61" s="5" t="s">
        <v>439</v>
      </c>
      <c r="E61" s="5" t="s">
        <v>503</v>
      </c>
      <c r="F61" s="623">
        <v>2199</v>
      </c>
      <c r="G61" s="5" t="s">
        <v>420</v>
      </c>
      <c r="H61" s="624"/>
    </row>
    <row r="62" spans="1:8" x14ac:dyDescent="0.25">
      <c r="A62" s="135">
        <v>61</v>
      </c>
      <c r="B62" s="5" t="s">
        <v>416</v>
      </c>
      <c r="C62" s="5" t="s">
        <v>417</v>
      </c>
      <c r="D62" s="5" t="s">
        <v>441</v>
      </c>
      <c r="E62" s="5" t="s">
        <v>504</v>
      </c>
      <c r="F62" s="623">
        <v>319</v>
      </c>
      <c r="G62" s="5" t="s">
        <v>424</v>
      </c>
      <c r="H62" s="624"/>
    </row>
    <row r="63" spans="1:8" x14ac:dyDescent="0.25">
      <c r="A63" s="135">
        <v>62</v>
      </c>
      <c r="B63" s="5" t="s">
        <v>416</v>
      </c>
      <c r="C63" s="5" t="s">
        <v>453</v>
      </c>
      <c r="D63" s="5" t="s">
        <v>443</v>
      </c>
      <c r="E63" s="5" t="s">
        <v>505</v>
      </c>
      <c r="F63" s="623">
        <v>209</v>
      </c>
      <c r="G63" s="5" t="s">
        <v>449</v>
      </c>
      <c r="H63" s="624"/>
    </row>
    <row r="64" spans="1:8" x14ac:dyDescent="0.25">
      <c r="A64" s="135">
        <v>63</v>
      </c>
      <c r="B64" s="5" t="s">
        <v>416</v>
      </c>
      <c r="C64" s="5" t="s">
        <v>421</v>
      </c>
      <c r="D64" s="5" t="s">
        <v>445</v>
      </c>
      <c r="E64" s="5" t="s">
        <v>506</v>
      </c>
      <c r="F64" s="623">
        <v>949</v>
      </c>
      <c r="G64" s="5" t="s">
        <v>428</v>
      </c>
      <c r="H64" s="624"/>
    </row>
    <row r="65" spans="1:8" x14ac:dyDescent="0.25">
      <c r="A65" s="135">
        <v>64</v>
      </c>
      <c r="B65" s="5" t="s">
        <v>416</v>
      </c>
      <c r="C65" s="5" t="s">
        <v>453</v>
      </c>
      <c r="D65" s="5" t="s">
        <v>447</v>
      </c>
      <c r="E65" s="5" t="s">
        <v>507</v>
      </c>
      <c r="F65" s="623">
        <v>899</v>
      </c>
      <c r="G65" s="5" t="s">
        <v>428</v>
      </c>
      <c r="H65" s="624"/>
    </row>
    <row r="66" spans="1:8" x14ac:dyDescent="0.25">
      <c r="A66" s="135">
        <v>65</v>
      </c>
      <c r="B66" s="5" t="s">
        <v>416</v>
      </c>
      <c r="C66" s="5" t="s">
        <v>421</v>
      </c>
      <c r="D66" s="5" t="s">
        <v>450</v>
      </c>
      <c r="E66" s="5" t="s">
        <v>508</v>
      </c>
      <c r="F66" s="623">
        <v>1199</v>
      </c>
      <c r="G66" s="5" t="s">
        <v>460</v>
      </c>
      <c r="H66" s="624"/>
    </row>
    <row r="67" spans="1:8" x14ac:dyDescent="0.25">
      <c r="A67" s="135">
        <v>66</v>
      </c>
      <c r="B67" s="5" t="s">
        <v>416</v>
      </c>
      <c r="C67" s="5" t="s">
        <v>453</v>
      </c>
      <c r="D67" s="5" t="s">
        <v>418</v>
      </c>
      <c r="E67" s="5" t="s">
        <v>509</v>
      </c>
      <c r="F67" s="623">
        <v>1929</v>
      </c>
      <c r="G67" s="5" t="s">
        <v>420</v>
      </c>
      <c r="H67" s="624"/>
    </row>
    <row r="68" spans="1:8" x14ac:dyDescent="0.25">
      <c r="A68" s="135">
        <v>67</v>
      </c>
      <c r="B68" s="5" t="s">
        <v>416</v>
      </c>
      <c r="C68" s="5" t="s">
        <v>453</v>
      </c>
      <c r="D68" s="5" t="s">
        <v>422</v>
      </c>
      <c r="E68" s="5" t="s">
        <v>510</v>
      </c>
      <c r="F68" s="623">
        <v>1599</v>
      </c>
      <c r="G68" s="5" t="s">
        <v>420</v>
      </c>
      <c r="H68" s="624"/>
    </row>
    <row r="69" spans="1:8" x14ac:dyDescent="0.25">
      <c r="A69" s="135">
        <v>68</v>
      </c>
      <c r="B69" s="5" t="s">
        <v>416</v>
      </c>
      <c r="C69" s="5" t="s">
        <v>429</v>
      </c>
      <c r="D69" s="5" t="s">
        <v>426</v>
      </c>
      <c r="E69" s="5" t="s">
        <v>511</v>
      </c>
      <c r="F69" s="623">
        <v>1049</v>
      </c>
      <c r="G69" s="5" t="s">
        <v>478</v>
      </c>
      <c r="H69" s="624"/>
    </row>
    <row r="70" spans="1:8" x14ac:dyDescent="0.25">
      <c r="A70" s="135">
        <v>69</v>
      </c>
      <c r="B70" s="5" t="s">
        <v>416</v>
      </c>
      <c r="C70" s="5" t="s">
        <v>434</v>
      </c>
      <c r="D70" s="5" t="s">
        <v>430</v>
      </c>
      <c r="E70" s="5" t="s">
        <v>512</v>
      </c>
      <c r="F70" s="623">
        <v>1199</v>
      </c>
      <c r="G70" s="5" t="s">
        <v>428</v>
      </c>
      <c r="H70" s="624"/>
    </row>
    <row r="71" spans="1:8" x14ac:dyDescent="0.25">
      <c r="A71" s="135">
        <v>70</v>
      </c>
      <c r="B71" s="5" t="s">
        <v>416</v>
      </c>
      <c r="C71" s="5" t="s">
        <v>425</v>
      </c>
      <c r="D71" s="5" t="s">
        <v>432</v>
      </c>
      <c r="E71" s="5" t="s">
        <v>513</v>
      </c>
      <c r="F71" s="623">
        <v>1199</v>
      </c>
      <c r="G71" s="5" t="s">
        <v>428</v>
      </c>
      <c r="H71" s="624"/>
    </row>
    <row r="72" spans="1:8" x14ac:dyDescent="0.25">
      <c r="A72" s="135">
        <v>71</v>
      </c>
      <c r="B72" s="5" t="s">
        <v>416</v>
      </c>
      <c r="C72" s="5" t="s">
        <v>429</v>
      </c>
      <c r="D72" s="5" t="s">
        <v>435</v>
      </c>
      <c r="E72" s="5" t="s">
        <v>514</v>
      </c>
      <c r="F72" s="623">
        <v>999</v>
      </c>
      <c r="G72" s="5" t="s">
        <v>460</v>
      </c>
      <c r="H72" s="624"/>
    </row>
    <row r="73" spans="1:8" x14ac:dyDescent="0.25">
      <c r="A73" s="135">
        <v>72</v>
      </c>
      <c r="B73" s="5" t="s">
        <v>416</v>
      </c>
      <c r="C73" s="5" t="s">
        <v>421</v>
      </c>
      <c r="D73" s="5" t="s">
        <v>437</v>
      </c>
      <c r="E73" s="5" t="s">
        <v>515</v>
      </c>
      <c r="F73" s="623">
        <v>3199</v>
      </c>
      <c r="G73" s="5" t="s">
        <v>420</v>
      </c>
      <c r="H73" s="624"/>
    </row>
    <row r="74" spans="1:8" x14ac:dyDescent="0.25">
      <c r="A74" s="135">
        <v>73</v>
      </c>
      <c r="B74" s="5" t="s">
        <v>416</v>
      </c>
      <c r="C74" s="5" t="s">
        <v>417</v>
      </c>
      <c r="D74" s="5" t="s">
        <v>439</v>
      </c>
      <c r="E74" s="5" t="s">
        <v>516</v>
      </c>
      <c r="F74" s="623">
        <v>1939</v>
      </c>
      <c r="G74" s="5" t="s">
        <v>420</v>
      </c>
      <c r="H74" s="624"/>
    </row>
    <row r="75" spans="1:8" x14ac:dyDescent="0.25">
      <c r="A75" s="135">
        <v>74</v>
      </c>
      <c r="B75" s="5" t="s">
        <v>416</v>
      </c>
      <c r="C75" s="5" t="s">
        <v>453</v>
      </c>
      <c r="D75" s="5" t="s">
        <v>441</v>
      </c>
      <c r="E75" s="5" t="s">
        <v>517</v>
      </c>
      <c r="F75" s="623">
        <v>899</v>
      </c>
      <c r="G75" s="5" t="s">
        <v>449</v>
      </c>
      <c r="H75" s="624"/>
    </row>
    <row r="76" spans="1:8" x14ac:dyDescent="0.25">
      <c r="A76" s="135">
        <v>75</v>
      </c>
      <c r="B76" s="5" t="s">
        <v>416</v>
      </c>
      <c r="C76" s="5" t="s">
        <v>417</v>
      </c>
      <c r="D76" s="5" t="s">
        <v>443</v>
      </c>
      <c r="E76" s="5" t="s">
        <v>518</v>
      </c>
      <c r="F76" s="623">
        <v>1349</v>
      </c>
      <c r="G76" s="5" t="s">
        <v>478</v>
      </c>
      <c r="H76" s="624"/>
    </row>
    <row r="77" spans="1:8" x14ac:dyDescent="0.25">
      <c r="A77" s="135">
        <v>76</v>
      </c>
      <c r="B77" s="5" t="s">
        <v>416</v>
      </c>
      <c r="C77" s="5" t="s">
        <v>425</v>
      </c>
      <c r="D77" s="5" t="s">
        <v>445</v>
      </c>
      <c r="E77" s="5" t="s">
        <v>519</v>
      </c>
      <c r="F77" s="623">
        <v>1699</v>
      </c>
      <c r="G77" s="5" t="s">
        <v>424</v>
      </c>
      <c r="H77" s="624"/>
    </row>
    <row r="78" spans="1:8" x14ac:dyDescent="0.25">
      <c r="A78" s="135">
        <v>77</v>
      </c>
      <c r="B78" s="5" t="s">
        <v>416</v>
      </c>
      <c r="C78" s="5" t="s">
        <v>421</v>
      </c>
      <c r="D78" s="5" t="s">
        <v>447</v>
      </c>
      <c r="E78" s="5" t="s">
        <v>520</v>
      </c>
      <c r="F78" s="623">
        <v>349</v>
      </c>
      <c r="G78" s="5" t="s">
        <v>424</v>
      </c>
      <c r="H78" s="624"/>
    </row>
    <row r="79" spans="1:8" x14ac:dyDescent="0.25">
      <c r="A79" s="135">
        <v>78</v>
      </c>
      <c r="B79" s="5" t="s">
        <v>416</v>
      </c>
      <c r="C79" s="5" t="s">
        <v>453</v>
      </c>
      <c r="D79" s="5" t="s">
        <v>450</v>
      </c>
      <c r="E79" s="5" t="s">
        <v>521</v>
      </c>
      <c r="F79" s="623">
        <v>219</v>
      </c>
      <c r="G79" s="5" t="s">
        <v>424</v>
      </c>
      <c r="H79" s="624"/>
    </row>
    <row r="80" spans="1:8" x14ac:dyDescent="0.25">
      <c r="A80" s="135">
        <v>79</v>
      </c>
      <c r="B80" s="5" t="s">
        <v>416</v>
      </c>
      <c r="C80" s="5" t="s">
        <v>453</v>
      </c>
      <c r="D80" s="5" t="s">
        <v>418</v>
      </c>
      <c r="E80" s="5" t="s">
        <v>522</v>
      </c>
      <c r="F80" s="623">
        <v>318.23</v>
      </c>
      <c r="G80" s="5" t="s">
        <v>428</v>
      </c>
      <c r="H80" s="624"/>
    </row>
    <row r="81" spans="1:8" x14ac:dyDescent="0.25">
      <c r="A81" s="135">
        <v>80</v>
      </c>
      <c r="B81" s="5" t="s">
        <v>416</v>
      </c>
      <c r="C81" s="5" t="s">
        <v>425</v>
      </c>
      <c r="D81" s="5" t="s">
        <v>422</v>
      </c>
      <c r="E81" s="5" t="s">
        <v>523</v>
      </c>
      <c r="F81" s="623">
        <v>599</v>
      </c>
      <c r="G81" s="5" t="s">
        <v>449</v>
      </c>
      <c r="H81" s="624"/>
    </row>
    <row r="82" spans="1:8" x14ac:dyDescent="0.25">
      <c r="A82" s="135">
        <v>81</v>
      </c>
      <c r="B82" s="5" t="s">
        <v>416</v>
      </c>
      <c r="C82" s="5" t="s">
        <v>453</v>
      </c>
      <c r="D82" s="5" t="s">
        <v>426</v>
      </c>
      <c r="E82" s="5" t="s">
        <v>524</v>
      </c>
      <c r="F82" s="623">
        <v>209</v>
      </c>
      <c r="G82" s="5" t="s">
        <v>449</v>
      </c>
      <c r="H82" s="624"/>
    </row>
    <row r="83" spans="1:8" x14ac:dyDescent="0.25">
      <c r="A83" s="135">
        <v>82</v>
      </c>
      <c r="B83" s="5" t="s">
        <v>416</v>
      </c>
      <c r="C83" s="5" t="s">
        <v>417</v>
      </c>
      <c r="D83" s="5" t="s">
        <v>430</v>
      </c>
      <c r="E83" s="5" t="s">
        <v>525</v>
      </c>
      <c r="F83" s="623">
        <v>1439</v>
      </c>
      <c r="G83" s="5" t="s">
        <v>478</v>
      </c>
      <c r="H83" s="624"/>
    </row>
    <row r="84" spans="1:8" x14ac:dyDescent="0.25">
      <c r="A84" s="135">
        <v>83</v>
      </c>
      <c r="B84" s="5" t="s">
        <v>416</v>
      </c>
      <c r="C84" s="5" t="s">
        <v>429</v>
      </c>
      <c r="D84" s="5" t="s">
        <v>432</v>
      </c>
      <c r="E84" s="5" t="s">
        <v>526</v>
      </c>
      <c r="F84" s="623">
        <v>999</v>
      </c>
      <c r="G84" s="5" t="s">
        <v>527</v>
      </c>
      <c r="H84" s="624"/>
    </row>
    <row r="85" spans="1:8" x14ac:dyDescent="0.25">
      <c r="A85" s="135">
        <v>84</v>
      </c>
      <c r="B85" s="5" t="s">
        <v>416</v>
      </c>
      <c r="C85" s="5" t="s">
        <v>429</v>
      </c>
      <c r="D85" s="5" t="s">
        <v>435</v>
      </c>
      <c r="E85" s="5" t="s">
        <v>528</v>
      </c>
      <c r="F85" s="623">
        <v>1099</v>
      </c>
      <c r="G85" s="5" t="s">
        <v>424</v>
      </c>
      <c r="H85" s="624"/>
    </row>
    <row r="86" spans="1:8" x14ac:dyDescent="0.25">
      <c r="A86" s="135">
        <v>85</v>
      </c>
      <c r="B86" s="5" t="s">
        <v>416</v>
      </c>
      <c r="C86" s="5" t="s">
        <v>417</v>
      </c>
      <c r="D86" s="5" t="s">
        <v>437</v>
      </c>
      <c r="E86" s="5" t="s">
        <v>529</v>
      </c>
      <c r="F86" s="623">
        <v>2449</v>
      </c>
      <c r="G86" s="5" t="s">
        <v>460</v>
      </c>
      <c r="H86" s="624"/>
    </row>
    <row r="87" spans="1:8" x14ac:dyDescent="0.25">
      <c r="A87" s="135">
        <v>86</v>
      </c>
      <c r="B87" s="5" t="s">
        <v>416</v>
      </c>
      <c r="C87" s="5" t="s">
        <v>429</v>
      </c>
      <c r="D87" s="5" t="s">
        <v>439</v>
      </c>
      <c r="E87" s="5" t="s">
        <v>530</v>
      </c>
      <c r="F87" s="623">
        <v>1349</v>
      </c>
      <c r="G87" s="5" t="s">
        <v>478</v>
      </c>
      <c r="H87" s="624"/>
    </row>
    <row r="88" spans="1:8" x14ac:dyDescent="0.25">
      <c r="A88" s="135">
        <v>87</v>
      </c>
      <c r="B88" s="5" t="s">
        <v>416</v>
      </c>
      <c r="C88" s="5" t="s">
        <v>434</v>
      </c>
      <c r="D88" s="5" t="s">
        <v>441</v>
      </c>
      <c r="E88" s="5" t="s">
        <v>531</v>
      </c>
      <c r="F88" s="623">
        <v>1199</v>
      </c>
      <c r="G88" s="5" t="s">
        <v>424</v>
      </c>
      <c r="H88" s="624"/>
    </row>
    <row r="89" spans="1:8" x14ac:dyDescent="0.25">
      <c r="A89" s="135">
        <v>88</v>
      </c>
      <c r="B89" s="5" t="s">
        <v>416</v>
      </c>
      <c r="C89" s="5" t="s">
        <v>429</v>
      </c>
      <c r="D89" s="5" t="s">
        <v>443</v>
      </c>
      <c r="E89" s="5" t="s">
        <v>532</v>
      </c>
      <c r="F89" s="623">
        <v>999</v>
      </c>
      <c r="G89" s="5" t="s">
        <v>424</v>
      </c>
      <c r="H89" s="624"/>
    </row>
    <row r="90" spans="1:8" x14ac:dyDescent="0.25">
      <c r="A90" s="135">
        <v>89</v>
      </c>
      <c r="B90" s="5" t="s">
        <v>416</v>
      </c>
      <c r="C90" s="5" t="s">
        <v>453</v>
      </c>
      <c r="D90" s="5" t="s">
        <v>445</v>
      </c>
      <c r="E90" s="5" t="s">
        <v>533</v>
      </c>
      <c r="F90" s="623">
        <v>899</v>
      </c>
      <c r="G90" s="5" t="s">
        <v>428</v>
      </c>
      <c r="H90" s="624"/>
    </row>
    <row r="91" spans="1:8" x14ac:dyDescent="0.25">
      <c r="A91" s="135">
        <v>90</v>
      </c>
      <c r="B91" s="5" t="s">
        <v>416</v>
      </c>
      <c r="C91" s="5" t="s">
        <v>429</v>
      </c>
      <c r="D91" s="5" t="s">
        <v>447</v>
      </c>
      <c r="E91" s="5" t="s">
        <v>534</v>
      </c>
      <c r="F91" s="623">
        <v>1699</v>
      </c>
      <c r="G91" s="5" t="s">
        <v>428</v>
      </c>
      <c r="H91" s="624"/>
    </row>
    <row r="92" spans="1:8" x14ac:dyDescent="0.25">
      <c r="A92" s="135">
        <v>91</v>
      </c>
      <c r="B92" s="5" t="s">
        <v>416</v>
      </c>
      <c r="C92" s="5" t="s">
        <v>453</v>
      </c>
      <c r="D92" s="5" t="s">
        <v>450</v>
      </c>
      <c r="E92" s="5" t="s">
        <v>535</v>
      </c>
      <c r="F92" s="623">
        <v>264</v>
      </c>
      <c r="G92" s="5" t="s">
        <v>428</v>
      </c>
      <c r="H92" s="624"/>
    </row>
    <row r="93" spans="1:8" x14ac:dyDescent="0.25">
      <c r="A93" s="135">
        <v>92</v>
      </c>
      <c r="B93" s="5" t="s">
        <v>416</v>
      </c>
      <c r="C93" s="5" t="s">
        <v>434</v>
      </c>
      <c r="D93" s="5" t="s">
        <v>418</v>
      </c>
      <c r="E93" s="5" t="s">
        <v>536</v>
      </c>
      <c r="F93" s="623">
        <v>549</v>
      </c>
      <c r="G93" s="5" t="s">
        <v>449</v>
      </c>
      <c r="H93" s="624"/>
    </row>
    <row r="94" spans="1:8" x14ac:dyDescent="0.25">
      <c r="A94" s="135">
        <v>93</v>
      </c>
      <c r="B94" s="5" t="s">
        <v>416</v>
      </c>
      <c r="C94" s="5" t="s">
        <v>421</v>
      </c>
      <c r="D94" s="5" t="s">
        <v>422</v>
      </c>
      <c r="E94" s="5" t="s">
        <v>537</v>
      </c>
      <c r="F94" s="623">
        <v>799</v>
      </c>
      <c r="G94" s="5" t="s">
        <v>424</v>
      </c>
      <c r="H94" s="624"/>
    </row>
    <row r="95" spans="1:8" x14ac:dyDescent="0.25">
      <c r="A95" s="135">
        <v>94</v>
      </c>
      <c r="B95" s="5" t="s">
        <v>416</v>
      </c>
      <c r="C95" s="5" t="s">
        <v>453</v>
      </c>
      <c r="D95" s="5" t="s">
        <v>426</v>
      </c>
      <c r="E95" s="5" t="s">
        <v>538</v>
      </c>
      <c r="F95" s="623">
        <v>795.84</v>
      </c>
      <c r="G95" s="5" t="s">
        <v>428</v>
      </c>
      <c r="H95" s="624"/>
    </row>
    <row r="96" spans="1:8" x14ac:dyDescent="0.25">
      <c r="A96" s="135">
        <v>95</v>
      </c>
      <c r="B96" s="5" t="s">
        <v>416</v>
      </c>
      <c r="C96" s="5" t="s">
        <v>425</v>
      </c>
      <c r="D96" s="5" t="s">
        <v>430</v>
      </c>
      <c r="E96" s="5" t="s">
        <v>539</v>
      </c>
      <c r="F96" s="623">
        <v>1439</v>
      </c>
      <c r="G96" s="5" t="s">
        <v>428</v>
      </c>
      <c r="H96" s="624"/>
    </row>
    <row r="97" spans="1:8" x14ac:dyDescent="0.25">
      <c r="A97" s="135">
        <v>96</v>
      </c>
      <c r="B97" s="5" t="s">
        <v>416</v>
      </c>
      <c r="C97" s="5" t="s">
        <v>434</v>
      </c>
      <c r="D97" s="5" t="s">
        <v>432</v>
      </c>
      <c r="E97" s="5" t="s">
        <v>540</v>
      </c>
      <c r="F97" s="623">
        <v>729</v>
      </c>
      <c r="G97" s="5" t="s">
        <v>460</v>
      </c>
      <c r="H97" s="624"/>
    </row>
    <row r="98" spans="1:8" x14ac:dyDescent="0.25">
      <c r="A98" s="135">
        <v>97</v>
      </c>
      <c r="B98" s="5" t="s">
        <v>416</v>
      </c>
      <c r="C98" s="5" t="s">
        <v>421</v>
      </c>
      <c r="D98" s="5" t="s">
        <v>435</v>
      </c>
      <c r="E98" s="5" t="s">
        <v>541</v>
      </c>
      <c r="F98" s="623">
        <v>399</v>
      </c>
      <c r="G98" s="5" t="s">
        <v>460</v>
      </c>
      <c r="H98" s="624"/>
    </row>
    <row r="99" spans="1:8" x14ac:dyDescent="0.25">
      <c r="A99" s="135">
        <v>98</v>
      </c>
      <c r="B99" s="5" t="s">
        <v>416</v>
      </c>
      <c r="C99" s="5" t="s">
        <v>453</v>
      </c>
      <c r="D99" s="5" t="s">
        <v>437</v>
      </c>
      <c r="E99" s="5" t="s">
        <v>542</v>
      </c>
      <c r="F99" s="623">
        <v>1899</v>
      </c>
      <c r="G99" s="5" t="s">
        <v>420</v>
      </c>
      <c r="H99" s="624"/>
    </row>
    <row r="100" spans="1:8" x14ac:dyDescent="0.25">
      <c r="A100" s="135">
        <v>99</v>
      </c>
      <c r="B100" s="5" t="s">
        <v>416</v>
      </c>
      <c r="C100" s="5" t="s">
        <v>453</v>
      </c>
      <c r="D100" s="5" t="s">
        <v>439</v>
      </c>
      <c r="E100" s="5" t="s">
        <v>543</v>
      </c>
      <c r="F100" s="623">
        <v>1699</v>
      </c>
      <c r="G100" s="5" t="s">
        <v>420</v>
      </c>
      <c r="H100" s="624"/>
    </row>
    <row r="101" spans="1:8" x14ac:dyDescent="0.25">
      <c r="A101" s="135">
        <v>100</v>
      </c>
      <c r="B101" s="5" t="s">
        <v>416</v>
      </c>
      <c r="C101" s="5" t="s">
        <v>425</v>
      </c>
      <c r="D101" s="5" t="s">
        <v>441</v>
      </c>
      <c r="E101" s="5" t="s">
        <v>544</v>
      </c>
      <c r="F101" s="623">
        <v>999</v>
      </c>
      <c r="G101" s="5" t="s">
        <v>449</v>
      </c>
      <c r="H101" s="624"/>
    </row>
    <row r="102" spans="1:8" x14ac:dyDescent="0.25">
      <c r="A102" s="135">
        <v>101</v>
      </c>
      <c r="B102" s="5" t="s">
        <v>416</v>
      </c>
      <c r="C102" s="5" t="s">
        <v>425</v>
      </c>
      <c r="D102" s="5" t="s">
        <v>443</v>
      </c>
      <c r="E102" s="5" t="s">
        <v>545</v>
      </c>
      <c r="F102" s="623">
        <v>1349.15</v>
      </c>
      <c r="G102" s="5" t="s">
        <v>424</v>
      </c>
      <c r="H102" s="624"/>
    </row>
    <row r="103" spans="1:8" x14ac:dyDescent="0.25">
      <c r="A103" s="135">
        <v>102</v>
      </c>
      <c r="B103" s="5" t="s">
        <v>416</v>
      </c>
      <c r="C103" s="5" t="s">
        <v>429</v>
      </c>
      <c r="D103" s="5" t="s">
        <v>445</v>
      </c>
      <c r="E103" s="5" t="s">
        <v>546</v>
      </c>
      <c r="F103" s="623">
        <v>1249</v>
      </c>
      <c r="G103" s="5" t="s">
        <v>428</v>
      </c>
      <c r="H103" s="624"/>
    </row>
    <row r="104" spans="1:8" x14ac:dyDescent="0.25">
      <c r="A104" s="135">
        <v>103</v>
      </c>
      <c r="B104" s="5" t="s">
        <v>416</v>
      </c>
      <c r="C104" s="5" t="s">
        <v>417</v>
      </c>
      <c r="D104" s="5" t="s">
        <v>447</v>
      </c>
      <c r="E104" s="5" t="s">
        <v>547</v>
      </c>
      <c r="F104" s="623">
        <v>289</v>
      </c>
      <c r="G104" s="5" t="s">
        <v>428</v>
      </c>
      <c r="H104" s="624"/>
    </row>
    <row r="105" spans="1:8" x14ac:dyDescent="0.25">
      <c r="A105" s="135">
        <v>104</v>
      </c>
      <c r="B105" s="5" t="s">
        <v>416</v>
      </c>
      <c r="C105" s="5" t="s">
        <v>425</v>
      </c>
      <c r="D105" s="5" t="s">
        <v>450</v>
      </c>
      <c r="E105" s="5" t="s">
        <v>548</v>
      </c>
      <c r="F105" s="623">
        <v>499</v>
      </c>
      <c r="G105" s="5" t="s">
        <v>460</v>
      </c>
      <c r="H105" s="624"/>
    </row>
    <row r="106" spans="1:8" x14ac:dyDescent="0.25">
      <c r="A106" s="135">
        <v>105</v>
      </c>
      <c r="B106" s="5" t="s">
        <v>416</v>
      </c>
      <c r="C106" s="5" t="s">
        <v>429</v>
      </c>
      <c r="D106" s="5" t="s">
        <v>418</v>
      </c>
      <c r="E106" s="5" t="s">
        <v>549</v>
      </c>
      <c r="F106" s="623">
        <v>1599</v>
      </c>
      <c r="G106" s="5" t="s">
        <v>460</v>
      </c>
      <c r="H106" s="624"/>
    </row>
    <row r="107" spans="1:8" x14ac:dyDescent="0.25">
      <c r="A107" s="135">
        <v>106</v>
      </c>
      <c r="B107" s="5" t="s">
        <v>416</v>
      </c>
      <c r="C107" s="5" t="s">
        <v>421</v>
      </c>
      <c r="D107" s="5" t="s">
        <v>422</v>
      </c>
      <c r="E107" s="5" t="s">
        <v>550</v>
      </c>
      <c r="F107" s="623">
        <v>499</v>
      </c>
      <c r="G107" s="5" t="s">
        <v>449</v>
      </c>
      <c r="H107" s="624"/>
    </row>
    <row r="108" spans="1:8" x14ac:dyDescent="0.25">
      <c r="A108" s="135">
        <v>107</v>
      </c>
      <c r="B108" s="5" t="s">
        <v>416</v>
      </c>
      <c r="C108" s="5" t="s">
        <v>434</v>
      </c>
      <c r="D108" s="5" t="s">
        <v>426</v>
      </c>
      <c r="E108" s="5" t="s">
        <v>551</v>
      </c>
      <c r="F108" s="623">
        <v>2249</v>
      </c>
      <c r="G108" s="5" t="s">
        <v>466</v>
      </c>
      <c r="H108" s="624"/>
    </row>
    <row r="109" spans="1:8" x14ac:dyDescent="0.25">
      <c r="A109" s="135">
        <v>108</v>
      </c>
      <c r="B109" s="5" t="s">
        <v>416</v>
      </c>
      <c r="C109" s="5" t="s">
        <v>429</v>
      </c>
      <c r="D109" s="5" t="s">
        <v>430</v>
      </c>
      <c r="E109" s="5" t="s">
        <v>552</v>
      </c>
      <c r="F109" s="623">
        <v>1399</v>
      </c>
      <c r="G109" s="5" t="s">
        <v>424</v>
      </c>
      <c r="H109" s="624"/>
    </row>
    <row r="110" spans="1:8" x14ac:dyDescent="0.25">
      <c r="A110" s="135">
        <v>109</v>
      </c>
      <c r="B110" s="5" t="s">
        <v>416</v>
      </c>
      <c r="C110" s="5" t="s">
        <v>421</v>
      </c>
      <c r="D110" s="5" t="s">
        <v>432</v>
      </c>
      <c r="E110" s="5" t="s">
        <v>553</v>
      </c>
      <c r="F110" s="623">
        <v>1249</v>
      </c>
      <c r="G110" s="5" t="s">
        <v>428</v>
      </c>
      <c r="H110" s="624"/>
    </row>
    <row r="111" spans="1:8" x14ac:dyDescent="0.25">
      <c r="A111" s="135">
        <v>110</v>
      </c>
      <c r="B111" s="5" t="s">
        <v>416</v>
      </c>
      <c r="C111" s="5" t="s">
        <v>453</v>
      </c>
      <c r="D111" s="5" t="s">
        <v>435</v>
      </c>
      <c r="E111" s="5" t="s">
        <v>554</v>
      </c>
      <c r="F111" s="623">
        <v>929</v>
      </c>
      <c r="G111" s="5" t="s">
        <v>428</v>
      </c>
      <c r="H111" s="624"/>
    </row>
    <row r="112" spans="1:8" x14ac:dyDescent="0.25">
      <c r="A112" s="135">
        <v>111</v>
      </c>
      <c r="B112" s="5" t="s">
        <v>416</v>
      </c>
      <c r="C112" s="5" t="s">
        <v>453</v>
      </c>
      <c r="D112" s="5" t="s">
        <v>437</v>
      </c>
      <c r="E112" s="5" t="s">
        <v>555</v>
      </c>
      <c r="F112" s="623">
        <v>448.99</v>
      </c>
      <c r="G112" s="5" t="s">
        <v>428</v>
      </c>
      <c r="H112" s="624"/>
    </row>
    <row r="113" spans="1:8" x14ac:dyDescent="0.25">
      <c r="A113" s="135">
        <v>112</v>
      </c>
      <c r="B113" s="5" t="s">
        <v>416</v>
      </c>
      <c r="C113" s="5" t="s">
        <v>417</v>
      </c>
      <c r="D113" s="5" t="s">
        <v>439</v>
      </c>
      <c r="E113" s="5" t="s">
        <v>556</v>
      </c>
      <c r="F113" s="623">
        <v>1549</v>
      </c>
      <c r="G113" s="5" t="s">
        <v>460</v>
      </c>
      <c r="H113" s="624"/>
    </row>
    <row r="114" spans="1:8" x14ac:dyDescent="0.25">
      <c r="A114" s="135">
        <v>113</v>
      </c>
      <c r="B114" s="5" t="s">
        <v>416</v>
      </c>
      <c r="C114" s="5" t="s">
        <v>425</v>
      </c>
      <c r="D114" s="5" t="s">
        <v>441</v>
      </c>
      <c r="E114" s="5" t="s">
        <v>557</v>
      </c>
      <c r="F114" s="623">
        <v>269</v>
      </c>
      <c r="G114" s="5" t="s">
        <v>527</v>
      </c>
      <c r="H114" s="624"/>
    </row>
    <row r="115" spans="1:8" x14ac:dyDescent="0.25">
      <c r="A115" s="135">
        <v>114</v>
      </c>
      <c r="B115" s="5" t="s">
        <v>416</v>
      </c>
      <c r="C115" s="5" t="s">
        <v>421</v>
      </c>
      <c r="D115" s="5" t="s">
        <v>443</v>
      </c>
      <c r="E115" s="5" t="s">
        <v>558</v>
      </c>
      <c r="F115" s="623">
        <v>1299</v>
      </c>
      <c r="G115" s="5" t="s">
        <v>428</v>
      </c>
      <c r="H115" s="624"/>
    </row>
    <row r="116" spans="1:8" x14ac:dyDescent="0.25">
      <c r="A116" s="135">
        <v>115</v>
      </c>
      <c r="B116" s="5" t="s">
        <v>416</v>
      </c>
      <c r="C116" s="5" t="s">
        <v>434</v>
      </c>
      <c r="D116" s="5" t="s">
        <v>445</v>
      </c>
      <c r="E116" s="5" t="s">
        <v>559</v>
      </c>
      <c r="F116" s="623">
        <v>1129</v>
      </c>
      <c r="G116" s="5" t="s">
        <v>428</v>
      </c>
      <c r="H116" s="624"/>
    </row>
    <row r="117" spans="1:8" x14ac:dyDescent="0.25">
      <c r="A117" s="135">
        <v>116</v>
      </c>
      <c r="B117" s="5" t="s">
        <v>416</v>
      </c>
      <c r="C117" s="5" t="s">
        <v>421</v>
      </c>
      <c r="D117" s="5" t="s">
        <v>447</v>
      </c>
      <c r="E117" s="5" t="s">
        <v>560</v>
      </c>
      <c r="F117" s="623">
        <v>1689</v>
      </c>
      <c r="G117" s="5" t="s">
        <v>420</v>
      </c>
      <c r="H117" s="624"/>
    </row>
    <row r="118" spans="1:8" x14ac:dyDescent="0.25">
      <c r="A118" s="135">
        <v>117</v>
      </c>
      <c r="B118" s="5" t="s">
        <v>416</v>
      </c>
      <c r="C118" s="5" t="s">
        <v>453</v>
      </c>
      <c r="D118" s="5" t="s">
        <v>450</v>
      </c>
      <c r="E118" s="5" t="s">
        <v>561</v>
      </c>
      <c r="F118" s="623">
        <v>749</v>
      </c>
      <c r="G118" s="5" t="s">
        <v>455</v>
      </c>
      <c r="H118" s="624"/>
    </row>
    <row r="119" spans="1:8" x14ac:dyDescent="0.25">
      <c r="A119" s="135">
        <v>118</v>
      </c>
      <c r="B119" s="5" t="s">
        <v>416</v>
      </c>
      <c r="C119" s="5" t="s">
        <v>453</v>
      </c>
      <c r="D119" s="5" t="s">
        <v>418</v>
      </c>
      <c r="E119" s="5" t="s">
        <v>562</v>
      </c>
      <c r="F119" s="623">
        <v>1199</v>
      </c>
      <c r="G119" s="5" t="s">
        <v>424</v>
      </c>
      <c r="H119" s="624"/>
    </row>
    <row r="120" spans="1:8" x14ac:dyDescent="0.25">
      <c r="A120" s="135">
        <v>119</v>
      </c>
      <c r="B120" s="5" t="s">
        <v>416</v>
      </c>
      <c r="C120" s="5" t="s">
        <v>425</v>
      </c>
      <c r="D120" s="5" t="s">
        <v>422</v>
      </c>
      <c r="E120" s="5" t="s">
        <v>563</v>
      </c>
      <c r="F120" s="623">
        <v>899</v>
      </c>
      <c r="G120" s="5" t="s">
        <v>424</v>
      </c>
      <c r="H120" s="624"/>
    </row>
    <row r="121" spans="1:8" x14ac:dyDescent="0.25">
      <c r="A121" s="135">
        <v>120</v>
      </c>
      <c r="B121" s="5" t="s">
        <v>416</v>
      </c>
      <c r="C121" s="5" t="s">
        <v>453</v>
      </c>
      <c r="D121" s="5" t="s">
        <v>426</v>
      </c>
      <c r="E121" s="5" t="s">
        <v>564</v>
      </c>
      <c r="F121" s="623">
        <v>549</v>
      </c>
      <c r="G121" s="5" t="s">
        <v>424</v>
      </c>
      <c r="H121" s="624"/>
    </row>
    <row r="122" spans="1:8" x14ac:dyDescent="0.25">
      <c r="A122" s="135">
        <v>121</v>
      </c>
      <c r="B122" s="5" t="s">
        <v>416</v>
      </c>
      <c r="C122" s="5" t="s">
        <v>429</v>
      </c>
      <c r="D122" s="5" t="s">
        <v>430</v>
      </c>
      <c r="E122" s="5" t="s">
        <v>565</v>
      </c>
      <c r="F122" s="623">
        <v>1599</v>
      </c>
      <c r="G122" s="5" t="s">
        <v>460</v>
      </c>
      <c r="H122" s="624"/>
    </row>
    <row r="123" spans="1:8" x14ac:dyDescent="0.25">
      <c r="A123" s="135">
        <v>122</v>
      </c>
      <c r="B123" s="5" t="s">
        <v>416</v>
      </c>
      <c r="C123" s="5" t="s">
        <v>425</v>
      </c>
      <c r="D123" s="5" t="s">
        <v>432</v>
      </c>
      <c r="E123" s="5" t="s">
        <v>566</v>
      </c>
      <c r="F123" s="623">
        <v>1799</v>
      </c>
      <c r="G123" s="5" t="s">
        <v>478</v>
      </c>
      <c r="H123" s="624"/>
    </row>
    <row r="124" spans="1:8" x14ac:dyDescent="0.25">
      <c r="A124" s="135">
        <v>123</v>
      </c>
      <c r="B124" s="5" t="s">
        <v>416</v>
      </c>
      <c r="C124" s="5" t="s">
        <v>421</v>
      </c>
      <c r="D124" s="5" t="s">
        <v>435</v>
      </c>
      <c r="E124" s="5" t="s">
        <v>567</v>
      </c>
      <c r="F124" s="623">
        <v>549</v>
      </c>
      <c r="G124" s="5" t="s">
        <v>527</v>
      </c>
      <c r="H124" s="624"/>
    </row>
    <row r="125" spans="1:8" x14ac:dyDescent="0.25">
      <c r="A125" s="135">
        <v>124</v>
      </c>
      <c r="B125" s="5" t="s">
        <v>416</v>
      </c>
      <c r="C125" s="5" t="s">
        <v>421</v>
      </c>
      <c r="D125" s="5" t="s">
        <v>437</v>
      </c>
      <c r="E125" s="5" t="s">
        <v>568</v>
      </c>
      <c r="F125" s="623">
        <v>1199</v>
      </c>
      <c r="G125" s="5" t="s">
        <v>424</v>
      </c>
      <c r="H125" s="624"/>
    </row>
    <row r="126" spans="1:8" x14ac:dyDescent="0.25">
      <c r="A126" s="135">
        <v>125</v>
      </c>
      <c r="B126" s="5" t="s">
        <v>416</v>
      </c>
      <c r="C126" s="5" t="s">
        <v>425</v>
      </c>
      <c r="D126" s="5" t="s">
        <v>439</v>
      </c>
      <c r="E126" s="5" t="s">
        <v>569</v>
      </c>
      <c r="F126" s="623">
        <v>799</v>
      </c>
      <c r="G126" s="5" t="s">
        <v>460</v>
      </c>
      <c r="H126" s="624"/>
    </row>
    <row r="127" spans="1:8" x14ac:dyDescent="0.25">
      <c r="A127" s="135">
        <v>126</v>
      </c>
      <c r="B127" s="5" t="s">
        <v>416</v>
      </c>
      <c r="C127" s="5" t="s">
        <v>434</v>
      </c>
      <c r="D127" s="5" t="s">
        <v>441</v>
      </c>
      <c r="E127" s="5" t="s">
        <v>570</v>
      </c>
      <c r="F127" s="623">
        <v>3679</v>
      </c>
      <c r="G127" s="5" t="s">
        <v>420</v>
      </c>
      <c r="H127" s="624"/>
    </row>
    <row r="128" spans="1:8" x14ac:dyDescent="0.25">
      <c r="A128" s="135">
        <v>127</v>
      </c>
      <c r="B128" s="5" t="s">
        <v>416</v>
      </c>
      <c r="C128" s="5" t="s">
        <v>434</v>
      </c>
      <c r="D128" s="5" t="s">
        <v>443</v>
      </c>
      <c r="E128" s="5" t="s">
        <v>571</v>
      </c>
      <c r="F128" s="623">
        <v>249</v>
      </c>
      <c r="G128" s="5" t="s">
        <v>449</v>
      </c>
      <c r="H128" s="624"/>
    </row>
    <row r="129" spans="1:8" x14ac:dyDescent="0.25">
      <c r="A129" s="135">
        <v>128</v>
      </c>
      <c r="B129" s="5" t="s">
        <v>416</v>
      </c>
      <c r="C129" s="5" t="s">
        <v>453</v>
      </c>
      <c r="D129" s="5" t="s">
        <v>445</v>
      </c>
      <c r="E129" s="5" t="s">
        <v>572</v>
      </c>
      <c r="F129" s="623">
        <v>1499</v>
      </c>
      <c r="G129" s="5" t="s">
        <v>449</v>
      </c>
      <c r="H129" s="624"/>
    </row>
    <row r="130" spans="1:8" x14ac:dyDescent="0.25">
      <c r="A130" s="135">
        <v>129</v>
      </c>
      <c r="B130" s="5" t="s">
        <v>416</v>
      </c>
      <c r="C130" s="5" t="s">
        <v>421</v>
      </c>
      <c r="D130" s="5" t="s">
        <v>447</v>
      </c>
      <c r="E130" s="5" t="s">
        <v>573</v>
      </c>
      <c r="F130" s="623">
        <v>899</v>
      </c>
      <c r="G130" s="5" t="s">
        <v>455</v>
      </c>
      <c r="H130" s="624"/>
    </row>
    <row r="131" spans="1:8" x14ac:dyDescent="0.25">
      <c r="A131" s="135">
        <v>130</v>
      </c>
      <c r="B131" s="5" t="s">
        <v>416</v>
      </c>
      <c r="C131" s="5" t="s">
        <v>434</v>
      </c>
      <c r="D131" s="5" t="s">
        <v>450</v>
      </c>
      <c r="E131" s="5" t="s">
        <v>574</v>
      </c>
      <c r="F131" s="623">
        <v>2649</v>
      </c>
      <c r="G131" s="5" t="s">
        <v>478</v>
      </c>
      <c r="H131" s="624"/>
    </row>
    <row r="132" spans="1:8" x14ac:dyDescent="0.25">
      <c r="A132" s="135">
        <v>131</v>
      </c>
      <c r="B132" s="5" t="s">
        <v>416</v>
      </c>
      <c r="C132" s="5" t="s">
        <v>417</v>
      </c>
      <c r="D132" s="5" t="s">
        <v>418</v>
      </c>
      <c r="E132" s="5" t="s">
        <v>575</v>
      </c>
      <c r="F132" s="623">
        <v>649</v>
      </c>
      <c r="G132" s="5" t="s">
        <v>527</v>
      </c>
      <c r="H132" s="624"/>
    </row>
    <row r="133" spans="1:8" x14ac:dyDescent="0.25">
      <c r="A133" s="135">
        <v>132</v>
      </c>
      <c r="B133" s="5" t="s">
        <v>416</v>
      </c>
      <c r="C133" s="5" t="s">
        <v>434</v>
      </c>
      <c r="D133" s="5" t="s">
        <v>422</v>
      </c>
      <c r="E133" s="5" t="s">
        <v>576</v>
      </c>
      <c r="F133" s="623">
        <v>599</v>
      </c>
      <c r="G133" s="5" t="s">
        <v>527</v>
      </c>
      <c r="H133" s="624"/>
    </row>
    <row r="134" spans="1:8" x14ac:dyDescent="0.25">
      <c r="A134" s="135">
        <v>133</v>
      </c>
      <c r="B134" s="5" t="s">
        <v>416</v>
      </c>
      <c r="C134" s="5" t="s">
        <v>434</v>
      </c>
      <c r="D134" s="5" t="s">
        <v>426</v>
      </c>
      <c r="E134" s="5" t="s">
        <v>577</v>
      </c>
      <c r="F134" s="623">
        <v>999</v>
      </c>
      <c r="G134" s="5" t="s">
        <v>428</v>
      </c>
      <c r="H134" s="624"/>
    </row>
    <row r="135" spans="1:8" x14ac:dyDescent="0.25">
      <c r="A135" s="135">
        <v>134</v>
      </c>
      <c r="B135" s="5" t="s">
        <v>416</v>
      </c>
      <c r="C135" s="5" t="s">
        <v>425</v>
      </c>
      <c r="D135" s="5" t="s">
        <v>430</v>
      </c>
      <c r="E135" s="5" t="s">
        <v>578</v>
      </c>
      <c r="F135" s="623">
        <v>999</v>
      </c>
      <c r="G135" s="5" t="s">
        <v>428</v>
      </c>
      <c r="H135" s="624"/>
    </row>
    <row r="136" spans="1:8" x14ac:dyDescent="0.25">
      <c r="A136" s="135">
        <v>135</v>
      </c>
      <c r="B136" s="5" t="s">
        <v>416</v>
      </c>
      <c r="C136" s="5" t="s">
        <v>434</v>
      </c>
      <c r="D136" s="5" t="s">
        <v>432</v>
      </c>
      <c r="E136" s="5" t="s">
        <v>579</v>
      </c>
      <c r="F136" s="623">
        <v>899.01</v>
      </c>
      <c r="G136" s="5" t="s">
        <v>428</v>
      </c>
      <c r="H136" s="624"/>
    </row>
    <row r="137" spans="1:8" x14ac:dyDescent="0.25">
      <c r="A137" s="135">
        <v>136</v>
      </c>
      <c r="B137" s="5" t="s">
        <v>416</v>
      </c>
      <c r="C137" s="5" t="s">
        <v>417</v>
      </c>
      <c r="D137" s="5" t="s">
        <v>435</v>
      </c>
      <c r="E137" s="5" t="s">
        <v>580</v>
      </c>
      <c r="F137" s="623">
        <v>1899</v>
      </c>
      <c r="G137" s="5" t="s">
        <v>460</v>
      </c>
    </row>
    <row r="138" spans="1:8" x14ac:dyDescent="0.25">
      <c r="A138" s="135">
        <v>137</v>
      </c>
      <c r="B138" s="5" t="s">
        <v>416</v>
      </c>
      <c r="C138" s="5" t="s">
        <v>429</v>
      </c>
      <c r="D138" s="5" t="s">
        <v>437</v>
      </c>
      <c r="E138" s="5" t="s">
        <v>581</v>
      </c>
      <c r="F138" s="623">
        <v>1699</v>
      </c>
      <c r="G138" s="5" t="s">
        <v>420</v>
      </c>
    </row>
    <row r="139" spans="1:8" x14ac:dyDescent="0.25">
      <c r="A139" s="135">
        <v>138</v>
      </c>
      <c r="B139" s="5" t="s">
        <v>416</v>
      </c>
      <c r="C139" s="5" t="s">
        <v>417</v>
      </c>
      <c r="D139" s="5" t="s">
        <v>439</v>
      </c>
      <c r="E139" s="5" t="s">
        <v>582</v>
      </c>
      <c r="F139" s="623">
        <v>949</v>
      </c>
      <c r="G139" s="5" t="s">
        <v>449</v>
      </c>
    </row>
    <row r="140" spans="1:8" x14ac:dyDescent="0.25">
      <c r="A140" s="135">
        <v>139</v>
      </c>
      <c r="B140" s="5" t="s">
        <v>416</v>
      </c>
      <c r="C140" s="5" t="s">
        <v>434</v>
      </c>
      <c r="D140" s="5" t="s">
        <v>441</v>
      </c>
      <c r="E140" s="5" t="s">
        <v>583</v>
      </c>
      <c r="F140" s="623">
        <v>999</v>
      </c>
      <c r="G140" s="5" t="s">
        <v>449</v>
      </c>
    </row>
    <row r="141" spans="1:8" x14ac:dyDescent="0.25">
      <c r="A141" s="135">
        <v>140</v>
      </c>
      <c r="B141" s="5" t="s">
        <v>416</v>
      </c>
      <c r="C141" s="5" t="s">
        <v>429</v>
      </c>
      <c r="D141" s="5" t="s">
        <v>443</v>
      </c>
      <c r="E141" s="5" t="s">
        <v>584</v>
      </c>
      <c r="F141" s="623">
        <v>899</v>
      </c>
      <c r="G141" s="5" t="s">
        <v>527</v>
      </c>
    </row>
    <row r="142" spans="1:8" x14ac:dyDescent="0.25">
      <c r="A142" s="135">
        <v>141</v>
      </c>
      <c r="B142" s="5" t="s">
        <v>416</v>
      </c>
      <c r="C142" s="5" t="s">
        <v>417</v>
      </c>
      <c r="D142" s="5" t="s">
        <v>445</v>
      </c>
      <c r="E142" s="5" t="s">
        <v>585</v>
      </c>
      <c r="F142" s="623">
        <v>329</v>
      </c>
      <c r="G142" s="5" t="s">
        <v>428</v>
      </c>
    </row>
    <row r="143" spans="1:8" x14ac:dyDescent="0.25">
      <c r="A143" s="135">
        <v>142</v>
      </c>
      <c r="B143" s="5" t="s">
        <v>416</v>
      </c>
      <c r="C143" s="5" t="s">
        <v>429</v>
      </c>
      <c r="D143" s="5" t="s">
        <v>447</v>
      </c>
      <c r="E143" s="5" t="s">
        <v>586</v>
      </c>
      <c r="F143" s="623">
        <v>599</v>
      </c>
      <c r="G143" s="5" t="s">
        <v>449</v>
      </c>
    </row>
    <row r="144" spans="1:8" x14ac:dyDescent="0.25">
      <c r="A144" s="135">
        <v>143</v>
      </c>
      <c r="B144" s="5" t="s">
        <v>416</v>
      </c>
      <c r="C144" s="5" t="s">
        <v>434</v>
      </c>
      <c r="D144" s="5" t="s">
        <v>450</v>
      </c>
      <c r="E144" s="5" t="s">
        <v>587</v>
      </c>
      <c r="F144" s="623">
        <v>499</v>
      </c>
      <c r="G144" s="5" t="s">
        <v>449</v>
      </c>
    </row>
    <row r="145" spans="1:7" x14ac:dyDescent="0.25">
      <c r="A145" s="135">
        <v>144</v>
      </c>
      <c r="B145" s="5" t="s">
        <v>416</v>
      </c>
      <c r="C145" s="5" t="s">
        <v>421</v>
      </c>
      <c r="D145" s="5" t="s">
        <v>418</v>
      </c>
      <c r="E145" s="5" t="s">
        <v>588</v>
      </c>
      <c r="F145" s="623">
        <v>379</v>
      </c>
      <c r="G145" s="5" t="s">
        <v>449</v>
      </c>
    </row>
    <row r="146" spans="1:7" x14ac:dyDescent="0.25">
      <c r="A146" s="135">
        <v>145</v>
      </c>
      <c r="B146" s="5" t="s">
        <v>416</v>
      </c>
      <c r="C146" s="5" t="s">
        <v>421</v>
      </c>
      <c r="D146" s="5" t="s">
        <v>422</v>
      </c>
      <c r="E146" s="5" t="s">
        <v>589</v>
      </c>
      <c r="F146" s="623">
        <v>1299</v>
      </c>
      <c r="G146" s="5" t="s">
        <v>428</v>
      </c>
    </row>
    <row r="147" spans="1:7" x14ac:dyDescent="0.25">
      <c r="A147" s="135">
        <v>146</v>
      </c>
      <c r="B147" s="5" t="s">
        <v>416</v>
      </c>
      <c r="C147" s="5" t="s">
        <v>417</v>
      </c>
      <c r="D147" s="5" t="s">
        <v>426</v>
      </c>
      <c r="E147" s="5" t="s">
        <v>590</v>
      </c>
      <c r="F147" s="623">
        <v>259</v>
      </c>
      <c r="G147" s="5" t="s">
        <v>460</v>
      </c>
    </row>
    <row r="148" spans="1:7" x14ac:dyDescent="0.25">
      <c r="A148" s="135">
        <v>147</v>
      </c>
      <c r="B148" s="5" t="s">
        <v>416</v>
      </c>
      <c r="C148" s="5" t="s">
        <v>434</v>
      </c>
      <c r="D148" s="5" t="s">
        <v>430</v>
      </c>
      <c r="E148" s="5" t="s">
        <v>591</v>
      </c>
      <c r="F148" s="623">
        <v>899</v>
      </c>
      <c r="G148" s="5" t="s">
        <v>449</v>
      </c>
    </row>
    <row r="149" spans="1:7" x14ac:dyDescent="0.25">
      <c r="A149" s="135">
        <v>148</v>
      </c>
      <c r="B149" s="5" t="s">
        <v>416</v>
      </c>
      <c r="C149" s="5" t="s">
        <v>421</v>
      </c>
      <c r="D149" s="5" t="s">
        <v>432</v>
      </c>
      <c r="E149" s="5" t="s">
        <v>592</v>
      </c>
      <c r="F149" s="623">
        <v>599</v>
      </c>
      <c r="G149" s="5" t="s">
        <v>455</v>
      </c>
    </row>
    <row r="150" spans="1:7" x14ac:dyDescent="0.25">
      <c r="A150" s="135">
        <v>149</v>
      </c>
      <c r="B150" s="5" t="s">
        <v>416</v>
      </c>
      <c r="C150" s="5" t="s">
        <v>421</v>
      </c>
      <c r="D150" s="5" t="s">
        <v>435</v>
      </c>
      <c r="E150" s="5" t="s">
        <v>593</v>
      </c>
      <c r="F150" s="623">
        <v>1549</v>
      </c>
      <c r="G150" s="5" t="s">
        <v>478</v>
      </c>
    </row>
    <row r="151" spans="1:7" x14ac:dyDescent="0.25">
      <c r="A151" s="135">
        <v>150</v>
      </c>
      <c r="B151" s="5" t="s">
        <v>416</v>
      </c>
      <c r="C151" s="5" t="s">
        <v>421</v>
      </c>
      <c r="D151" s="5" t="s">
        <v>437</v>
      </c>
      <c r="E151" s="5" t="s">
        <v>594</v>
      </c>
      <c r="F151" s="623">
        <v>569</v>
      </c>
      <c r="G151" s="5" t="s">
        <v>424</v>
      </c>
    </row>
    <row r="152" spans="1:7" x14ac:dyDescent="0.25">
      <c r="A152" s="135">
        <v>151</v>
      </c>
      <c r="B152" s="5" t="s">
        <v>416</v>
      </c>
      <c r="C152" s="5" t="s">
        <v>434</v>
      </c>
      <c r="D152" s="5" t="s">
        <v>439</v>
      </c>
      <c r="E152" s="5" t="s">
        <v>595</v>
      </c>
      <c r="F152" s="623">
        <v>2165.91</v>
      </c>
      <c r="G152" s="5" t="s">
        <v>428</v>
      </c>
    </row>
    <row r="153" spans="1:7" x14ac:dyDescent="0.25">
      <c r="A153" s="135">
        <v>152</v>
      </c>
      <c r="B153" s="5" t="s">
        <v>416</v>
      </c>
      <c r="C153" s="5" t="s">
        <v>417</v>
      </c>
      <c r="D153" s="5" t="s">
        <v>441</v>
      </c>
      <c r="E153" s="5" t="s">
        <v>596</v>
      </c>
      <c r="F153" s="623">
        <v>1799</v>
      </c>
      <c r="G153" s="5" t="s">
        <v>428</v>
      </c>
    </row>
    <row r="154" spans="1:7" x14ac:dyDescent="0.25">
      <c r="A154" s="135">
        <v>153</v>
      </c>
      <c r="B154" s="5" t="s">
        <v>416</v>
      </c>
      <c r="C154" s="5" t="s">
        <v>453</v>
      </c>
      <c r="D154" s="5" t="s">
        <v>443</v>
      </c>
      <c r="E154" s="5" t="s">
        <v>597</v>
      </c>
      <c r="F154" s="623">
        <v>1699</v>
      </c>
      <c r="G154" s="5" t="s">
        <v>428</v>
      </c>
    </row>
    <row r="155" spans="1:7" x14ac:dyDescent="0.25">
      <c r="A155" s="135">
        <v>154</v>
      </c>
      <c r="B155" s="5" t="s">
        <v>416</v>
      </c>
      <c r="C155" s="5" t="s">
        <v>425</v>
      </c>
      <c r="D155" s="5" t="s">
        <v>445</v>
      </c>
      <c r="E155" s="5" t="s">
        <v>598</v>
      </c>
      <c r="F155" s="623">
        <v>1399</v>
      </c>
      <c r="G155" s="5" t="s">
        <v>460</v>
      </c>
    </row>
    <row r="156" spans="1:7" x14ac:dyDescent="0.25">
      <c r="A156" s="135">
        <v>155</v>
      </c>
      <c r="B156" s="5" t="s">
        <v>416</v>
      </c>
      <c r="C156" s="5" t="s">
        <v>434</v>
      </c>
      <c r="D156" s="5" t="s">
        <v>447</v>
      </c>
      <c r="E156" s="5" t="s">
        <v>599</v>
      </c>
      <c r="F156" s="623">
        <v>1299</v>
      </c>
      <c r="G156" s="5" t="s">
        <v>460</v>
      </c>
    </row>
    <row r="157" spans="1:7" x14ac:dyDescent="0.25">
      <c r="A157" s="135">
        <v>156</v>
      </c>
      <c r="B157" s="5" t="s">
        <v>416</v>
      </c>
      <c r="C157" s="5" t="s">
        <v>421</v>
      </c>
      <c r="D157" s="5" t="s">
        <v>450</v>
      </c>
      <c r="E157" s="5" t="s">
        <v>600</v>
      </c>
      <c r="F157" s="623">
        <v>1449</v>
      </c>
      <c r="G157" s="5" t="s">
        <v>420</v>
      </c>
    </row>
    <row r="158" spans="1:7" x14ac:dyDescent="0.25">
      <c r="A158" s="135">
        <v>157</v>
      </c>
      <c r="B158" s="5" t="s">
        <v>416</v>
      </c>
      <c r="C158" s="5" t="s">
        <v>434</v>
      </c>
      <c r="D158" s="5" t="s">
        <v>418</v>
      </c>
      <c r="E158" s="5" t="s">
        <v>601</v>
      </c>
      <c r="F158" s="623">
        <v>1099</v>
      </c>
      <c r="G158" s="5" t="s">
        <v>449</v>
      </c>
    </row>
    <row r="159" spans="1:7" x14ac:dyDescent="0.25">
      <c r="A159" s="135">
        <v>158</v>
      </c>
      <c r="B159" s="5" t="s">
        <v>416</v>
      </c>
      <c r="C159" s="5" t="s">
        <v>421</v>
      </c>
      <c r="D159" s="5" t="s">
        <v>422</v>
      </c>
      <c r="E159" s="5" t="s">
        <v>602</v>
      </c>
      <c r="F159" s="623">
        <v>699</v>
      </c>
      <c r="G159" s="5" t="s">
        <v>449</v>
      </c>
    </row>
    <row r="160" spans="1:7" x14ac:dyDescent="0.25">
      <c r="A160" s="135">
        <v>159</v>
      </c>
      <c r="B160" s="5" t="s">
        <v>416</v>
      </c>
      <c r="C160" s="5" t="s">
        <v>425</v>
      </c>
      <c r="D160" s="5" t="s">
        <v>426</v>
      </c>
      <c r="E160" s="5" t="s">
        <v>603</v>
      </c>
      <c r="F160" s="623">
        <v>899</v>
      </c>
      <c r="G160" s="5" t="s">
        <v>449</v>
      </c>
    </row>
    <row r="161" spans="1:7" x14ac:dyDescent="0.25">
      <c r="A161" s="135">
        <v>160</v>
      </c>
      <c r="B161" s="5" t="s">
        <v>416</v>
      </c>
      <c r="C161" s="5" t="s">
        <v>421</v>
      </c>
      <c r="D161" s="5" t="s">
        <v>430</v>
      </c>
      <c r="E161" s="5" t="s">
        <v>604</v>
      </c>
      <c r="F161" s="623">
        <v>699</v>
      </c>
      <c r="G161" s="5" t="s">
        <v>455</v>
      </c>
    </row>
    <row r="162" spans="1:7" x14ac:dyDescent="0.25">
      <c r="A162" s="135">
        <v>161</v>
      </c>
      <c r="B162" s="5" t="s">
        <v>416</v>
      </c>
      <c r="C162" s="5" t="s">
        <v>453</v>
      </c>
      <c r="D162" s="5" t="s">
        <v>432</v>
      </c>
      <c r="E162" s="5" t="s">
        <v>605</v>
      </c>
      <c r="F162" s="623">
        <v>1850</v>
      </c>
      <c r="G162" s="5" t="s">
        <v>478</v>
      </c>
    </row>
    <row r="163" spans="1:7" x14ac:dyDescent="0.25">
      <c r="A163" s="135">
        <v>162</v>
      </c>
      <c r="B163" s="5" t="s">
        <v>416</v>
      </c>
      <c r="C163" s="5" t="s">
        <v>453</v>
      </c>
      <c r="D163" s="5" t="s">
        <v>435</v>
      </c>
      <c r="E163" s="5" t="s">
        <v>606</v>
      </c>
      <c r="F163" s="623">
        <v>1199</v>
      </c>
      <c r="G163" s="5" t="s">
        <v>428</v>
      </c>
    </row>
    <row r="164" spans="1:7" x14ac:dyDescent="0.25">
      <c r="A164" s="135">
        <v>163</v>
      </c>
      <c r="B164" s="5" t="s">
        <v>416</v>
      </c>
      <c r="C164" s="5" t="s">
        <v>453</v>
      </c>
      <c r="D164" s="5" t="s">
        <v>437</v>
      </c>
      <c r="E164" s="5" t="s">
        <v>607</v>
      </c>
      <c r="F164" s="623">
        <v>949</v>
      </c>
      <c r="G164" s="5" t="s">
        <v>428</v>
      </c>
    </row>
    <row r="165" spans="1:7" x14ac:dyDescent="0.25">
      <c r="A165" s="135">
        <v>164</v>
      </c>
      <c r="B165" s="5" t="s">
        <v>416</v>
      </c>
      <c r="C165" s="5" t="s">
        <v>425</v>
      </c>
      <c r="D165" s="5" t="s">
        <v>439</v>
      </c>
      <c r="E165" s="5" t="s">
        <v>608</v>
      </c>
      <c r="F165" s="623">
        <v>1999</v>
      </c>
      <c r="G165" s="5" t="s">
        <v>428</v>
      </c>
    </row>
    <row r="166" spans="1:7" x14ac:dyDescent="0.25">
      <c r="A166" s="135">
        <v>165</v>
      </c>
      <c r="B166" s="5" t="s">
        <v>416</v>
      </c>
      <c r="C166" s="5" t="s">
        <v>453</v>
      </c>
      <c r="D166" s="5" t="s">
        <v>441</v>
      </c>
      <c r="E166" s="5" t="s">
        <v>609</v>
      </c>
      <c r="F166" s="623">
        <v>749</v>
      </c>
      <c r="G166" s="5" t="s">
        <v>449</v>
      </c>
    </row>
    <row r="167" spans="1:7" x14ac:dyDescent="0.25">
      <c r="A167" s="135">
        <v>166</v>
      </c>
      <c r="B167" s="5" t="s">
        <v>416</v>
      </c>
      <c r="C167" s="5" t="s">
        <v>421</v>
      </c>
      <c r="D167" s="5" t="s">
        <v>443</v>
      </c>
      <c r="E167" s="5" t="s">
        <v>610</v>
      </c>
      <c r="F167" s="623">
        <v>2299</v>
      </c>
      <c r="G167" s="5" t="s">
        <v>478</v>
      </c>
    </row>
    <row r="168" spans="1:7" x14ac:dyDescent="0.25">
      <c r="A168" s="135">
        <v>167</v>
      </c>
      <c r="B168" s="5" t="s">
        <v>416</v>
      </c>
      <c r="C168" s="5" t="s">
        <v>434</v>
      </c>
      <c r="D168" s="5" t="s">
        <v>445</v>
      </c>
      <c r="E168" s="5" t="s">
        <v>611</v>
      </c>
      <c r="F168" s="623">
        <v>2237.29</v>
      </c>
      <c r="G168" s="5" t="s">
        <v>428</v>
      </c>
    </row>
    <row r="169" spans="1:7" x14ac:dyDescent="0.25">
      <c r="A169" s="135">
        <v>168</v>
      </c>
      <c r="B169" s="5" t="s">
        <v>416</v>
      </c>
      <c r="C169" s="5" t="s">
        <v>417</v>
      </c>
      <c r="D169" s="5" t="s">
        <v>447</v>
      </c>
      <c r="E169" s="5" t="s">
        <v>612</v>
      </c>
      <c r="F169" s="623">
        <v>966.79</v>
      </c>
      <c r="G169" s="5" t="s">
        <v>428</v>
      </c>
    </row>
    <row r="170" spans="1:7" x14ac:dyDescent="0.25">
      <c r="A170" s="135">
        <v>169</v>
      </c>
      <c r="B170" s="5" t="s">
        <v>416</v>
      </c>
      <c r="C170" s="5" t="s">
        <v>453</v>
      </c>
      <c r="D170" s="5" t="s">
        <v>450</v>
      </c>
      <c r="E170" s="5" t="s">
        <v>613</v>
      </c>
      <c r="F170" s="623">
        <v>1169</v>
      </c>
      <c r="G170" s="5" t="s">
        <v>428</v>
      </c>
    </row>
    <row r="171" spans="1:7" x14ac:dyDescent="0.25">
      <c r="A171" s="135">
        <v>170</v>
      </c>
      <c r="B171" s="5" t="s">
        <v>416</v>
      </c>
      <c r="C171" s="5" t="s">
        <v>421</v>
      </c>
      <c r="D171" s="5" t="s">
        <v>418</v>
      </c>
      <c r="E171" s="5" t="s">
        <v>614</v>
      </c>
      <c r="F171" s="623">
        <v>1199</v>
      </c>
      <c r="G171" s="5" t="s">
        <v>460</v>
      </c>
    </row>
    <row r="172" spans="1:7" x14ac:dyDescent="0.25">
      <c r="A172" s="135">
        <v>171</v>
      </c>
      <c r="B172" s="5" t="s">
        <v>416</v>
      </c>
      <c r="C172" s="5" t="s">
        <v>453</v>
      </c>
      <c r="D172" s="5" t="s">
        <v>422</v>
      </c>
      <c r="E172" s="5" t="s">
        <v>615</v>
      </c>
      <c r="F172" s="623">
        <v>999</v>
      </c>
      <c r="G172" s="5" t="s">
        <v>449</v>
      </c>
    </row>
    <row r="173" spans="1:7" x14ac:dyDescent="0.25">
      <c r="A173" s="135">
        <v>172</v>
      </c>
      <c r="B173" s="5" t="s">
        <v>416</v>
      </c>
      <c r="C173" s="5" t="s">
        <v>429</v>
      </c>
      <c r="D173" s="5" t="s">
        <v>426</v>
      </c>
      <c r="E173" s="5" t="s">
        <v>616</v>
      </c>
      <c r="F173" s="623">
        <v>494</v>
      </c>
      <c r="G173" s="5" t="s">
        <v>449</v>
      </c>
    </row>
    <row r="174" spans="1:7" x14ac:dyDescent="0.25">
      <c r="A174" s="135">
        <v>173</v>
      </c>
      <c r="B174" s="5" t="s">
        <v>416</v>
      </c>
      <c r="C174" s="5" t="s">
        <v>453</v>
      </c>
      <c r="D174" s="5" t="s">
        <v>430</v>
      </c>
      <c r="E174" s="5" t="s">
        <v>617</v>
      </c>
      <c r="F174" s="623">
        <v>1499</v>
      </c>
      <c r="G174" s="5" t="s">
        <v>478</v>
      </c>
    </row>
    <row r="175" spans="1:7" x14ac:dyDescent="0.25">
      <c r="A175" s="135">
        <v>174</v>
      </c>
      <c r="B175" s="5" t="s">
        <v>416</v>
      </c>
      <c r="C175" s="5" t="s">
        <v>417</v>
      </c>
      <c r="D175" s="5" t="s">
        <v>432</v>
      </c>
      <c r="E175" s="5" t="s">
        <v>618</v>
      </c>
      <c r="F175" s="623">
        <v>999</v>
      </c>
      <c r="G175" s="5" t="s">
        <v>424</v>
      </c>
    </row>
    <row r="176" spans="1:7" x14ac:dyDescent="0.25">
      <c r="A176" s="135">
        <v>175</v>
      </c>
      <c r="B176" s="5" t="s">
        <v>416</v>
      </c>
      <c r="C176" s="5" t="s">
        <v>434</v>
      </c>
      <c r="D176" s="5" t="s">
        <v>435</v>
      </c>
      <c r="E176" s="5" t="s">
        <v>619</v>
      </c>
      <c r="F176" s="623">
        <v>799</v>
      </c>
      <c r="G176" s="5" t="s">
        <v>424</v>
      </c>
    </row>
    <row r="177" spans="1:7" x14ac:dyDescent="0.25">
      <c r="A177" s="135">
        <v>176</v>
      </c>
      <c r="B177" s="5" t="s">
        <v>416</v>
      </c>
      <c r="C177" s="5" t="s">
        <v>417</v>
      </c>
      <c r="D177" s="5" t="s">
        <v>437</v>
      </c>
      <c r="E177" s="5" t="s">
        <v>620</v>
      </c>
      <c r="F177" s="623">
        <v>1699</v>
      </c>
      <c r="G177" s="5" t="s">
        <v>428</v>
      </c>
    </row>
    <row r="178" spans="1:7" x14ac:dyDescent="0.25">
      <c r="A178" s="135">
        <v>177</v>
      </c>
      <c r="B178" s="5" t="s">
        <v>416</v>
      </c>
      <c r="C178" s="5" t="s">
        <v>434</v>
      </c>
      <c r="D178" s="5" t="s">
        <v>439</v>
      </c>
      <c r="E178" s="5" t="s">
        <v>621</v>
      </c>
      <c r="F178" s="623">
        <v>799</v>
      </c>
      <c r="G178" s="5" t="s">
        <v>428</v>
      </c>
    </row>
    <row r="179" spans="1:7" x14ac:dyDescent="0.25">
      <c r="A179" s="135">
        <v>178</v>
      </c>
      <c r="B179" s="5" t="s">
        <v>416</v>
      </c>
      <c r="C179" s="5" t="s">
        <v>425</v>
      </c>
      <c r="D179" s="5" t="s">
        <v>441</v>
      </c>
      <c r="E179" s="5" t="s">
        <v>622</v>
      </c>
      <c r="F179" s="623">
        <v>1857.35</v>
      </c>
      <c r="G179" s="5" t="s">
        <v>428</v>
      </c>
    </row>
    <row r="180" spans="1:7" x14ac:dyDescent="0.25">
      <c r="A180" s="135">
        <v>179</v>
      </c>
      <c r="B180" s="5" t="s">
        <v>416</v>
      </c>
      <c r="C180" s="5" t="s">
        <v>417</v>
      </c>
      <c r="D180" s="5" t="s">
        <v>443</v>
      </c>
      <c r="E180" s="5" t="s">
        <v>623</v>
      </c>
      <c r="F180" s="623">
        <v>2556.73</v>
      </c>
      <c r="G180" s="5" t="s">
        <v>428</v>
      </c>
    </row>
    <row r="181" spans="1:7" x14ac:dyDescent="0.25">
      <c r="A181" s="135">
        <v>180</v>
      </c>
      <c r="B181" s="5" t="s">
        <v>416</v>
      </c>
      <c r="C181" s="5" t="s">
        <v>453</v>
      </c>
      <c r="D181" s="5" t="s">
        <v>445</v>
      </c>
      <c r="E181" s="5" t="s">
        <v>624</v>
      </c>
      <c r="F181" s="623">
        <v>1760.58</v>
      </c>
      <c r="G181" s="5" t="s">
        <v>428</v>
      </c>
    </row>
    <row r="182" spans="1:7" x14ac:dyDescent="0.25">
      <c r="A182" s="135">
        <v>181</v>
      </c>
      <c r="B182" s="5" t="s">
        <v>416</v>
      </c>
      <c r="C182" s="5" t="s">
        <v>417</v>
      </c>
      <c r="D182" s="5" t="s">
        <v>447</v>
      </c>
      <c r="E182" s="5" t="s">
        <v>625</v>
      </c>
      <c r="F182" s="623">
        <v>429</v>
      </c>
      <c r="G182" s="5" t="s">
        <v>428</v>
      </c>
    </row>
    <row r="183" spans="1:7" x14ac:dyDescent="0.25">
      <c r="A183" s="135">
        <v>182</v>
      </c>
      <c r="B183" s="5" t="s">
        <v>416</v>
      </c>
      <c r="C183" s="5" t="s">
        <v>453</v>
      </c>
      <c r="D183" s="5" t="s">
        <v>450</v>
      </c>
      <c r="E183" s="5" t="s">
        <v>626</v>
      </c>
      <c r="F183" s="623">
        <v>499</v>
      </c>
      <c r="G183" s="5" t="s">
        <v>460</v>
      </c>
    </row>
    <row r="184" spans="1:7" x14ac:dyDescent="0.25">
      <c r="A184" s="135">
        <v>183</v>
      </c>
      <c r="B184" s="5" t="s">
        <v>416</v>
      </c>
      <c r="C184" s="5" t="s">
        <v>453</v>
      </c>
      <c r="D184" s="5" t="s">
        <v>418</v>
      </c>
      <c r="E184" s="5" t="s">
        <v>627</v>
      </c>
      <c r="F184" s="623">
        <v>699</v>
      </c>
      <c r="G184" s="5" t="s">
        <v>460</v>
      </c>
    </row>
    <row r="185" spans="1:7" x14ac:dyDescent="0.25">
      <c r="A185" s="135">
        <v>184</v>
      </c>
      <c r="B185" s="5" t="s">
        <v>416</v>
      </c>
      <c r="C185" s="5" t="s">
        <v>429</v>
      </c>
      <c r="D185" s="5" t="s">
        <v>422</v>
      </c>
      <c r="E185" s="5" t="s">
        <v>628</v>
      </c>
      <c r="F185" s="623">
        <v>2699</v>
      </c>
      <c r="G185" s="5" t="s">
        <v>420</v>
      </c>
    </row>
    <row r="186" spans="1:7" x14ac:dyDescent="0.25">
      <c r="A186" s="135">
        <v>185</v>
      </c>
      <c r="B186" s="5" t="s">
        <v>416</v>
      </c>
      <c r="C186" s="5" t="s">
        <v>429</v>
      </c>
      <c r="D186" s="5" t="s">
        <v>426</v>
      </c>
      <c r="E186" s="5" t="s">
        <v>629</v>
      </c>
      <c r="F186" s="623">
        <v>349</v>
      </c>
      <c r="G186" s="5" t="s">
        <v>449</v>
      </c>
    </row>
    <row r="187" spans="1:7" x14ac:dyDescent="0.25">
      <c r="A187" s="135">
        <v>186</v>
      </c>
      <c r="B187" s="5" t="s">
        <v>416</v>
      </c>
      <c r="C187" s="5" t="s">
        <v>425</v>
      </c>
      <c r="D187" s="5" t="s">
        <v>430</v>
      </c>
      <c r="E187" s="5" t="s">
        <v>630</v>
      </c>
      <c r="F187" s="623">
        <v>299</v>
      </c>
      <c r="G187" s="5" t="s">
        <v>449</v>
      </c>
    </row>
    <row r="188" spans="1:7" x14ac:dyDescent="0.25">
      <c r="A188" s="135">
        <v>187</v>
      </c>
      <c r="B188" s="5" t="s">
        <v>416</v>
      </c>
      <c r="C188" s="5" t="s">
        <v>421</v>
      </c>
      <c r="D188" s="5" t="s">
        <v>432</v>
      </c>
      <c r="E188" s="5" t="s">
        <v>631</v>
      </c>
      <c r="F188" s="623">
        <v>1049</v>
      </c>
      <c r="G188" s="5" t="s">
        <v>449</v>
      </c>
    </row>
    <row r="189" spans="1:7" x14ac:dyDescent="0.25">
      <c r="A189" s="135">
        <v>188</v>
      </c>
      <c r="B189" s="5" t="s">
        <v>416</v>
      </c>
      <c r="C189" s="5" t="s">
        <v>429</v>
      </c>
      <c r="D189" s="5" t="s">
        <v>435</v>
      </c>
      <c r="E189" s="5" t="s">
        <v>632</v>
      </c>
      <c r="F189" s="623">
        <v>549</v>
      </c>
      <c r="G189" s="5" t="s">
        <v>449</v>
      </c>
    </row>
    <row r="190" spans="1:7" x14ac:dyDescent="0.25">
      <c r="A190" s="135">
        <v>189</v>
      </c>
      <c r="B190" s="5" t="s">
        <v>416</v>
      </c>
      <c r="C190" s="5" t="s">
        <v>434</v>
      </c>
      <c r="D190" s="5" t="s">
        <v>437</v>
      </c>
      <c r="E190" s="5" t="s">
        <v>633</v>
      </c>
      <c r="F190" s="623">
        <v>2749</v>
      </c>
      <c r="G190" s="5" t="s">
        <v>466</v>
      </c>
    </row>
    <row r="191" spans="1:7" x14ac:dyDescent="0.25">
      <c r="A191" s="135">
        <v>190</v>
      </c>
      <c r="B191" s="5" t="s">
        <v>416</v>
      </c>
      <c r="C191" s="5" t="s">
        <v>417</v>
      </c>
      <c r="D191" s="5" t="s">
        <v>439</v>
      </c>
      <c r="E191" s="5" t="s">
        <v>634</v>
      </c>
      <c r="F191" s="623">
        <v>1353.99</v>
      </c>
      <c r="G191" s="5" t="s">
        <v>428</v>
      </c>
    </row>
    <row r="192" spans="1:7" x14ac:dyDescent="0.25">
      <c r="A192" s="135">
        <v>191</v>
      </c>
      <c r="B192" s="5" t="s">
        <v>416</v>
      </c>
      <c r="C192" s="5" t="s">
        <v>421</v>
      </c>
      <c r="D192" s="5" t="s">
        <v>441</v>
      </c>
      <c r="E192" s="5" t="s">
        <v>635</v>
      </c>
      <c r="F192" s="623">
        <v>1385.45</v>
      </c>
      <c r="G192" s="5" t="s">
        <v>428</v>
      </c>
    </row>
    <row r="193" spans="1:7" x14ac:dyDescent="0.25">
      <c r="A193" s="135">
        <v>192</v>
      </c>
      <c r="B193" s="5" t="s">
        <v>416</v>
      </c>
      <c r="C193" s="5" t="s">
        <v>421</v>
      </c>
      <c r="D193" s="5" t="s">
        <v>443</v>
      </c>
      <c r="E193" s="5" t="s">
        <v>636</v>
      </c>
      <c r="F193" s="623">
        <v>779</v>
      </c>
      <c r="G193" s="5" t="s">
        <v>460</v>
      </c>
    </row>
    <row r="194" spans="1:7" x14ac:dyDescent="0.25">
      <c r="A194" s="135">
        <v>193</v>
      </c>
      <c r="B194" s="5" t="s">
        <v>416</v>
      </c>
      <c r="C194" s="5" t="s">
        <v>417</v>
      </c>
      <c r="D194" s="5" t="s">
        <v>445</v>
      </c>
      <c r="E194" s="5" t="s">
        <v>637</v>
      </c>
      <c r="F194" s="623">
        <v>2899</v>
      </c>
      <c r="G194" s="5" t="s">
        <v>478</v>
      </c>
    </row>
    <row r="195" spans="1:7" x14ac:dyDescent="0.25">
      <c r="A195" s="135">
        <v>194</v>
      </c>
      <c r="B195" s="5" t="s">
        <v>416</v>
      </c>
      <c r="C195" s="5" t="s">
        <v>425</v>
      </c>
      <c r="D195" s="5" t="s">
        <v>447</v>
      </c>
      <c r="E195" s="5" t="s">
        <v>638</v>
      </c>
      <c r="F195" s="623">
        <v>2499</v>
      </c>
      <c r="G195" s="5" t="s">
        <v>478</v>
      </c>
    </row>
    <row r="196" spans="1:7" x14ac:dyDescent="0.25">
      <c r="A196" s="135">
        <v>195</v>
      </c>
      <c r="B196" s="5" t="s">
        <v>416</v>
      </c>
      <c r="C196" s="5" t="s">
        <v>425</v>
      </c>
      <c r="D196" s="5" t="s">
        <v>450</v>
      </c>
      <c r="E196" s="5" t="s">
        <v>639</v>
      </c>
      <c r="F196" s="623">
        <v>1699</v>
      </c>
      <c r="G196" s="5" t="s">
        <v>428</v>
      </c>
    </row>
    <row r="197" spans="1:7" x14ac:dyDescent="0.25">
      <c r="A197" s="135">
        <v>196</v>
      </c>
      <c r="B197" s="5" t="s">
        <v>416</v>
      </c>
      <c r="C197" s="5" t="s">
        <v>429</v>
      </c>
      <c r="D197" s="5" t="s">
        <v>418</v>
      </c>
      <c r="E197" s="5" t="s">
        <v>640</v>
      </c>
      <c r="F197" s="623">
        <v>1299</v>
      </c>
      <c r="G197" s="5" t="s">
        <v>428</v>
      </c>
    </row>
    <row r="198" spans="1:7" x14ac:dyDescent="0.25">
      <c r="A198" s="135">
        <v>197</v>
      </c>
      <c r="B198" s="5" t="s">
        <v>416</v>
      </c>
      <c r="C198" s="5" t="s">
        <v>453</v>
      </c>
      <c r="D198" s="5" t="s">
        <v>422</v>
      </c>
      <c r="E198" s="5" t="s">
        <v>641</v>
      </c>
      <c r="F198" s="623">
        <v>4999</v>
      </c>
      <c r="G198" s="5" t="s">
        <v>420</v>
      </c>
    </row>
    <row r="199" spans="1:7" x14ac:dyDescent="0.25">
      <c r="A199" s="135">
        <v>198</v>
      </c>
      <c r="B199" s="5" t="s">
        <v>416</v>
      </c>
      <c r="C199" s="5" t="s">
        <v>453</v>
      </c>
      <c r="D199" s="5" t="s">
        <v>426</v>
      </c>
      <c r="E199" s="5" t="s">
        <v>642</v>
      </c>
      <c r="F199" s="623">
        <v>999</v>
      </c>
      <c r="G199" s="5" t="s">
        <v>449</v>
      </c>
    </row>
    <row r="200" spans="1:7" x14ac:dyDescent="0.25">
      <c r="A200" s="135">
        <v>199</v>
      </c>
      <c r="B200" s="5" t="s">
        <v>416</v>
      </c>
      <c r="C200" s="5" t="s">
        <v>434</v>
      </c>
      <c r="D200" s="5" t="s">
        <v>430</v>
      </c>
      <c r="E200" s="5" t="s">
        <v>643</v>
      </c>
      <c r="F200" s="623">
        <v>999</v>
      </c>
      <c r="G200" s="5" t="s">
        <v>455</v>
      </c>
    </row>
    <row r="201" spans="1:7" x14ac:dyDescent="0.25">
      <c r="A201" s="135">
        <v>200</v>
      </c>
      <c r="B201" s="5" t="s">
        <v>416</v>
      </c>
      <c r="C201" s="5" t="s">
        <v>417</v>
      </c>
      <c r="D201" s="5" t="s">
        <v>432</v>
      </c>
      <c r="E201" s="5" t="s">
        <v>644</v>
      </c>
      <c r="F201" s="623">
        <v>2899</v>
      </c>
      <c r="G201" s="5" t="s">
        <v>478</v>
      </c>
    </row>
    <row r="202" spans="1:7" x14ac:dyDescent="0.25">
      <c r="A202" s="135">
        <v>201</v>
      </c>
      <c r="B202" s="5" t="s">
        <v>416</v>
      </c>
      <c r="C202" s="5" t="s">
        <v>417</v>
      </c>
      <c r="D202" s="5" t="s">
        <v>435</v>
      </c>
      <c r="E202" s="5" t="s">
        <v>645</v>
      </c>
      <c r="F202" s="623">
        <v>2449</v>
      </c>
      <c r="G202" s="5" t="s">
        <v>478</v>
      </c>
    </row>
    <row r="203" spans="1:7" x14ac:dyDescent="0.25">
      <c r="A203" s="135">
        <v>202</v>
      </c>
      <c r="B203" s="5" t="s">
        <v>416</v>
      </c>
      <c r="C203" s="5" t="s">
        <v>453</v>
      </c>
      <c r="D203" s="5" t="s">
        <v>437</v>
      </c>
      <c r="E203" s="5" t="s">
        <v>646</v>
      </c>
      <c r="F203" s="623">
        <v>1099</v>
      </c>
      <c r="G203" s="5" t="s">
        <v>478</v>
      </c>
    </row>
    <row r="204" spans="1:7" x14ac:dyDescent="0.25">
      <c r="A204" s="135">
        <v>203</v>
      </c>
      <c r="B204" s="5" t="s">
        <v>416</v>
      </c>
      <c r="C204" s="5" t="s">
        <v>421</v>
      </c>
      <c r="D204" s="5" t="s">
        <v>439</v>
      </c>
      <c r="E204" s="5" t="s">
        <v>647</v>
      </c>
      <c r="F204" s="623">
        <v>1049</v>
      </c>
      <c r="G204" s="5" t="s">
        <v>527</v>
      </c>
    </row>
    <row r="205" spans="1:7" x14ac:dyDescent="0.25">
      <c r="A205" s="135">
        <v>204</v>
      </c>
      <c r="B205" s="5" t="s">
        <v>416</v>
      </c>
      <c r="C205" s="5" t="s">
        <v>434</v>
      </c>
      <c r="D205" s="5" t="s">
        <v>441</v>
      </c>
      <c r="E205" s="5" t="s">
        <v>648</v>
      </c>
      <c r="F205" s="623">
        <v>1999</v>
      </c>
      <c r="G205" s="5" t="s">
        <v>428</v>
      </c>
    </row>
    <row r="206" spans="1:7" x14ac:dyDescent="0.25">
      <c r="A206" s="135">
        <v>205</v>
      </c>
      <c r="B206" s="5" t="s">
        <v>416</v>
      </c>
      <c r="C206" s="5" t="s">
        <v>434</v>
      </c>
      <c r="D206" s="5" t="s">
        <v>443</v>
      </c>
      <c r="E206" s="5" t="s">
        <v>649</v>
      </c>
      <c r="F206" s="623">
        <v>1396.34</v>
      </c>
      <c r="G206" s="5" t="s">
        <v>428</v>
      </c>
    </row>
    <row r="207" spans="1:7" x14ac:dyDescent="0.25">
      <c r="A207" s="135">
        <v>206</v>
      </c>
      <c r="B207" s="5" t="s">
        <v>416</v>
      </c>
      <c r="C207" s="5" t="s">
        <v>421</v>
      </c>
      <c r="D207" s="5" t="s">
        <v>445</v>
      </c>
      <c r="E207" s="5" t="s">
        <v>650</v>
      </c>
      <c r="F207" s="623">
        <v>1581.47</v>
      </c>
      <c r="G207" s="5" t="s">
        <v>428</v>
      </c>
    </row>
    <row r="208" spans="1:7" x14ac:dyDescent="0.25">
      <c r="A208" s="135">
        <v>207</v>
      </c>
      <c r="B208" s="5" t="s">
        <v>416</v>
      </c>
      <c r="C208" s="5" t="s">
        <v>453</v>
      </c>
      <c r="D208" s="5" t="s">
        <v>447</v>
      </c>
      <c r="E208" s="5" t="s">
        <v>651</v>
      </c>
      <c r="F208" s="623">
        <v>1881.55</v>
      </c>
      <c r="G208" s="5" t="s">
        <v>428</v>
      </c>
    </row>
    <row r="209" spans="1:7" x14ac:dyDescent="0.25">
      <c r="A209" s="135">
        <v>208</v>
      </c>
      <c r="B209" s="5" t="s">
        <v>416</v>
      </c>
      <c r="C209" s="5" t="s">
        <v>434</v>
      </c>
      <c r="D209" s="5" t="s">
        <v>450</v>
      </c>
      <c r="E209" s="5" t="s">
        <v>652</v>
      </c>
      <c r="F209" s="623">
        <v>1399</v>
      </c>
      <c r="G209" s="5" t="s">
        <v>460</v>
      </c>
    </row>
    <row r="210" spans="1:7" x14ac:dyDescent="0.25">
      <c r="A210" s="135">
        <v>209</v>
      </c>
      <c r="B210" s="5" t="s">
        <v>416</v>
      </c>
      <c r="C210" s="5" t="s">
        <v>421</v>
      </c>
      <c r="D210" s="5" t="s">
        <v>418</v>
      </c>
      <c r="E210" s="5" t="s">
        <v>653</v>
      </c>
      <c r="F210" s="623">
        <v>1939</v>
      </c>
      <c r="G210" s="5" t="s">
        <v>420</v>
      </c>
    </row>
    <row r="211" spans="1:7" x14ac:dyDescent="0.25">
      <c r="A211" s="135">
        <v>210</v>
      </c>
      <c r="B211" s="5" t="s">
        <v>416</v>
      </c>
      <c r="C211" s="5" t="s">
        <v>421</v>
      </c>
      <c r="D211" s="5" t="s">
        <v>422</v>
      </c>
      <c r="E211" s="5" t="s">
        <v>654</v>
      </c>
      <c r="F211" s="623">
        <v>1693.95</v>
      </c>
      <c r="G211" s="5" t="s">
        <v>420</v>
      </c>
    </row>
    <row r="212" spans="1:7" x14ac:dyDescent="0.25">
      <c r="A212" s="135">
        <v>211</v>
      </c>
      <c r="B212" s="5" t="s">
        <v>416</v>
      </c>
      <c r="C212" s="5" t="s">
        <v>421</v>
      </c>
      <c r="D212" s="5" t="s">
        <v>426</v>
      </c>
      <c r="E212" s="5" t="s">
        <v>655</v>
      </c>
      <c r="F212" s="623">
        <v>999</v>
      </c>
      <c r="G212" s="5" t="s">
        <v>449</v>
      </c>
    </row>
    <row r="213" spans="1:7" x14ac:dyDescent="0.25">
      <c r="A213" s="135">
        <v>212</v>
      </c>
      <c r="B213" s="5" t="s">
        <v>416</v>
      </c>
      <c r="C213" s="5" t="s">
        <v>425</v>
      </c>
      <c r="D213" s="5" t="s">
        <v>430</v>
      </c>
      <c r="E213" s="5" t="s">
        <v>656</v>
      </c>
      <c r="F213" s="623">
        <v>1799</v>
      </c>
      <c r="G213" s="5" t="s">
        <v>449</v>
      </c>
    </row>
    <row r="214" spans="1:7" x14ac:dyDescent="0.25">
      <c r="A214" s="135">
        <v>213</v>
      </c>
      <c r="B214" s="5" t="s">
        <v>416</v>
      </c>
      <c r="C214" s="5" t="s">
        <v>417</v>
      </c>
      <c r="D214" s="5" t="s">
        <v>432</v>
      </c>
      <c r="E214" s="5" t="s">
        <v>657</v>
      </c>
      <c r="F214" s="623">
        <v>699</v>
      </c>
      <c r="G214" s="5" t="s">
        <v>449</v>
      </c>
    </row>
    <row r="215" spans="1:7" x14ac:dyDescent="0.25">
      <c r="A215" s="135">
        <v>214</v>
      </c>
      <c r="B215" s="5" t="s">
        <v>416</v>
      </c>
      <c r="C215" s="5" t="s">
        <v>417</v>
      </c>
      <c r="D215" s="5" t="s">
        <v>435</v>
      </c>
      <c r="E215" s="5" t="s">
        <v>658</v>
      </c>
      <c r="F215" s="623">
        <v>999</v>
      </c>
      <c r="G215" s="5" t="s">
        <v>527</v>
      </c>
    </row>
    <row r="216" spans="1:7" x14ac:dyDescent="0.25">
      <c r="A216" s="135">
        <v>215</v>
      </c>
      <c r="B216" s="5" t="s">
        <v>416</v>
      </c>
      <c r="C216" s="5" t="s">
        <v>421</v>
      </c>
      <c r="D216" s="5" t="s">
        <v>437</v>
      </c>
      <c r="E216" s="5" t="s">
        <v>659</v>
      </c>
      <c r="F216" s="623">
        <v>699</v>
      </c>
      <c r="G216" s="5" t="s">
        <v>424</v>
      </c>
    </row>
    <row r="217" spans="1:7" x14ac:dyDescent="0.25">
      <c r="A217" s="135">
        <v>216</v>
      </c>
      <c r="B217" s="5" t="s">
        <v>416</v>
      </c>
      <c r="C217" s="5" t="s">
        <v>425</v>
      </c>
      <c r="D217" s="5" t="s">
        <v>439</v>
      </c>
      <c r="E217" s="5" t="s">
        <v>660</v>
      </c>
      <c r="F217" s="623">
        <v>1399</v>
      </c>
      <c r="G217" s="5" t="s">
        <v>428</v>
      </c>
    </row>
    <row r="218" spans="1:7" x14ac:dyDescent="0.25">
      <c r="A218" s="135">
        <v>217</v>
      </c>
      <c r="B218" s="5" t="s">
        <v>416</v>
      </c>
      <c r="C218" s="5" t="s">
        <v>453</v>
      </c>
      <c r="D218" s="5" t="s">
        <v>441</v>
      </c>
      <c r="E218" s="5" t="s">
        <v>661</v>
      </c>
      <c r="F218" s="623">
        <v>1999</v>
      </c>
      <c r="G218" s="5" t="s">
        <v>478</v>
      </c>
    </row>
    <row r="219" spans="1:7" x14ac:dyDescent="0.25">
      <c r="A219" s="135">
        <v>218</v>
      </c>
      <c r="B219" s="5" t="s">
        <v>416</v>
      </c>
      <c r="C219" s="5" t="s">
        <v>417</v>
      </c>
      <c r="D219" s="5" t="s">
        <v>443</v>
      </c>
      <c r="E219" s="5" t="s">
        <v>662</v>
      </c>
      <c r="F219" s="623">
        <v>1849</v>
      </c>
      <c r="G219" s="5" t="s">
        <v>478</v>
      </c>
    </row>
    <row r="220" spans="1:7" x14ac:dyDescent="0.25">
      <c r="A220" s="135">
        <v>219</v>
      </c>
      <c r="B220" s="5" t="s">
        <v>416</v>
      </c>
      <c r="C220" s="5" t="s">
        <v>421</v>
      </c>
      <c r="D220" s="5" t="s">
        <v>445</v>
      </c>
      <c r="E220" s="5" t="s">
        <v>663</v>
      </c>
      <c r="F220" s="623">
        <v>1796.85</v>
      </c>
      <c r="G220" s="5" t="s">
        <v>424</v>
      </c>
    </row>
    <row r="221" spans="1:7" x14ac:dyDescent="0.25">
      <c r="A221" s="135">
        <v>220</v>
      </c>
      <c r="B221" s="5" t="s">
        <v>416</v>
      </c>
      <c r="C221" s="5" t="s">
        <v>453</v>
      </c>
      <c r="D221" s="5" t="s">
        <v>447</v>
      </c>
      <c r="E221" s="5" t="s">
        <v>664</v>
      </c>
      <c r="F221" s="623">
        <v>1535.49</v>
      </c>
      <c r="G221" s="5" t="s">
        <v>428</v>
      </c>
    </row>
    <row r="222" spans="1:7" x14ac:dyDescent="0.25">
      <c r="A222" s="135">
        <v>221</v>
      </c>
      <c r="B222" s="5" t="s">
        <v>416</v>
      </c>
      <c r="C222" s="5" t="s">
        <v>429</v>
      </c>
      <c r="D222" s="5" t="s">
        <v>450</v>
      </c>
      <c r="E222" s="5" t="s">
        <v>665</v>
      </c>
      <c r="F222" s="623">
        <v>949</v>
      </c>
      <c r="G222" s="5" t="s">
        <v>428</v>
      </c>
    </row>
    <row r="223" spans="1:7" x14ac:dyDescent="0.25">
      <c r="A223" s="135">
        <v>222</v>
      </c>
      <c r="B223" s="5" t="s">
        <v>416</v>
      </c>
      <c r="C223" s="5" t="s">
        <v>434</v>
      </c>
      <c r="D223" s="5" t="s">
        <v>418</v>
      </c>
      <c r="E223" s="5" t="s">
        <v>666</v>
      </c>
      <c r="F223" s="623">
        <v>1899</v>
      </c>
      <c r="G223" s="5" t="s">
        <v>428</v>
      </c>
    </row>
    <row r="224" spans="1:7" x14ac:dyDescent="0.25">
      <c r="A224" s="135">
        <v>223</v>
      </c>
      <c r="B224" s="5" t="s">
        <v>416</v>
      </c>
      <c r="C224" s="5" t="s">
        <v>425</v>
      </c>
      <c r="D224" s="5" t="s">
        <v>422</v>
      </c>
      <c r="E224" s="5" t="s">
        <v>667</v>
      </c>
      <c r="F224" s="623">
        <v>1756.94</v>
      </c>
      <c r="G224" s="5" t="s">
        <v>428</v>
      </c>
    </row>
    <row r="225" spans="1:7" x14ac:dyDescent="0.25">
      <c r="A225" s="135">
        <v>224</v>
      </c>
      <c r="B225" s="5" t="s">
        <v>416</v>
      </c>
      <c r="C225" s="5" t="s">
        <v>425</v>
      </c>
      <c r="D225" s="5" t="s">
        <v>426</v>
      </c>
      <c r="E225" s="5" t="s">
        <v>668</v>
      </c>
      <c r="F225" s="623">
        <v>2199</v>
      </c>
      <c r="G225" s="5" t="s">
        <v>428</v>
      </c>
    </row>
    <row r="226" spans="1:7" x14ac:dyDescent="0.25">
      <c r="A226" s="135">
        <v>225</v>
      </c>
      <c r="B226" s="5" t="s">
        <v>416</v>
      </c>
      <c r="C226" s="5" t="s">
        <v>434</v>
      </c>
      <c r="D226" s="5" t="s">
        <v>430</v>
      </c>
      <c r="E226" s="5" t="s">
        <v>669</v>
      </c>
      <c r="F226" s="623">
        <v>1813.79</v>
      </c>
      <c r="G226" s="5" t="s">
        <v>428</v>
      </c>
    </row>
    <row r="227" spans="1:7" x14ac:dyDescent="0.25">
      <c r="A227" s="135">
        <v>226</v>
      </c>
      <c r="B227" s="5" t="s">
        <v>416</v>
      </c>
      <c r="C227" s="5" t="s">
        <v>429</v>
      </c>
      <c r="D227" s="5" t="s">
        <v>432</v>
      </c>
      <c r="E227" s="5" t="s">
        <v>670</v>
      </c>
      <c r="F227" s="623">
        <v>1569.37</v>
      </c>
      <c r="G227" s="5" t="s">
        <v>428</v>
      </c>
    </row>
    <row r="228" spans="1:7" x14ac:dyDescent="0.25">
      <c r="A228" s="135">
        <v>227</v>
      </c>
      <c r="B228" s="5" t="s">
        <v>416</v>
      </c>
      <c r="C228" s="5" t="s">
        <v>425</v>
      </c>
      <c r="D228" s="5" t="s">
        <v>435</v>
      </c>
      <c r="E228" s="5" t="s">
        <v>671</v>
      </c>
      <c r="F228" s="623">
        <v>1487.09</v>
      </c>
      <c r="G228" s="5" t="s">
        <v>428</v>
      </c>
    </row>
    <row r="229" spans="1:7" x14ac:dyDescent="0.25">
      <c r="A229" s="135">
        <v>228</v>
      </c>
      <c r="B229" s="5" t="s">
        <v>416</v>
      </c>
      <c r="C229" s="5" t="s">
        <v>425</v>
      </c>
      <c r="D229" s="5" t="s">
        <v>437</v>
      </c>
      <c r="E229" s="5" t="s">
        <v>672</v>
      </c>
      <c r="F229" s="623">
        <v>1499</v>
      </c>
      <c r="G229" s="5" t="s">
        <v>428</v>
      </c>
    </row>
    <row r="230" spans="1:7" x14ac:dyDescent="0.25">
      <c r="A230" s="135">
        <v>229</v>
      </c>
      <c r="B230" s="5" t="s">
        <v>416</v>
      </c>
      <c r="C230" s="5" t="s">
        <v>421</v>
      </c>
      <c r="D230" s="5" t="s">
        <v>439</v>
      </c>
      <c r="E230" s="5" t="s">
        <v>673</v>
      </c>
      <c r="F230" s="623">
        <v>774.4</v>
      </c>
      <c r="G230" s="5" t="s">
        <v>428</v>
      </c>
    </row>
    <row r="231" spans="1:7" x14ac:dyDescent="0.25">
      <c r="A231" s="135">
        <v>230</v>
      </c>
      <c r="B231" s="5" t="s">
        <v>416</v>
      </c>
      <c r="C231" s="5" t="s">
        <v>434</v>
      </c>
      <c r="D231" s="5" t="s">
        <v>441</v>
      </c>
      <c r="E231" s="5" t="s">
        <v>674</v>
      </c>
      <c r="F231" s="623">
        <v>336.38</v>
      </c>
      <c r="G231" s="5" t="s">
        <v>428</v>
      </c>
    </row>
    <row r="232" spans="1:7" x14ac:dyDescent="0.25">
      <c r="A232" s="135">
        <v>231</v>
      </c>
      <c r="B232" s="5" t="s">
        <v>416</v>
      </c>
      <c r="C232" s="5" t="s">
        <v>421</v>
      </c>
      <c r="D232" s="5" t="s">
        <v>443</v>
      </c>
      <c r="E232" s="5" t="s">
        <v>675</v>
      </c>
      <c r="F232" s="623">
        <v>1699</v>
      </c>
      <c r="G232" s="5" t="s">
        <v>460</v>
      </c>
    </row>
    <row r="233" spans="1:7" x14ac:dyDescent="0.25">
      <c r="A233" s="135">
        <v>232</v>
      </c>
      <c r="B233" s="5" t="s">
        <v>416</v>
      </c>
      <c r="C233" s="5" t="s">
        <v>429</v>
      </c>
      <c r="D233" s="5" t="s">
        <v>445</v>
      </c>
      <c r="E233" s="5" t="s">
        <v>676</v>
      </c>
      <c r="F233" s="623">
        <v>1599</v>
      </c>
      <c r="G233" s="5" t="s">
        <v>460</v>
      </c>
    </row>
    <row r="234" spans="1:7" x14ac:dyDescent="0.25">
      <c r="A234" s="135">
        <v>233</v>
      </c>
      <c r="B234" s="5" t="s">
        <v>416</v>
      </c>
      <c r="C234" s="5" t="s">
        <v>453</v>
      </c>
      <c r="D234" s="5" t="s">
        <v>447</v>
      </c>
      <c r="E234" s="5" t="s">
        <v>677</v>
      </c>
      <c r="F234" s="623">
        <v>1099</v>
      </c>
      <c r="G234" s="5" t="s">
        <v>460</v>
      </c>
    </row>
    <row r="235" spans="1:7" x14ac:dyDescent="0.25">
      <c r="A235" s="135">
        <v>234</v>
      </c>
      <c r="B235" s="5" t="s">
        <v>416</v>
      </c>
      <c r="C235" s="5" t="s">
        <v>421</v>
      </c>
      <c r="D235" s="5" t="s">
        <v>450</v>
      </c>
      <c r="E235" s="5" t="s">
        <v>678</v>
      </c>
      <c r="F235" s="623">
        <v>749</v>
      </c>
      <c r="G235" s="5" t="s">
        <v>449</v>
      </c>
    </row>
    <row r="236" spans="1:7" x14ac:dyDescent="0.25">
      <c r="A236" s="135">
        <v>235</v>
      </c>
      <c r="B236" s="5" t="s">
        <v>416</v>
      </c>
      <c r="C236" s="5" t="s">
        <v>421</v>
      </c>
      <c r="D236" s="5" t="s">
        <v>418</v>
      </c>
      <c r="E236" s="5" t="s">
        <v>679</v>
      </c>
      <c r="F236" s="623">
        <v>699</v>
      </c>
      <c r="G236" s="5" t="s">
        <v>455</v>
      </c>
    </row>
    <row r="237" spans="1:7" x14ac:dyDescent="0.25">
      <c r="A237" s="135">
        <v>236</v>
      </c>
      <c r="B237" s="5" t="s">
        <v>416</v>
      </c>
      <c r="C237" s="5" t="s">
        <v>417</v>
      </c>
      <c r="D237" s="5" t="s">
        <v>422</v>
      </c>
      <c r="E237" s="5" t="s">
        <v>680</v>
      </c>
      <c r="F237" s="623">
        <v>3999</v>
      </c>
      <c r="G237" s="5" t="s">
        <v>478</v>
      </c>
    </row>
    <row r="238" spans="1:7" x14ac:dyDescent="0.25">
      <c r="A238" s="135">
        <v>237</v>
      </c>
      <c r="B238" s="5" t="s">
        <v>416</v>
      </c>
      <c r="C238" s="5" t="s">
        <v>417</v>
      </c>
      <c r="D238" s="5" t="s">
        <v>426</v>
      </c>
      <c r="E238" s="5" t="s">
        <v>681</v>
      </c>
      <c r="F238" s="623">
        <v>2099</v>
      </c>
      <c r="G238" s="5" t="s">
        <v>478</v>
      </c>
    </row>
    <row r="239" spans="1:7" x14ac:dyDescent="0.25">
      <c r="A239" s="135">
        <v>238</v>
      </c>
      <c r="B239" s="5" t="s">
        <v>416</v>
      </c>
      <c r="C239" s="5" t="s">
        <v>421</v>
      </c>
      <c r="D239" s="5" t="s">
        <v>430</v>
      </c>
      <c r="E239" s="5" t="s">
        <v>682</v>
      </c>
      <c r="F239" s="623">
        <v>2249</v>
      </c>
      <c r="G239" s="5" t="s">
        <v>478</v>
      </c>
    </row>
    <row r="240" spans="1:7" x14ac:dyDescent="0.25">
      <c r="A240" s="135">
        <v>239</v>
      </c>
      <c r="B240" s="5" t="s">
        <v>416</v>
      </c>
      <c r="C240" s="5" t="s">
        <v>421</v>
      </c>
      <c r="D240" s="5" t="s">
        <v>432</v>
      </c>
      <c r="E240" s="5" t="s">
        <v>683</v>
      </c>
      <c r="F240" s="623">
        <v>2099</v>
      </c>
      <c r="G240" s="5" t="s">
        <v>478</v>
      </c>
    </row>
    <row r="241" spans="1:7" x14ac:dyDescent="0.25">
      <c r="A241" s="135">
        <v>240</v>
      </c>
      <c r="B241" s="5" t="s">
        <v>416</v>
      </c>
      <c r="C241" s="5" t="s">
        <v>425</v>
      </c>
      <c r="D241" s="5" t="s">
        <v>435</v>
      </c>
      <c r="E241" s="5" t="s">
        <v>684</v>
      </c>
      <c r="F241" s="623">
        <v>1949</v>
      </c>
      <c r="G241" s="5" t="s">
        <v>478</v>
      </c>
    </row>
    <row r="242" spans="1:7" x14ac:dyDescent="0.25">
      <c r="A242" s="135">
        <v>241</v>
      </c>
      <c r="B242" s="5" t="s">
        <v>416</v>
      </c>
      <c r="C242" s="5" t="s">
        <v>453</v>
      </c>
      <c r="D242" s="5" t="s">
        <v>437</v>
      </c>
      <c r="E242" s="5" t="s">
        <v>685</v>
      </c>
      <c r="F242" s="623">
        <v>1599</v>
      </c>
      <c r="G242" s="5" t="s">
        <v>478</v>
      </c>
    </row>
    <row r="243" spans="1:7" x14ac:dyDescent="0.25">
      <c r="A243" s="135">
        <v>242</v>
      </c>
      <c r="B243" s="5" t="s">
        <v>416</v>
      </c>
      <c r="C243" s="5" t="s">
        <v>434</v>
      </c>
      <c r="D243" s="5" t="s">
        <v>439</v>
      </c>
      <c r="E243" s="5" t="s">
        <v>686</v>
      </c>
      <c r="F243" s="623">
        <v>1399</v>
      </c>
      <c r="G243" s="5" t="s">
        <v>478</v>
      </c>
    </row>
    <row r="244" spans="1:7" x14ac:dyDescent="0.25">
      <c r="A244" s="135">
        <v>243</v>
      </c>
      <c r="B244" s="5" t="s">
        <v>416</v>
      </c>
      <c r="C244" s="5" t="s">
        <v>453</v>
      </c>
      <c r="D244" s="5" t="s">
        <v>441</v>
      </c>
      <c r="E244" s="5" t="s">
        <v>687</v>
      </c>
      <c r="F244" s="623">
        <v>1599</v>
      </c>
      <c r="G244" s="5" t="s">
        <v>478</v>
      </c>
    </row>
    <row r="245" spans="1:7" x14ac:dyDescent="0.25">
      <c r="A245" s="135">
        <v>244</v>
      </c>
      <c r="B245" s="5" t="s">
        <v>416</v>
      </c>
      <c r="C245" s="5" t="s">
        <v>417</v>
      </c>
      <c r="D245" s="5" t="s">
        <v>443</v>
      </c>
      <c r="E245" s="5" t="s">
        <v>688</v>
      </c>
      <c r="F245" s="623">
        <v>899</v>
      </c>
      <c r="G245" s="5" t="s">
        <v>478</v>
      </c>
    </row>
    <row r="246" spans="1:7" x14ac:dyDescent="0.25">
      <c r="A246" s="135">
        <v>245</v>
      </c>
      <c r="B246" s="5" t="s">
        <v>416</v>
      </c>
      <c r="C246" s="5" t="s">
        <v>425</v>
      </c>
      <c r="D246" s="5" t="s">
        <v>445</v>
      </c>
      <c r="E246" s="5" t="s">
        <v>689</v>
      </c>
      <c r="F246" s="623">
        <v>1099</v>
      </c>
      <c r="G246" s="5" t="s">
        <v>527</v>
      </c>
    </row>
    <row r="247" spans="1:7" x14ac:dyDescent="0.25">
      <c r="A247" s="135">
        <v>246</v>
      </c>
      <c r="B247" s="5" t="s">
        <v>416</v>
      </c>
      <c r="C247" s="5" t="s">
        <v>453</v>
      </c>
      <c r="D247" s="5" t="s">
        <v>447</v>
      </c>
      <c r="E247" s="5" t="s">
        <v>690</v>
      </c>
      <c r="F247" s="623">
        <v>229</v>
      </c>
      <c r="G247" s="5" t="s">
        <v>527</v>
      </c>
    </row>
    <row r="248" spans="1:7" x14ac:dyDescent="0.25">
      <c r="A248" s="135">
        <v>247</v>
      </c>
      <c r="B248" s="5" t="s">
        <v>416</v>
      </c>
      <c r="C248" s="5" t="s">
        <v>434</v>
      </c>
      <c r="D248" s="5" t="s">
        <v>450</v>
      </c>
      <c r="E248" s="5" t="s">
        <v>691</v>
      </c>
      <c r="F248" s="623">
        <v>1699</v>
      </c>
      <c r="G248" s="5" t="s">
        <v>527</v>
      </c>
    </row>
    <row r="249" spans="1:7" x14ac:dyDescent="0.25">
      <c r="A249" s="135">
        <v>248</v>
      </c>
      <c r="B249" s="5" t="s">
        <v>416</v>
      </c>
      <c r="C249" s="5" t="s">
        <v>429</v>
      </c>
      <c r="D249" s="5" t="s">
        <v>418</v>
      </c>
      <c r="E249" s="5" t="s">
        <v>692</v>
      </c>
      <c r="F249" s="623">
        <v>399</v>
      </c>
      <c r="G249" s="5" t="s">
        <v>527</v>
      </c>
    </row>
    <row r="250" spans="1:7" x14ac:dyDescent="0.25">
      <c r="A250" s="135">
        <v>249</v>
      </c>
      <c r="B250" s="5" t="s">
        <v>416</v>
      </c>
      <c r="C250" s="5" t="s">
        <v>429</v>
      </c>
      <c r="D250" s="5" t="s">
        <v>422</v>
      </c>
      <c r="E250" s="5" t="s">
        <v>693</v>
      </c>
      <c r="F250" s="623">
        <v>399</v>
      </c>
      <c r="G250" s="5" t="s">
        <v>527</v>
      </c>
    </row>
    <row r="251" spans="1:7" x14ac:dyDescent="0.25">
      <c r="A251" s="135">
        <v>250</v>
      </c>
      <c r="B251" s="5" t="s">
        <v>416</v>
      </c>
      <c r="C251" s="5" t="s">
        <v>434</v>
      </c>
      <c r="D251" s="5" t="s">
        <v>426</v>
      </c>
      <c r="E251" s="5" t="s">
        <v>694</v>
      </c>
      <c r="F251" s="623">
        <v>749</v>
      </c>
      <c r="G251" s="5" t="s">
        <v>527</v>
      </c>
    </row>
    <row r="252" spans="1:7" x14ac:dyDescent="0.25">
      <c r="A252" s="135">
        <v>251</v>
      </c>
      <c r="B252" s="5" t="s">
        <v>416</v>
      </c>
      <c r="C252" s="5" t="s">
        <v>425</v>
      </c>
      <c r="D252" s="5" t="s">
        <v>430</v>
      </c>
      <c r="E252" s="5" t="s">
        <v>695</v>
      </c>
      <c r="F252" s="623">
        <v>629</v>
      </c>
      <c r="G252" s="5" t="s">
        <v>527</v>
      </c>
    </row>
    <row r="253" spans="1:7" x14ac:dyDescent="0.25">
      <c r="A253" s="135">
        <v>252</v>
      </c>
      <c r="B253" s="5" t="s">
        <v>416</v>
      </c>
      <c r="C253" s="5" t="s">
        <v>417</v>
      </c>
      <c r="D253" s="5" t="s">
        <v>432</v>
      </c>
      <c r="E253" s="5" t="s">
        <v>696</v>
      </c>
      <c r="F253" s="623">
        <v>499</v>
      </c>
      <c r="G253" s="5" t="s">
        <v>527</v>
      </c>
    </row>
    <row r="254" spans="1:7" x14ac:dyDescent="0.25">
      <c r="A254" s="135">
        <v>253</v>
      </c>
      <c r="B254" s="5" t="s">
        <v>416</v>
      </c>
      <c r="C254" s="5" t="s">
        <v>434</v>
      </c>
      <c r="D254" s="5" t="s">
        <v>435</v>
      </c>
      <c r="E254" s="5" t="s">
        <v>697</v>
      </c>
      <c r="F254" s="623">
        <v>729</v>
      </c>
      <c r="G254" s="5" t="s">
        <v>527</v>
      </c>
    </row>
    <row r="255" spans="1:7" x14ac:dyDescent="0.25">
      <c r="A255" s="135">
        <v>254</v>
      </c>
      <c r="B255" s="5" t="s">
        <v>416</v>
      </c>
      <c r="C255" s="5" t="s">
        <v>425</v>
      </c>
      <c r="D255" s="5" t="s">
        <v>437</v>
      </c>
      <c r="E255" s="5" t="s">
        <v>698</v>
      </c>
      <c r="F255" s="623">
        <v>549</v>
      </c>
      <c r="G255" s="5" t="s">
        <v>527</v>
      </c>
    </row>
    <row r="256" spans="1:7" x14ac:dyDescent="0.25">
      <c r="A256" s="135">
        <v>255</v>
      </c>
      <c r="B256" s="5" t="s">
        <v>416</v>
      </c>
      <c r="C256" s="5" t="s">
        <v>434</v>
      </c>
      <c r="D256" s="5" t="s">
        <v>439</v>
      </c>
      <c r="E256" s="5" t="s">
        <v>699</v>
      </c>
      <c r="F256" s="623">
        <v>289</v>
      </c>
      <c r="G256" s="5" t="s">
        <v>527</v>
      </c>
    </row>
    <row r="257" spans="1:7" x14ac:dyDescent="0.25">
      <c r="A257" s="135">
        <v>256</v>
      </c>
      <c r="B257" s="5" t="s">
        <v>416</v>
      </c>
      <c r="C257" s="5" t="s">
        <v>417</v>
      </c>
      <c r="D257" s="5" t="s">
        <v>441</v>
      </c>
      <c r="E257" s="5" t="s">
        <v>700</v>
      </c>
      <c r="F257" s="623">
        <v>1099</v>
      </c>
      <c r="G257" s="5" t="s">
        <v>424</v>
      </c>
    </row>
    <row r="258" spans="1:7" x14ac:dyDescent="0.25">
      <c r="A258" s="135">
        <v>257</v>
      </c>
      <c r="B258" s="5" t="s">
        <v>416</v>
      </c>
      <c r="C258" s="5" t="s">
        <v>417</v>
      </c>
      <c r="D258" s="5" t="s">
        <v>443</v>
      </c>
      <c r="E258" s="5" t="s">
        <v>701</v>
      </c>
      <c r="F258" s="623">
        <v>1513.26</v>
      </c>
      <c r="G258" s="5" t="s">
        <v>424</v>
      </c>
    </row>
    <row r="259" spans="1:7" x14ac:dyDescent="0.25">
      <c r="A259" s="135">
        <v>258</v>
      </c>
      <c r="B259" s="5" t="s">
        <v>416</v>
      </c>
      <c r="C259" s="5" t="s">
        <v>425</v>
      </c>
      <c r="D259" s="5" t="s">
        <v>445</v>
      </c>
      <c r="E259" s="5" t="s">
        <v>702</v>
      </c>
      <c r="F259" s="623">
        <v>2999</v>
      </c>
      <c r="G259" s="5" t="s">
        <v>424</v>
      </c>
    </row>
    <row r="260" spans="1:7" x14ac:dyDescent="0.25">
      <c r="A260" s="135">
        <v>259</v>
      </c>
      <c r="B260" s="5" t="s">
        <v>416</v>
      </c>
      <c r="C260" s="5" t="s">
        <v>434</v>
      </c>
      <c r="D260" s="5" t="s">
        <v>447</v>
      </c>
      <c r="E260" s="5" t="s">
        <v>703</v>
      </c>
      <c r="F260" s="623">
        <v>2499</v>
      </c>
      <c r="G260" s="5" t="s">
        <v>424</v>
      </c>
    </row>
    <row r="261" spans="1:7" x14ac:dyDescent="0.25">
      <c r="A261" s="135">
        <v>260</v>
      </c>
      <c r="B261" s="5" t="s">
        <v>416</v>
      </c>
      <c r="C261" s="5" t="s">
        <v>417</v>
      </c>
      <c r="D261" s="5" t="s">
        <v>450</v>
      </c>
      <c r="E261" s="5" t="s">
        <v>704</v>
      </c>
      <c r="F261" s="623">
        <v>999</v>
      </c>
      <c r="G261" s="5" t="s">
        <v>424</v>
      </c>
    </row>
    <row r="262" spans="1:7" x14ac:dyDescent="0.25">
      <c r="A262" s="135">
        <v>261</v>
      </c>
      <c r="B262" s="5" t="s">
        <v>416</v>
      </c>
      <c r="C262" s="5" t="s">
        <v>429</v>
      </c>
      <c r="D262" s="5" t="s">
        <v>418</v>
      </c>
      <c r="E262" s="5" t="s">
        <v>705</v>
      </c>
      <c r="F262" s="623">
        <v>899</v>
      </c>
      <c r="G262" s="5" t="s">
        <v>424</v>
      </c>
    </row>
    <row r="263" spans="1:7" x14ac:dyDescent="0.25">
      <c r="A263" s="135">
        <v>262</v>
      </c>
      <c r="B263" s="5" t="s">
        <v>416</v>
      </c>
      <c r="C263" s="5" t="s">
        <v>417</v>
      </c>
      <c r="D263" s="5" t="s">
        <v>422</v>
      </c>
      <c r="E263" s="5" t="s">
        <v>706</v>
      </c>
      <c r="F263" s="623">
        <v>749</v>
      </c>
      <c r="G263" s="5" t="s">
        <v>424</v>
      </c>
    </row>
    <row r="264" spans="1:7" x14ac:dyDescent="0.25">
      <c r="A264" s="135">
        <v>263</v>
      </c>
      <c r="B264" s="5" t="s">
        <v>416</v>
      </c>
      <c r="C264" s="5" t="s">
        <v>434</v>
      </c>
      <c r="D264" s="5" t="s">
        <v>426</v>
      </c>
      <c r="E264" s="5" t="s">
        <v>707</v>
      </c>
      <c r="F264" s="623">
        <v>1249</v>
      </c>
      <c r="G264" s="5" t="s">
        <v>428</v>
      </c>
    </row>
    <row r="265" spans="1:7" x14ac:dyDescent="0.25">
      <c r="A265" s="135">
        <v>264</v>
      </c>
      <c r="B265" s="5" t="s">
        <v>416</v>
      </c>
      <c r="C265" s="5" t="s">
        <v>417</v>
      </c>
      <c r="D265" s="5" t="s">
        <v>430</v>
      </c>
      <c r="E265" s="5" t="s">
        <v>708</v>
      </c>
      <c r="F265" s="623">
        <v>1136.19</v>
      </c>
      <c r="G265" s="5" t="s">
        <v>428</v>
      </c>
    </row>
    <row r="266" spans="1:7" x14ac:dyDescent="0.25">
      <c r="A266" s="135">
        <v>265</v>
      </c>
      <c r="B266" s="5" t="s">
        <v>416</v>
      </c>
      <c r="C266" s="5" t="s">
        <v>434</v>
      </c>
      <c r="D266" s="5" t="s">
        <v>432</v>
      </c>
      <c r="E266" s="5" t="s">
        <v>709</v>
      </c>
      <c r="F266" s="623">
        <v>1303.17</v>
      </c>
      <c r="G266" s="5" t="s">
        <v>428</v>
      </c>
    </row>
    <row r="267" spans="1:7" x14ac:dyDescent="0.25">
      <c r="A267" s="135">
        <v>266</v>
      </c>
      <c r="B267" s="5" t="s">
        <v>416</v>
      </c>
      <c r="C267" s="5" t="s">
        <v>421</v>
      </c>
      <c r="D267" s="5" t="s">
        <v>435</v>
      </c>
      <c r="E267" s="5" t="s">
        <v>710</v>
      </c>
      <c r="F267" s="623">
        <v>945.01</v>
      </c>
      <c r="G267" s="5" t="s">
        <v>428</v>
      </c>
    </row>
    <row r="268" spans="1:7" x14ac:dyDescent="0.25">
      <c r="A268" s="135">
        <v>267</v>
      </c>
      <c r="B268" s="5" t="s">
        <v>416</v>
      </c>
      <c r="C268" s="5" t="s">
        <v>421</v>
      </c>
      <c r="D268" s="5" t="s">
        <v>437</v>
      </c>
      <c r="E268" s="5" t="s">
        <v>711</v>
      </c>
      <c r="F268" s="623">
        <v>849</v>
      </c>
      <c r="G268" s="5" t="s">
        <v>428</v>
      </c>
    </row>
    <row r="269" spans="1:7" x14ac:dyDescent="0.25">
      <c r="A269" s="135">
        <v>268</v>
      </c>
      <c r="B269" s="5" t="s">
        <v>416</v>
      </c>
      <c r="C269" s="5" t="s">
        <v>421</v>
      </c>
      <c r="D269" s="5" t="s">
        <v>439</v>
      </c>
      <c r="E269" s="5" t="s">
        <v>712</v>
      </c>
      <c r="F269" s="623">
        <v>899</v>
      </c>
      <c r="G269" s="5" t="s">
        <v>428</v>
      </c>
    </row>
    <row r="270" spans="1:7" x14ac:dyDescent="0.25">
      <c r="A270" s="135">
        <v>269</v>
      </c>
      <c r="B270" s="5" t="s">
        <v>416</v>
      </c>
      <c r="C270" s="5" t="s">
        <v>429</v>
      </c>
      <c r="D270" s="5" t="s">
        <v>441</v>
      </c>
      <c r="E270" s="5" t="s">
        <v>713</v>
      </c>
      <c r="F270" s="623">
        <v>1399</v>
      </c>
      <c r="G270" s="5" t="s">
        <v>428</v>
      </c>
    </row>
    <row r="271" spans="1:7" x14ac:dyDescent="0.25">
      <c r="A271" s="135">
        <v>270</v>
      </c>
      <c r="B271" s="5" t="s">
        <v>416</v>
      </c>
      <c r="C271" s="5" t="s">
        <v>429</v>
      </c>
      <c r="D271" s="5" t="s">
        <v>443</v>
      </c>
      <c r="E271" s="5" t="s">
        <v>714</v>
      </c>
      <c r="F271" s="623">
        <v>2299</v>
      </c>
      <c r="G271" s="5" t="s">
        <v>428</v>
      </c>
    </row>
    <row r="272" spans="1:7" x14ac:dyDescent="0.25">
      <c r="A272" s="135">
        <v>271</v>
      </c>
      <c r="B272" s="5" t="s">
        <v>416</v>
      </c>
      <c r="C272" s="5" t="s">
        <v>421</v>
      </c>
      <c r="D272" s="5" t="s">
        <v>445</v>
      </c>
      <c r="E272" s="5" t="s">
        <v>715</v>
      </c>
      <c r="F272" s="623">
        <v>1995.29</v>
      </c>
      <c r="G272" s="5" t="s">
        <v>428</v>
      </c>
    </row>
    <row r="273" spans="1:7" x14ac:dyDescent="0.25">
      <c r="A273" s="135">
        <v>272</v>
      </c>
      <c r="B273" s="5" t="s">
        <v>416</v>
      </c>
      <c r="C273" s="5" t="s">
        <v>417</v>
      </c>
      <c r="D273" s="5" t="s">
        <v>447</v>
      </c>
      <c r="E273" s="5" t="s">
        <v>716</v>
      </c>
      <c r="F273" s="623">
        <v>1749</v>
      </c>
      <c r="G273" s="5" t="s">
        <v>428</v>
      </c>
    </row>
    <row r="274" spans="1:7" x14ac:dyDescent="0.25">
      <c r="A274" s="135">
        <v>273</v>
      </c>
      <c r="B274" s="5" t="s">
        <v>416</v>
      </c>
      <c r="C274" s="5" t="s">
        <v>453</v>
      </c>
      <c r="D274" s="5" t="s">
        <v>450</v>
      </c>
      <c r="E274" s="5" t="s">
        <v>717</v>
      </c>
      <c r="F274" s="623">
        <v>1999</v>
      </c>
      <c r="G274" s="5" t="s">
        <v>428</v>
      </c>
    </row>
    <row r="275" spans="1:7" x14ac:dyDescent="0.25">
      <c r="A275" s="135">
        <v>274</v>
      </c>
      <c r="B275" s="5" t="s">
        <v>416</v>
      </c>
      <c r="C275" s="5" t="s">
        <v>425</v>
      </c>
      <c r="D275" s="5" t="s">
        <v>418</v>
      </c>
      <c r="E275" s="5" t="s">
        <v>718</v>
      </c>
      <c r="F275" s="623">
        <v>1399</v>
      </c>
      <c r="G275" s="5" t="s">
        <v>428</v>
      </c>
    </row>
    <row r="276" spans="1:7" x14ac:dyDescent="0.25">
      <c r="A276" s="135">
        <v>275</v>
      </c>
      <c r="B276" s="5" t="s">
        <v>416</v>
      </c>
      <c r="C276" s="5" t="s">
        <v>429</v>
      </c>
      <c r="D276" s="5" t="s">
        <v>422</v>
      </c>
      <c r="E276" s="5" t="s">
        <v>719</v>
      </c>
      <c r="F276" s="623">
        <v>1697.63</v>
      </c>
      <c r="G276" s="5" t="s">
        <v>428</v>
      </c>
    </row>
    <row r="277" spans="1:7" x14ac:dyDescent="0.25">
      <c r="A277" s="135">
        <v>276</v>
      </c>
      <c r="B277" s="5" t="s">
        <v>416</v>
      </c>
      <c r="C277" s="5" t="s">
        <v>453</v>
      </c>
      <c r="D277" s="5" t="s">
        <v>426</v>
      </c>
      <c r="E277" s="5" t="s">
        <v>720</v>
      </c>
      <c r="F277" s="623">
        <v>1799</v>
      </c>
      <c r="G277" s="5" t="s">
        <v>428</v>
      </c>
    </row>
    <row r="278" spans="1:7" x14ac:dyDescent="0.25">
      <c r="A278" s="135">
        <v>277</v>
      </c>
      <c r="B278" s="5" t="s">
        <v>416</v>
      </c>
      <c r="C278" s="5" t="s">
        <v>417</v>
      </c>
      <c r="D278" s="5" t="s">
        <v>430</v>
      </c>
      <c r="E278" s="5" t="s">
        <v>721</v>
      </c>
      <c r="F278" s="623">
        <v>1699</v>
      </c>
      <c r="G278" s="5" t="s">
        <v>428</v>
      </c>
    </row>
    <row r="279" spans="1:7" x14ac:dyDescent="0.25">
      <c r="A279" s="135">
        <v>278</v>
      </c>
      <c r="B279" s="5" t="s">
        <v>416</v>
      </c>
      <c r="C279" s="5" t="s">
        <v>434</v>
      </c>
      <c r="D279" s="5" t="s">
        <v>432</v>
      </c>
      <c r="E279" s="5" t="s">
        <v>722</v>
      </c>
      <c r="F279" s="623">
        <v>1833.15</v>
      </c>
      <c r="G279" s="5" t="s">
        <v>428</v>
      </c>
    </row>
    <row r="280" spans="1:7" x14ac:dyDescent="0.25">
      <c r="A280" s="135">
        <v>279</v>
      </c>
      <c r="B280" s="5" t="s">
        <v>416</v>
      </c>
      <c r="C280" s="5" t="s">
        <v>434</v>
      </c>
      <c r="D280" s="5" t="s">
        <v>435</v>
      </c>
      <c r="E280" s="5" t="s">
        <v>723</v>
      </c>
      <c r="F280" s="623">
        <v>1960.2</v>
      </c>
      <c r="G280" s="5" t="s">
        <v>428</v>
      </c>
    </row>
    <row r="281" spans="1:7" x14ac:dyDescent="0.25">
      <c r="A281" s="135">
        <v>280</v>
      </c>
      <c r="B281" s="5" t="s">
        <v>416</v>
      </c>
      <c r="C281" s="5" t="s">
        <v>421</v>
      </c>
      <c r="D281" s="5" t="s">
        <v>437</v>
      </c>
      <c r="E281" s="5" t="s">
        <v>724</v>
      </c>
      <c r="F281" s="623">
        <v>1934.79</v>
      </c>
      <c r="G281" s="5" t="s">
        <v>428</v>
      </c>
    </row>
    <row r="282" spans="1:7" x14ac:dyDescent="0.25">
      <c r="A282" s="135">
        <v>281</v>
      </c>
      <c r="B282" s="5" t="s">
        <v>416</v>
      </c>
      <c r="C282" s="5" t="s">
        <v>425</v>
      </c>
      <c r="D282" s="5" t="s">
        <v>439</v>
      </c>
      <c r="E282" s="5" t="s">
        <v>725</v>
      </c>
      <c r="F282" s="623">
        <v>1599</v>
      </c>
      <c r="G282" s="5" t="s">
        <v>428</v>
      </c>
    </row>
    <row r="283" spans="1:7" x14ac:dyDescent="0.25">
      <c r="A283" s="135">
        <v>282</v>
      </c>
      <c r="B283" s="5" t="s">
        <v>416</v>
      </c>
      <c r="C283" s="5" t="s">
        <v>425</v>
      </c>
      <c r="D283" s="5" t="s">
        <v>441</v>
      </c>
      <c r="E283" s="5" t="s">
        <v>726</v>
      </c>
      <c r="F283" s="623">
        <v>1571.79</v>
      </c>
      <c r="G283" s="5" t="s">
        <v>428</v>
      </c>
    </row>
    <row r="284" spans="1:7" x14ac:dyDescent="0.25">
      <c r="A284" s="135">
        <v>283</v>
      </c>
      <c r="B284" s="5" t="s">
        <v>416</v>
      </c>
      <c r="C284" s="5" t="s">
        <v>434</v>
      </c>
      <c r="D284" s="5" t="s">
        <v>443</v>
      </c>
      <c r="E284" s="5" t="s">
        <v>727</v>
      </c>
      <c r="F284" s="623">
        <v>1646.81</v>
      </c>
      <c r="G284" s="5" t="s">
        <v>428</v>
      </c>
    </row>
    <row r="285" spans="1:7" x14ac:dyDescent="0.25">
      <c r="A285" s="135">
        <v>284</v>
      </c>
      <c r="B285" s="5" t="s">
        <v>416</v>
      </c>
      <c r="C285" s="5" t="s">
        <v>429</v>
      </c>
      <c r="D285" s="5" t="s">
        <v>445</v>
      </c>
      <c r="E285" s="5" t="s">
        <v>728</v>
      </c>
      <c r="F285" s="623">
        <v>1998.92</v>
      </c>
      <c r="G285" s="5" t="s">
        <v>428</v>
      </c>
    </row>
    <row r="286" spans="1:7" x14ac:dyDescent="0.25">
      <c r="A286" s="135">
        <v>285</v>
      </c>
      <c r="B286" s="5" t="s">
        <v>416</v>
      </c>
      <c r="C286" s="5" t="s">
        <v>425</v>
      </c>
      <c r="D286" s="5" t="s">
        <v>447</v>
      </c>
      <c r="E286" s="5" t="s">
        <v>729</v>
      </c>
      <c r="F286" s="623">
        <v>999</v>
      </c>
      <c r="G286" s="5" t="s">
        <v>428</v>
      </c>
    </row>
    <row r="287" spans="1:7" x14ac:dyDescent="0.25">
      <c r="A287" s="135">
        <v>286</v>
      </c>
      <c r="B287" s="5" t="s">
        <v>416</v>
      </c>
      <c r="C287" s="5" t="s">
        <v>434</v>
      </c>
      <c r="D287" s="5" t="s">
        <v>450</v>
      </c>
      <c r="E287" s="5" t="s">
        <v>730</v>
      </c>
      <c r="F287" s="623">
        <v>680.02</v>
      </c>
      <c r="G287" s="5" t="s">
        <v>428</v>
      </c>
    </row>
    <row r="288" spans="1:7" x14ac:dyDescent="0.25">
      <c r="A288" s="135">
        <v>287</v>
      </c>
      <c r="B288" s="5" t="s">
        <v>416</v>
      </c>
      <c r="C288" s="5" t="s">
        <v>434</v>
      </c>
      <c r="D288" s="5" t="s">
        <v>418</v>
      </c>
      <c r="E288" s="5" t="s">
        <v>731</v>
      </c>
      <c r="F288" s="623">
        <v>306.13</v>
      </c>
      <c r="G288" s="5" t="s">
        <v>428</v>
      </c>
    </row>
    <row r="289" spans="1:7" x14ac:dyDescent="0.25">
      <c r="A289" s="135">
        <v>288</v>
      </c>
      <c r="B289" s="5" t="s">
        <v>416</v>
      </c>
      <c r="C289" s="5" t="s">
        <v>453</v>
      </c>
      <c r="D289" s="5" t="s">
        <v>422</v>
      </c>
      <c r="E289" s="5" t="s">
        <v>732</v>
      </c>
      <c r="F289" s="623">
        <v>1899</v>
      </c>
      <c r="G289" s="5" t="s">
        <v>460</v>
      </c>
    </row>
    <row r="290" spans="1:7" x14ac:dyDescent="0.25">
      <c r="A290" s="135">
        <v>289</v>
      </c>
      <c r="B290" s="5" t="s">
        <v>416</v>
      </c>
      <c r="C290" s="5" t="s">
        <v>421</v>
      </c>
      <c r="D290" s="5" t="s">
        <v>426</v>
      </c>
      <c r="E290" s="5" t="s">
        <v>733</v>
      </c>
      <c r="F290" s="623">
        <v>799</v>
      </c>
      <c r="G290" s="5" t="s">
        <v>460</v>
      </c>
    </row>
    <row r="291" spans="1:7" x14ac:dyDescent="0.25">
      <c r="A291" s="135">
        <v>290</v>
      </c>
      <c r="B291" s="5" t="s">
        <v>416</v>
      </c>
      <c r="C291" s="5" t="s">
        <v>429</v>
      </c>
      <c r="D291" s="5" t="s">
        <v>430</v>
      </c>
      <c r="E291" s="5" t="s">
        <v>734</v>
      </c>
      <c r="F291" s="623">
        <v>849</v>
      </c>
      <c r="G291" s="5" t="s">
        <v>460</v>
      </c>
    </row>
    <row r="292" spans="1:7" x14ac:dyDescent="0.25">
      <c r="A292" s="135">
        <v>291</v>
      </c>
      <c r="B292" s="5" t="s">
        <v>416</v>
      </c>
      <c r="C292" s="5" t="s">
        <v>429</v>
      </c>
      <c r="D292" s="5" t="s">
        <v>432</v>
      </c>
      <c r="E292" s="5" t="s">
        <v>735</v>
      </c>
      <c r="F292" s="623">
        <v>1099</v>
      </c>
      <c r="G292" s="5" t="s">
        <v>460</v>
      </c>
    </row>
    <row r="293" spans="1:7" x14ac:dyDescent="0.25">
      <c r="A293" s="135">
        <v>292</v>
      </c>
      <c r="B293" s="5" t="s">
        <v>416</v>
      </c>
      <c r="C293" s="5" t="s">
        <v>429</v>
      </c>
      <c r="D293" s="5" t="s">
        <v>435</v>
      </c>
      <c r="E293" s="5" t="s">
        <v>736</v>
      </c>
      <c r="F293" s="623">
        <v>2399</v>
      </c>
      <c r="G293" s="5" t="s">
        <v>460</v>
      </c>
    </row>
    <row r="294" spans="1:7" x14ac:dyDescent="0.25">
      <c r="A294" s="135">
        <v>293</v>
      </c>
      <c r="B294" s="5" t="s">
        <v>416</v>
      </c>
      <c r="C294" s="5" t="s">
        <v>429</v>
      </c>
      <c r="D294" s="5" t="s">
        <v>437</v>
      </c>
      <c r="E294" s="5" t="s">
        <v>737</v>
      </c>
      <c r="F294" s="623">
        <v>2199</v>
      </c>
      <c r="G294" s="5" t="s">
        <v>420</v>
      </c>
    </row>
    <row r="295" spans="1:7" x14ac:dyDescent="0.25">
      <c r="A295" s="135">
        <v>294</v>
      </c>
      <c r="B295" s="5" t="s">
        <v>416</v>
      </c>
      <c r="C295" s="5" t="s">
        <v>453</v>
      </c>
      <c r="D295" s="5" t="s">
        <v>439</v>
      </c>
      <c r="E295" s="5" t="s">
        <v>738</v>
      </c>
      <c r="F295" s="623">
        <v>1399</v>
      </c>
      <c r="G295" s="5" t="s">
        <v>449</v>
      </c>
    </row>
    <row r="296" spans="1:7" x14ac:dyDescent="0.25">
      <c r="A296" s="135">
        <v>295</v>
      </c>
      <c r="B296" s="5" t="s">
        <v>416</v>
      </c>
      <c r="C296" s="5" t="s">
        <v>425</v>
      </c>
      <c r="D296" s="5" t="s">
        <v>441</v>
      </c>
      <c r="E296" s="5" t="s">
        <v>739</v>
      </c>
      <c r="F296" s="623">
        <v>649</v>
      </c>
      <c r="G296" s="5" t="s">
        <v>449</v>
      </c>
    </row>
    <row r="297" spans="1:7" x14ac:dyDescent="0.25">
      <c r="A297" s="135">
        <v>296</v>
      </c>
      <c r="B297" s="5" t="s">
        <v>416</v>
      </c>
      <c r="C297" s="5" t="s">
        <v>434</v>
      </c>
      <c r="D297" s="5" t="s">
        <v>443</v>
      </c>
      <c r="E297" s="5" t="s">
        <v>740</v>
      </c>
      <c r="F297" s="623">
        <v>3199</v>
      </c>
      <c r="G297" s="5" t="s">
        <v>449</v>
      </c>
    </row>
    <row r="298" spans="1:7" x14ac:dyDescent="0.25">
      <c r="A298" s="135">
        <v>297</v>
      </c>
      <c r="B298" s="5" t="s">
        <v>416</v>
      </c>
      <c r="C298" s="5" t="s">
        <v>434</v>
      </c>
      <c r="D298" s="5" t="s">
        <v>445</v>
      </c>
      <c r="E298" s="5" t="s">
        <v>741</v>
      </c>
      <c r="F298" s="623">
        <v>3599</v>
      </c>
      <c r="G298" s="5" t="s">
        <v>449</v>
      </c>
    </row>
    <row r="299" spans="1:7" x14ac:dyDescent="0.25">
      <c r="A299" s="135">
        <v>298</v>
      </c>
      <c r="B299" s="5" t="s">
        <v>416</v>
      </c>
      <c r="C299" s="5" t="s">
        <v>425</v>
      </c>
      <c r="D299" s="5" t="s">
        <v>447</v>
      </c>
      <c r="E299" s="5" t="s">
        <v>742</v>
      </c>
      <c r="F299" s="623">
        <v>2099</v>
      </c>
      <c r="G299" s="5" t="s">
        <v>449</v>
      </c>
    </row>
    <row r="300" spans="1:7" x14ac:dyDescent="0.25">
      <c r="A300" s="135">
        <v>299</v>
      </c>
      <c r="B300" s="5" t="s">
        <v>416</v>
      </c>
      <c r="C300" s="5" t="s">
        <v>421</v>
      </c>
      <c r="D300" s="5" t="s">
        <v>450</v>
      </c>
      <c r="E300" s="5" t="s">
        <v>743</v>
      </c>
      <c r="F300" s="623">
        <v>1999</v>
      </c>
      <c r="G300" s="5" t="s">
        <v>449</v>
      </c>
    </row>
    <row r="301" spans="1:7" x14ac:dyDescent="0.25">
      <c r="A301" s="135">
        <v>300</v>
      </c>
      <c r="B301" s="5" t="s">
        <v>416</v>
      </c>
      <c r="C301" s="5" t="s">
        <v>429</v>
      </c>
      <c r="D301" s="5" t="s">
        <v>418</v>
      </c>
      <c r="E301" s="5" t="s">
        <v>744</v>
      </c>
      <c r="F301" s="623">
        <v>299</v>
      </c>
      <c r="G301" s="5" t="s">
        <v>449</v>
      </c>
    </row>
    <row r="302" spans="1:7" x14ac:dyDescent="0.25">
      <c r="A302" s="135">
        <v>301</v>
      </c>
      <c r="B302" s="5" t="s">
        <v>416</v>
      </c>
      <c r="C302" s="5" t="s">
        <v>425</v>
      </c>
      <c r="D302" s="5" t="s">
        <v>422</v>
      </c>
      <c r="E302" s="5" t="s">
        <v>745</v>
      </c>
      <c r="F302" s="623">
        <v>299</v>
      </c>
      <c r="G302" s="5" t="s">
        <v>449</v>
      </c>
    </row>
    <row r="303" spans="1:7" x14ac:dyDescent="0.25">
      <c r="A303" s="135">
        <v>302</v>
      </c>
      <c r="B303" s="5" t="s">
        <v>416</v>
      </c>
      <c r="C303" s="5" t="s">
        <v>434</v>
      </c>
      <c r="D303" s="5" t="s">
        <v>426</v>
      </c>
      <c r="E303" s="5" t="s">
        <v>746</v>
      </c>
      <c r="F303" s="623">
        <v>529</v>
      </c>
      <c r="G303" s="5" t="s">
        <v>449</v>
      </c>
    </row>
    <row r="304" spans="1:7" x14ac:dyDescent="0.25">
      <c r="A304" s="135">
        <v>303</v>
      </c>
      <c r="B304" s="5" t="s">
        <v>416</v>
      </c>
      <c r="C304" s="5" t="s">
        <v>421</v>
      </c>
      <c r="D304" s="5" t="s">
        <v>430</v>
      </c>
      <c r="E304" s="5" t="s">
        <v>747</v>
      </c>
      <c r="F304" s="623">
        <v>1299</v>
      </c>
      <c r="G304" s="5" t="s">
        <v>748</v>
      </c>
    </row>
    <row r="305" spans="1:7" x14ac:dyDescent="0.25">
      <c r="A305" s="135">
        <v>304</v>
      </c>
      <c r="B305" s="5" t="s">
        <v>416</v>
      </c>
      <c r="C305" s="5" t="s">
        <v>434</v>
      </c>
      <c r="D305" s="5" t="s">
        <v>432</v>
      </c>
      <c r="E305" s="5" t="s">
        <v>749</v>
      </c>
      <c r="F305" s="623">
        <v>1199</v>
      </c>
      <c r="G305" s="5" t="s">
        <v>460</v>
      </c>
    </row>
    <row r="306" spans="1:7" x14ac:dyDescent="0.25">
      <c r="A306" s="135">
        <v>305</v>
      </c>
      <c r="B306" s="5" t="s">
        <v>750</v>
      </c>
      <c r="C306" s="5" t="s">
        <v>429</v>
      </c>
      <c r="D306" s="5" t="s">
        <v>435</v>
      </c>
      <c r="E306" s="5" t="s">
        <v>751</v>
      </c>
      <c r="F306" s="623">
        <v>237</v>
      </c>
      <c r="G306" s="5" t="s">
        <v>752</v>
      </c>
    </row>
    <row r="307" spans="1:7" x14ac:dyDescent="0.25">
      <c r="A307" s="135">
        <v>306</v>
      </c>
      <c r="B307" s="5" t="s">
        <v>750</v>
      </c>
      <c r="C307" s="5" t="s">
        <v>434</v>
      </c>
      <c r="D307" s="5" t="s">
        <v>437</v>
      </c>
      <c r="E307" s="5" t="s">
        <v>753</v>
      </c>
      <c r="F307" s="623">
        <v>439</v>
      </c>
      <c r="G307" s="5" t="s">
        <v>420</v>
      </c>
    </row>
    <row r="308" spans="1:7" x14ac:dyDescent="0.25">
      <c r="A308" s="135">
        <v>307</v>
      </c>
      <c r="B308" s="5" t="s">
        <v>750</v>
      </c>
      <c r="C308" s="5" t="s">
        <v>434</v>
      </c>
      <c r="D308" s="5" t="s">
        <v>439</v>
      </c>
      <c r="E308" s="5" t="s">
        <v>754</v>
      </c>
      <c r="F308" s="623">
        <v>439</v>
      </c>
      <c r="G308" s="5" t="s">
        <v>420</v>
      </c>
    </row>
    <row r="309" spans="1:7" x14ac:dyDescent="0.25">
      <c r="A309" s="135">
        <v>308</v>
      </c>
      <c r="B309" s="5" t="s">
        <v>750</v>
      </c>
      <c r="C309" s="5" t="s">
        <v>429</v>
      </c>
      <c r="D309" s="5" t="s">
        <v>441</v>
      </c>
      <c r="E309" s="5" t="s">
        <v>755</v>
      </c>
      <c r="F309" s="623">
        <v>237</v>
      </c>
      <c r="G309" s="5" t="s">
        <v>752</v>
      </c>
    </row>
    <row r="310" spans="1:7" x14ac:dyDescent="0.25">
      <c r="A310" s="135">
        <v>309</v>
      </c>
      <c r="B310" s="5" t="s">
        <v>750</v>
      </c>
      <c r="C310" s="5" t="s">
        <v>417</v>
      </c>
      <c r="D310" s="5" t="s">
        <v>443</v>
      </c>
      <c r="E310" s="5" t="s">
        <v>756</v>
      </c>
      <c r="F310" s="623">
        <v>199</v>
      </c>
      <c r="G310" s="5" t="s">
        <v>757</v>
      </c>
    </row>
    <row r="311" spans="1:7" x14ac:dyDescent="0.25">
      <c r="A311" s="135">
        <v>310</v>
      </c>
      <c r="B311" s="5" t="s">
        <v>750</v>
      </c>
      <c r="C311" s="5" t="s">
        <v>417</v>
      </c>
      <c r="D311" s="5" t="s">
        <v>445</v>
      </c>
      <c r="E311" s="5" t="s">
        <v>758</v>
      </c>
      <c r="F311" s="623">
        <v>439</v>
      </c>
      <c r="G311" s="5" t="s">
        <v>752</v>
      </c>
    </row>
    <row r="312" spans="1:7" x14ac:dyDescent="0.25">
      <c r="A312" s="135">
        <v>311</v>
      </c>
      <c r="B312" s="5" t="s">
        <v>750</v>
      </c>
      <c r="C312" s="5" t="s">
        <v>434</v>
      </c>
      <c r="D312" s="5" t="s">
        <v>447</v>
      </c>
      <c r="E312" s="5" t="s">
        <v>759</v>
      </c>
      <c r="F312" s="623">
        <v>319</v>
      </c>
      <c r="G312" s="5" t="s">
        <v>752</v>
      </c>
    </row>
    <row r="313" spans="1:7" x14ac:dyDescent="0.25">
      <c r="A313" s="135">
        <v>312</v>
      </c>
      <c r="B313" s="5" t="s">
        <v>750</v>
      </c>
      <c r="C313" s="5" t="s">
        <v>453</v>
      </c>
      <c r="D313" s="5" t="s">
        <v>450</v>
      </c>
      <c r="E313" s="5" t="s">
        <v>760</v>
      </c>
      <c r="F313" s="623">
        <v>439</v>
      </c>
      <c r="G313" s="5" t="s">
        <v>420</v>
      </c>
    </row>
    <row r="314" spans="1:7" x14ac:dyDescent="0.25">
      <c r="A314" s="135">
        <v>313</v>
      </c>
      <c r="B314" s="5" t="s">
        <v>750</v>
      </c>
      <c r="C314" s="5" t="s">
        <v>434</v>
      </c>
      <c r="D314" s="5" t="s">
        <v>418</v>
      </c>
      <c r="E314" s="5" t="s">
        <v>761</v>
      </c>
      <c r="F314" s="623">
        <v>164</v>
      </c>
      <c r="G314" s="5" t="s">
        <v>752</v>
      </c>
    </row>
    <row r="315" spans="1:7" x14ac:dyDescent="0.25">
      <c r="A315" s="135">
        <v>314</v>
      </c>
      <c r="B315" s="5" t="s">
        <v>750</v>
      </c>
      <c r="C315" s="5" t="s">
        <v>453</v>
      </c>
      <c r="D315" s="5" t="s">
        <v>422</v>
      </c>
      <c r="E315" s="5" t="s">
        <v>762</v>
      </c>
      <c r="F315" s="623">
        <v>529</v>
      </c>
      <c r="G315" s="5" t="s">
        <v>420</v>
      </c>
    </row>
    <row r="316" spans="1:7" x14ac:dyDescent="0.25">
      <c r="A316" s="135">
        <v>315</v>
      </c>
      <c r="B316" s="5" t="s">
        <v>750</v>
      </c>
      <c r="C316" s="5" t="s">
        <v>453</v>
      </c>
      <c r="D316" s="5" t="s">
        <v>426</v>
      </c>
      <c r="E316" s="5" t="s">
        <v>763</v>
      </c>
      <c r="F316" s="623">
        <v>144</v>
      </c>
      <c r="G316" s="5" t="s">
        <v>752</v>
      </c>
    </row>
    <row r="317" spans="1:7" x14ac:dyDescent="0.25">
      <c r="A317" s="135">
        <v>316</v>
      </c>
      <c r="B317" s="5" t="s">
        <v>750</v>
      </c>
      <c r="C317" s="5" t="s">
        <v>434</v>
      </c>
      <c r="D317" s="5" t="s">
        <v>430</v>
      </c>
      <c r="E317" s="5" t="s">
        <v>764</v>
      </c>
      <c r="F317" s="623">
        <v>539</v>
      </c>
      <c r="G317" s="5" t="s">
        <v>420</v>
      </c>
    </row>
    <row r="318" spans="1:7" x14ac:dyDescent="0.25">
      <c r="A318" s="135">
        <v>317</v>
      </c>
      <c r="B318" s="5" t="s">
        <v>750</v>
      </c>
      <c r="C318" s="5" t="s">
        <v>425</v>
      </c>
      <c r="D318" s="5" t="s">
        <v>432</v>
      </c>
      <c r="E318" s="5" t="s">
        <v>765</v>
      </c>
      <c r="F318" s="623">
        <v>159</v>
      </c>
      <c r="G318" s="5" t="s">
        <v>424</v>
      </c>
    </row>
    <row r="319" spans="1:7" x14ac:dyDescent="0.25">
      <c r="A319" s="135">
        <v>318</v>
      </c>
      <c r="B319" s="5" t="s">
        <v>750</v>
      </c>
      <c r="C319" s="5" t="s">
        <v>429</v>
      </c>
      <c r="D319" s="5" t="s">
        <v>435</v>
      </c>
      <c r="E319" s="5" t="s">
        <v>766</v>
      </c>
      <c r="F319" s="623">
        <v>1299</v>
      </c>
      <c r="G319" s="5" t="s">
        <v>466</v>
      </c>
    </row>
    <row r="320" spans="1:7" x14ac:dyDescent="0.25">
      <c r="A320" s="135">
        <v>319</v>
      </c>
      <c r="B320" s="5" t="s">
        <v>750</v>
      </c>
      <c r="C320" s="5" t="s">
        <v>425</v>
      </c>
      <c r="D320" s="5" t="s">
        <v>437</v>
      </c>
      <c r="E320" s="5" t="s">
        <v>767</v>
      </c>
      <c r="F320" s="623">
        <v>179</v>
      </c>
      <c r="G320" s="5" t="s">
        <v>424</v>
      </c>
    </row>
    <row r="321" spans="1:7" x14ac:dyDescent="0.25">
      <c r="A321" s="135">
        <v>320</v>
      </c>
      <c r="B321" s="5" t="s">
        <v>750</v>
      </c>
      <c r="C321" s="5" t="s">
        <v>417</v>
      </c>
      <c r="D321" s="5" t="s">
        <v>439</v>
      </c>
      <c r="E321" s="5" t="s">
        <v>768</v>
      </c>
      <c r="F321" s="623">
        <v>199</v>
      </c>
      <c r="G321" s="5" t="s">
        <v>460</v>
      </c>
    </row>
    <row r="322" spans="1:7" x14ac:dyDescent="0.25">
      <c r="A322" s="135">
        <v>321</v>
      </c>
      <c r="B322" s="5" t="s">
        <v>750</v>
      </c>
      <c r="C322" s="5" t="s">
        <v>421</v>
      </c>
      <c r="D322" s="5" t="s">
        <v>441</v>
      </c>
      <c r="E322" s="5" t="s">
        <v>769</v>
      </c>
      <c r="F322" s="623">
        <v>1029</v>
      </c>
      <c r="G322" s="5" t="s">
        <v>466</v>
      </c>
    </row>
    <row r="323" spans="1:7" x14ac:dyDescent="0.25">
      <c r="A323" s="135">
        <v>322</v>
      </c>
      <c r="B323" s="5" t="s">
        <v>750</v>
      </c>
      <c r="C323" s="5" t="s">
        <v>429</v>
      </c>
      <c r="D323" s="5" t="s">
        <v>443</v>
      </c>
      <c r="E323" s="5" t="s">
        <v>770</v>
      </c>
      <c r="F323" s="623">
        <v>219</v>
      </c>
      <c r="G323" s="5" t="s">
        <v>449</v>
      </c>
    </row>
    <row r="324" spans="1:7" x14ac:dyDescent="0.25">
      <c r="A324" s="135">
        <v>323</v>
      </c>
      <c r="B324" s="5" t="s">
        <v>750</v>
      </c>
      <c r="C324" s="5" t="s">
        <v>421</v>
      </c>
      <c r="D324" s="5" t="s">
        <v>445</v>
      </c>
      <c r="E324" s="5" t="s">
        <v>771</v>
      </c>
      <c r="F324" s="623">
        <v>164</v>
      </c>
      <c r="G324" s="5" t="s">
        <v>752</v>
      </c>
    </row>
    <row r="325" spans="1:7" x14ac:dyDescent="0.25">
      <c r="A325" s="135">
        <v>324</v>
      </c>
      <c r="B325" s="5" t="s">
        <v>750</v>
      </c>
      <c r="C325" s="5" t="s">
        <v>429</v>
      </c>
      <c r="D325" s="5" t="s">
        <v>447</v>
      </c>
      <c r="E325" s="5" t="s">
        <v>772</v>
      </c>
      <c r="F325" s="623">
        <v>349</v>
      </c>
      <c r="G325" s="5" t="s">
        <v>752</v>
      </c>
    </row>
    <row r="326" spans="1:7" x14ac:dyDescent="0.25">
      <c r="A326" s="135">
        <v>325</v>
      </c>
      <c r="B326" s="5" t="s">
        <v>750</v>
      </c>
      <c r="C326" s="5" t="s">
        <v>425</v>
      </c>
      <c r="D326" s="5" t="s">
        <v>450</v>
      </c>
      <c r="E326" s="5" t="s">
        <v>773</v>
      </c>
      <c r="F326" s="623">
        <v>99</v>
      </c>
      <c r="G326" s="5" t="s">
        <v>424</v>
      </c>
    </row>
    <row r="327" spans="1:7" x14ac:dyDescent="0.25">
      <c r="A327" s="135">
        <v>326</v>
      </c>
      <c r="B327" s="5" t="s">
        <v>750</v>
      </c>
      <c r="C327" s="5" t="s">
        <v>417</v>
      </c>
      <c r="D327" s="5" t="s">
        <v>418</v>
      </c>
      <c r="E327" s="5" t="s">
        <v>774</v>
      </c>
      <c r="F327" s="623">
        <v>899</v>
      </c>
      <c r="G327" s="5" t="s">
        <v>466</v>
      </c>
    </row>
    <row r="328" spans="1:7" x14ac:dyDescent="0.25">
      <c r="A328" s="135">
        <v>327</v>
      </c>
      <c r="B328" s="5" t="s">
        <v>750</v>
      </c>
      <c r="C328" s="5" t="s">
        <v>434</v>
      </c>
      <c r="D328" s="5" t="s">
        <v>422</v>
      </c>
      <c r="E328" s="5" t="s">
        <v>775</v>
      </c>
      <c r="F328" s="623">
        <v>519</v>
      </c>
      <c r="G328" s="5" t="s">
        <v>752</v>
      </c>
    </row>
    <row r="329" spans="1:7" x14ac:dyDescent="0.25">
      <c r="A329" s="135">
        <v>328</v>
      </c>
      <c r="B329" s="5" t="s">
        <v>750</v>
      </c>
      <c r="C329" s="5" t="s">
        <v>425</v>
      </c>
      <c r="D329" s="5" t="s">
        <v>426</v>
      </c>
      <c r="E329" s="5" t="s">
        <v>776</v>
      </c>
      <c r="F329" s="623">
        <v>299</v>
      </c>
      <c r="G329" s="5" t="s">
        <v>420</v>
      </c>
    </row>
    <row r="330" spans="1:7" x14ac:dyDescent="0.25">
      <c r="A330" s="135">
        <v>329</v>
      </c>
      <c r="B330" s="5" t="s">
        <v>750</v>
      </c>
      <c r="C330" s="5" t="s">
        <v>453</v>
      </c>
      <c r="D330" s="5" t="s">
        <v>430</v>
      </c>
      <c r="E330" s="5" t="s">
        <v>777</v>
      </c>
      <c r="F330" s="623">
        <v>144</v>
      </c>
      <c r="G330" s="5" t="s">
        <v>752</v>
      </c>
    </row>
    <row r="331" spans="1:7" x14ac:dyDescent="0.25">
      <c r="A331" s="135">
        <v>330</v>
      </c>
      <c r="B331" s="5" t="s">
        <v>750</v>
      </c>
      <c r="C331" s="5" t="s">
        <v>434</v>
      </c>
      <c r="D331" s="5" t="s">
        <v>432</v>
      </c>
      <c r="E331" s="5" t="s">
        <v>778</v>
      </c>
      <c r="F331" s="623">
        <v>419</v>
      </c>
      <c r="G331" s="5" t="s">
        <v>420</v>
      </c>
    </row>
    <row r="332" spans="1:7" x14ac:dyDescent="0.25">
      <c r="A332" s="135">
        <v>331</v>
      </c>
      <c r="B332" s="5" t="s">
        <v>750</v>
      </c>
      <c r="C332" s="5" t="s">
        <v>429</v>
      </c>
      <c r="D332" s="5" t="s">
        <v>435</v>
      </c>
      <c r="E332" s="5" t="s">
        <v>779</v>
      </c>
      <c r="F332" s="623">
        <v>344.77</v>
      </c>
      <c r="G332" s="5" t="s">
        <v>752</v>
      </c>
    </row>
    <row r="333" spans="1:7" x14ac:dyDescent="0.25">
      <c r="A333" s="135">
        <v>332</v>
      </c>
      <c r="B333" s="5" t="s">
        <v>750</v>
      </c>
      <c r="C333" s="5" t="s">
        <v>425</v>
      </c>
      <c r="D333" s="5" t="s">
        <v>437</v>
      </c>
      <c r="E333" s="5" t="s">
        <v>780</v>
      </c>
      <c r="F333" s="623">
        <v>429</v>
      </c>
      <c r="G333" s="5" t="s">
        <v>752</v>
      </c>
    </row>
    <row r="334" spans="1:7" x14ac:dyDescent="0.25">
      <c r="A334" s="135">
        <v>333</v>
      </c>
      <c r="B334" s="5" t="s">
        <v>750</v>
      </c>
      <c r="C334" s="5" t="s">
        <v>453</v>
      </c>
      <c r="D334" s="5" t="s">
        <v>439</v>
      </c>
      <c r="E334" s="5" t="s">
        <v>781</v>
      </c>
      <c r="F334" s="623">
        <v>1009</v>
      </c>
      <c r="G334" s="5" t="s">
        <v>420</v>
      </c>
    </row>
    <row r="335" spans="1:7" x14ac:dyDescent="0.25">
      <c r="A335" s="135">
        <v>334</v>
      </c>
      <c r="B335" s="5" t="s">
        <v>750</v>
      </c>
      <c r="C335" s="5" t="s">
        <v>434</v>
      </c>
      <c r="D335" s="5" t="s">
        <v>441</v>
      </c>
      <c r="E335" s="5" t="s">
        <v>782</v>
      </c>
      <c r="F335" s="623">
        <v>549</v>
      </c>
      <c r="G335" s="5" t="s">
        <v>420</v>
      </c>
    </row>
    <row r="336" spans="1:7" x14ac:dyDescent="0.25">
      <c r="A336" s="135">
        <v>335</v>
      </c>
      <c r="B336" s="5" t="s">
        <v>750</v>
      </c>
      <c r="C336" s="5" t="s">
        <v>425</v>
      </c>
      <c r="D336" s="5" t="s">
        <v>443</v>
      </c>
      <c r="E336" s="5" t="s">
        <v>783</v>
      </c>
      <c r="F336" s="623">
        <v>199</v>
      </c>
      <c r="G336" s="5" t="s">
        <v>752</v>
      </c>
    </row>
    <row r="337" spans="1:7" x14ac:dyDescent="0.25">
      <c r="A337" s="135">
        <v>336</v>
      </c>
      <c r="B337" s="5" t="s">
        <v>750</v>
      </c>
      <c r="C337" s="5" t="s">
        <v>421</v>
      </c>
      <c r="D337" s="5" t="s">
        <v>445</v>
      </c>
      <c r="E337" s="5" t="s">
        <v>784</v>
      </c>
      <c r="F337" s="623">
        <v>379</v>
      </c>
      <c r="G337" s="5" t="s">
        <v>460</v>
      </c>
    </row>
    <row r="338" spans="1:7" x14ac:dyDescent="0.25">
      <c r="A338" s="135">
        <v>337</v>
      </c>
      <c r="B338" s="5" t="s">
        <v>750</v>
      </c>
      <c r="C338" s="5" t="s">
        <v>429</v>
      </c>
      <c r="D338" s="5" t="s">
        <v>447</v>
      </c>
      <c r="E338" s="5" t="s">
        <v>785</v>
      </c>
      <c r="F338" s="623">
        <v>119</v>
      </c>
      <c r="G338" s="5" t="s">
        <v>786</v>
      </c>
    </row>
    <row r="339" spans="1:7" x14ac:dyDescent="0.25">
      <c r="A339" s="135">
        <v>338</v>
      </c>
      <c r="B339" s="5" t="s">
        <v>750</v>
      </c>
      <c r="C339" s="5" t="s">
        <v>429</v>
      </c>
      <c r="D339" s="5" t="s">
        <v>450</v>
      </c>
      <c r="E339" s="5" t="s">
        <v>787</v>
      </c>
      <c r="F339" s="623">
        <v>89</v>
      </c>
      <c r="G339" s="5" t="s">
        <v>424</v>
      </c>
    </row>
    <row r="340" spans="1:7" x14ac:dyDescent="0.25">
      <c r="A340" s="135">
        <v>339</v>
      </c>
      <c r="B340" s="5" t="s">
        <v>750</v>
      </c>
      <c r="C340" s="5" t="s">
        <v>453</v>
      </c>
      <c r="D340" s="5" t="s">
        <v>418</v>
      </c>
      <c r="E340" s="5" t="s">
        <v>788</v>
      </c>
      <c r="F340" s="623">
        <v>439</v>
      </c>
      <c r="G340" s="5" t="s">
        <v>752</v>
      </c>
    </row>
    <row r="341" spans="1:7" x14ac:dyDescent="0.25">
      <c r="A341" s="135">
        <v>340</v>
      </c>
      <c r="B341" s="5" t="s">
        <v>750</v>
      </c>
      <c r="C341" s="5" t="s">
        <v>453</v>
      </c>
      <c r="D341" s="5" t="s">
        <v>422</v>
      </c>
      <c r="E341" s="5" t="s">
        <v>789</v>
      </c>
      <c r="F341" s="623">
        <v>169</v>
      </c>
      <c r="G341" s="5" t="s">
        <v>424</v>
      </c>
    </row>
    <row r="342" spans="1:7" x14ac:dyDescent="0.25">
      <c r="A342" s="135">
        <v>341</v>
      </c>
      <c r="B342" s="5" t="s">
        <v>750</v>
      </c>
      <c r="C342" s="5" t="s">
        <v>417</v>
      </c>
      <c r="D342" s="5" t="s">
        <v>426</v>
      </c>
      <c r="E342" s="5" t="s">
        <v>790</v>
      </c>
      <c r="F342" s="623">
        <v>499</v>
      </c>
      <c r="G342" s="5" t="s">
        <v>424</v>
      </c>
    </row>
    <row r="343" spans="1:7" x14ac:dyDescent="0.25">
      <c r="A343" s="135">
        <v>342</v>
      </c>
      <c r="B343" s="5" t="s">
        <v>750</v>
      </c>
      <c r="C343" s="5" t="s">
        <v>417</v>
      </c>
      <c r="D343" s="5" t="s">
        <v>430</v>
      </c>
      <c r="E343" s="5" t="s">
        <v>791</v>
      </c>
      <c r="F343" s="623">
        <v>511.5</v>
      </c>
      <c r="G343" s="5" t="s">
        <v>752</v>
      </c>
    </row>
    <row r="344" spans="1:7" x14ac:dyDescent="0.25">
      <c r="A344" s="135">
        <v>343</v>
      </c>
      <c r="B344" s="5" t="s">
        <v>750</v>
      </c>
      <c r="C344" s="5" t="s">
        <v>434</v>
      </c>
      <c r="D344" s="5" t="s">
        <v>432</v>
      </c>
      <c r="E344" s="5" t="s">
        <v>792</v>
      </c>
      <c r="F344" s="623">
        <v>549</v>
      </c>
      <c r="G344" s="5" t="s">
        <v>420</v>
      </c>
    </row>
    <row r="345" spans="1:7" x14ac:dyDescent="0.25">
      <c r="A345" s="135">
        <v>344</v>
      </c>
      <c r="B345" s="5" t="s">
        <v>750</v>
      </c>
      <c r="C345" s="5" t="s">
        <v>453</v>
      </c>
      <c r="D345" s="5" t="s">
        <v>435</v>
      </c>
      <c r="E345" s="5" t="s">
        <v>793</v>
      </c>
      <c r="F345" s="623">
        <v>219</v>
      </c>
      <c r="G345" s="5" t="s">
        <v>424</v>
      </c>
    </row>
    <row r="346" spans="1:7" x14ac:dyDescent="0.25">
      <c r="A346" s="135">
        <v>345</v>
      </c>
      <c r="B346" s="5" t="s">
        <v>750</v>
      </c>
      <c r="C346" s="5" t="s">
        <v>453</v>
      </c>
      <c r="D346" s="5" t="s">
        <v>437</v>
      </c>
      <c r="E346" s="5" t="s">
        <v>794</v>
      </c>
      <c r="F346" s="623">
        <v>799</v>
      </c>
      <c r="G346" s="5" t="s">
        <v>420</v>
      </c>
    </row>
    <row r="347" spans="1:7" x14ac:dyDescent="0.25">
      <c r="A347" s="135">
        <v>346</v>
      </c>
      <c r="B347" s="5" t="s">
        <v>750</v>
      </c>
      <c r="C347" s="5" t="s">
        <v>434</v>
      </c>
      <c r="D347" s="5" t="s">
        <v>439</v>
      </c>
      <c r="E347" s="5" t="s">
        <v>795</v>
      </c>
      <c r="F347" s="623">
        <v>159</v>
      </c>
      <c r="G347" s="5" t="s">
        <v>796</v>
      </c>
    </row>
    <row r="348" spans="1:7" x14ac:dyDescent="0.25">
      <c r="A348" s="135">
        <v>347</v>
      </c>
      <c r="B348" s="5" t="s">
        <v>797</v>
      </c>
      <c r="C348" s="5" t="s">
        <v>421</v>
      </c>
      <c r="D348" s="5" t="s">
        <v>441</v>
      </c>
      <c r="E348" s="5" t="s">
        <v>798</v>
      </c>
      <c r="F348" s="623">
        <v>129</v>
      </c>
      <c r="G348" s="5" t="s">
        <v>449</v>
      </c>
    </row>
    <row r="349" spans="1:7" x14ac:dyDescent="0.25">
      <c r="A349" s="135">
        <v>348</v>
      </c>
      <c r="B349" s="5" t="s">
        <v>750</v>
      </c>
      <c r="C349" s="5" t="s">
        <v>429</v>
      </c>
      <c r="D349" s="5" t="s">
        <v>443</v>
      </c>
      <c r="E349" s="5" t="s">
        <v>799</v>
      </c>
      <c r="F349" s="623">
        <v>1499</v>
      </c>
      <c r="G349" s="5" t="s">
        <v>466</v>
      </c>
    </row>
    <row r="350" spans="1:7" x14ac:dyDescent="0.25">
      <c r="A350" s="135">
        <v>349</v>
      </c>
      <c r="B350" s="5" t="s">
        <v>750</v>
      </c>
      <c r="C350" s="5" t="s">
        <v>421</v>
      </c>
      <c r="D350" s="5" t="s">
        <v>445</v>
      </c>
      <c r="E350" s="5" t="s">
        <v>800</v>
      </c>
      <c r="F350" s="623">
        <v>299</v>
      </c>
      <c r="G350" s="5" t="s">
        <v>424</v>
      </c>
    </row>
    <row r="351" spans="1:7" x14ac:dyDescent="0.25">
      <c r="A351" s="135">
        <v>350</v>
      </c>
      <c r="B351" s="5" t="s">
        <v>750</v>
      </c>
      <c r="C351" s="5" t="s">
        <v>421</v>
      </c>
      <c r="D351" s="5" t="s">
        <v>447</v>
      </c>
      <c r="E351" s="5" t="s">
        <v>801</v>
      </c>
      <c r="F351" s="623">
        <v>189</v>
      </c>
      <c r="G351" s="5" t="s">
        <v>424</v>
      </c>
    </row>
    <row r="352" spans="1:7" x14ac:dyDescent="0.25">
      <c r="A352" s="135">
        <v>351</v>
      </c>
      <c r="B352" s="5" t="s">
        <v>750</v>
      </c>
      <c r="C352" s="5" t="s">
        <v>429</v>
      </c>
      <c r="D352" s="5" t="s">
        <v>450</v>
      </c>
      <c r="E352" s="5" t="s">
        <v>802</v>
      </c>
      <c r="F352" s="623">
        <v>117</v>
      </c>
      <c r="G352" s="5" t="s">
        <v>796</v>
      </c>
    </row>
    <row r="353" spans="1:7" x14ac:dyDescent="0.25">
      <c r="A353" s="135">
        <v>352</v>
      </c>
      <c r="B353" s="5" t="s">
        <v>750</v>
      </c>
      <c r="C353" s="5" t="s">
        <v>434</v>
      </c>
      <c r="D353" s="5" t="s">
        <v>418</v>
      </c>
      <c r="E353" s="5" t="s">
        <v>803</v>
      </c>
      <c r="F353" s="623">
        <v>419</v>
      </c>
      <c r="G353" s="5" t="s">
        <v>420</v>
      </c>
    </row>
    <row r="354" spans="1:7" x14ac:dyDescent="0.25">
      <c r="A354" s="135">
        <v>353</v>
      </c>
      <c r="B354" s="5" t="s">
        <v>750</v>
      </c>
      <c r="C354" s="5" t="s">
        <v>453</v>
      </c>
      <c r="D354" s="5" t="s">
        <v>422</v>
      </c>
      <c r="E354" s="5" t="s">
        <v>804</v>
      </c>
      <c r="F354" s="623">
        <v>659</v>
      </c>
      <c r="G354" s="5" t="s">
        <v>420</v>
      </c>
    </row>
    <row r="355" spans="1:7" x14ac:dyDescent="0.25">
      <c r="A355" s="135">
        <v>354</v>
      </c>
      <c r="B355" s="5" t="s">
        <v>750</v>
      </c>
      <c r="C355" s="5" t="s">
        <v>421</v>
      </c>
      <c r="D355" s="5" t="s">
        <v>426</v>
      </c>
      <c r="E355" s="5" t="s">
        <v>805</v>
      </c>
      <c r="F355" s="623">
        <v>659</v>
      </c>
      <c r="G355" s="5" t="s">
        <v>420</v>
      </c>
    </row>
    <row r="356" spans="1:7" x14ac:dyDescent="0.25">
      <c r="A356" s="135">
        <v>355</v>
      </c>
      <c r="B356" s="5" t="s">
        <v>750</v>
      </c>
      <c r="C356" s="5" t="s">
        <v>425</v>
      </c>
      <c r="D356" s="5" t="s">
        <v>430</v>
      </c>
      <c r="E356" s="5" t="s">
        <v>806</v>
      </c>
      <c r="F356" s="623">
        <v>199</v>
      </c>
      <c r="G356" s="5" t="s">
        <v>449</v>
      </c>
    </row>
    <row r="357" spans="1:7" x14ac:dyDescent="0.25">
      <c r="A357" s="135">
        <v>356</v>
      </c>
      <c r="B357" s="5" t="s">
        <v>750</v>
      </c>
      <c r="C357" s="5" t="s">
        <v>429</v>
      </c>
      <c r="D357" s="5" t="s">
        <v>432</v>
      </c>
      <c r="E357" s="5" t="s">
        <v>807</v>
      </c>
      <c r="F357" s="623">
        <v>119</v>
      </c>
      <c r="G357" s="5" t="s">
        <v>786</v>
      </c>
    </row>
    <row r="358" spans="1:7" x14ac:dyDescent="0.25">
      <c r="A358" s="135">
        <v>357</v>
      </c>
      <c r="B358" s="5" t="s">
        <v>750</v>
      </c>
      <c r="C358" s="5" t="s">
        <v>421</v>
      </c>
      <c r="D358" s="5" t="s">
        <v>435</v>
      </c>
      <c r="E358" s="5" t="s">
        <v>808</v>
      </c>
      <c r="F358" s="623">
        <v>219</v>
      </c>
      <c r="G358" s="5" t="s">
        <v>424</v>
      </c>
    </row>
    <row r="359" spans="1:7" x14ac:dyDescent="0.25">
      <c r="A359" s="135">
        <v>358</v>
      </c>
      <c r="B359" s="5" t="s">
        <v>750</v>
      </c>
      <c r="C359" s="5" t="s">
        <v>425</v>
      </c>
      <c r="D359" s="5" t="s">
        <v>437</v>
      </c>
      <c r="E359" s="5" t="s">
        <v>809</v>
      </c>
      <c r="F359" s="623">
        <v>99</v>
      </c>
      <c r="G359" s="5" t="s">
        <v>810</v>
      </c>
    </row>
    <row r="360" spans="1:7" x14ac:dyDescent="0.25">
      <c r="A360" s="135">
        <v>359</v>
      </c>
      <c r="B360" s="5" t="s">
        <v>750</v>
      </c>
      <c r="C360" s="5" t="s">
        <v>453</v>
      </c>
      <c r="D360" s="5" t="s">
        <v>439</v>
      </c>
      <c r="E360" s="5" t="s">
        <v>811</v>
      </c>
      <c r="F360" s="623">
        <v>439</v>
      </c>
      <c r="G360" s="5" t="s">
        <v>420</v>
      </c>
    </row>
    <row r="361" spans="1:7" x14ac:dyDescent="0.25">
      <c r="A361" s="135">
        <v>360</v>
      </c>
      <c r="B361" s="5" t="s">
        <v>812</v>
      </c>
      <c r="C361" s="5" t="s">
        <v>425</v>
      </c>
      <c r="D361" s="5" t="s">
        <v>441</v>
      </c>
      <c r="E361" s="5" t="s">
        <v>813</v>
      </c>
      <c r="F361" s="623">
        <v>149</v>
      </c>
      <c r="G361" s="5" t="s">
        <v>449</v>
      </c>
    </row>
    <row r="362" spans="1:7" x14ac:dyDescent="0.25">
      <c r="A362" s="135">
        <v>361</v>
      </c>
      <c r="B362" s="5" t="s">
        <v>750</v>
      </c>
      <c r="C362" s="5" t="s">
        <v>425</v>
      </c>
      <c r="D362" s="5" t="s">
        <v>443</v>
      </c>
      <c r="E362" s="5" t="s">
        <v>814</v>
      </c>
      <c r="F362" s="623">
        <v>649</v>
      </c>
      <c r="G362" s="5" t="s">
        <v>420</v>
      </c>
    </row>
    <row r="363" spans="1:7" x14ac:dyDescent="0.25">
      <c r="A363" s="135">
        <v>362</v>
      </c>
      <c r="B363" s="5" t="s">
        <v>750</v>
      </c>
      <c r="C363" s="5" t="s">
        <v>434</v>
      </c>
      <c r="D363" s="5" t="s">
        <v>445</v>
      </c>
      <c r="E363" s="5" t="s">
        <v>815</v>
      </c>
      <c r="F363" s="623">
        <v>349</v>
      </c>
      <c r="G363" s="5" t="s">
        <v>424</v>
      </c>
    </row>
    <row r="364" spans="1:7" x14ac:dyDescent="0.25">
      <c r="A364" s="135">
        <v>363</v>
      </c>
      <c r="B364" s="5" t="s">
        <v>750</v>
      </c>
      <c r="C364" s="5" t="s">
        <v>425</v>
      </c>
      <c r="D364" s="5" t="s">
        <v>447</v>
      </c>
      <c r="E364" s="5" t="s">
        <v>816</v>
      </c>
      <c r="F364" s="623">
        <v>799</v>
      </c>
      <c r="G364" s="5" t="s">
        <v>420</v>
      </c>
    </row>
    <row r="365" spans="1:7" x14ac:dyDescent="0.25">
      <c r="A365" s="135">
        <v>364</v>
      </c>
      <c r="B365" s="5" t="s">
        <v>750</v>
      </c>
      <c r="C365" s="5" t="s">
        <v>429</v>
      </c>
      <c r="D365" s="5" t="s">
        <v>450</v>
      </c>
      <c r="E365" s="5" t="s">
        <v>817</v>
      </c>
      <c r="F365" s="623">
        <v>229</v>
      </c>
      <c r="G365" s="5" t="s">
        <v>424</v>
      </c>
    </row>
    <row r="366" spans="1:7" x14ac:dyDescent="0.25">
      <c r="A366" s="135">
        <v>365</v>
      </c>
      <c r="B366" s="5" t="s">
        <v>750</v>
      </c>
      <c r="C366" s="5" t="s">
        <v>453</v>
      </c>
      <c r="D366" s="5" t="s">
        <v>418</v>
      </c>
      <c r="E366" s="5" t="s">
        <v>818</v>
      </c>
      <c r="F366" s="623">
        <v>549</v>
      </c>
      <c r="G366" s="5" t="s">
        <v>420</v>
      </c>
    </row>
    <row r="367" spans="1:7" x14ac:dyDescent="0.25">
      <c r="A367" s="135">
        <v>366</v>
      </c>
      <c r="B367" s="5" t="s">
        <v>750</v>
      </c>
      <c r="C367" s="5" t="s">
        <v>417</v>
      </c>
      <c r="D367" s="5" t="s">
        <v>422</v>
      </c>
      <c r="E367" s="5" t="s">
        <v>819</v>
      </c>
      <c r="F367" s="623">
        <v>649</v>
      </c>
      <c r="G367" s="5" t="s">
        <v>420</v>
      </c>
    </row>
    <row r="368" spans="1:7" x14ac:dyDescent="0.25">
      <c r="A368" s="135">
        <v>367</v>
      </c>
      <c r="B368" s="5" t="s">
        <v>750</v>
      </c>
      <c r="C368" s="5" t="s">
        <v>421</v>
      </c>
      <c r="D368" s="5" t="s">
        <v>426</v>
      </c>
      <c r="E368" s="5" t="s">
        <v>820</v>
      </c>
      <c r="F368" s="623">
        <v>379</v>
      </c>
      <c r="G368" s="5" t="s">
        <v>460</v>
      </c>
    </row>
    <row r="369" spans="1:7" x14ac:dyDescent="0.25">
      <c r="A369" s="135">
        <v>368</v>
      </c>
      <c r="B369" s="5" t="s">
        <v>750</v>
      </c>
      <c r="C369" s="5" t="s">
        <v>453</v>
      </c>
      <c r="D369" s="5" t="s">
        <v>430</v>
      </c>
      <c r="E369" s="5" t="s">
        <v>821</v>
      </c>
      <c r="F369" s="623">
        <v>549</v>
      </c>
      <c r="G369" s="5" t="s">
        <v>420</v>
      </c>
    </row>
    <row r="370" spans="1:7" x14ac:dyDescent="0.25">
      <c r="A370" s="135">
        <v>369</v>
      </c>
      <c r="B370" s="5" t="s">
        <v>750</v>
      </c>
      <c r="C370" s="5" t="s">
        <v>434</v>
      </c>
      <c r="D370" s="5" t="s">
        <v>432</v>
      </c>
      <c r="E370" s="5" t="s">
        <v>822</v>
      </c>
      <c r="F370" s="623">
        <v>199</v>
      </c>
      <c r="G370" s="5" t="s">
        <v>424</v>
      </c>
    </row>
    <row r="371" spans="1:7" x14ac:dyDescent="0.25">
      <c r="A371" s="135">
        <v>370</v>
      </c>
      <c r="B371" s="5" t="s">
        <v>750</v>
      </c>
      <c r="C371" s="5" t="s">
        <v>429</v>
      </c>
      <c r="D371" s="5" t="s">
        <v>435</v>
      </c>
      <c r="E371" s="5" t="s">
        <v>823</v>
      </c>
      <c r="F371" s="623">
        <v>649</v>
      </c>
      <c r="G371" s="5" t="s">
        <v>420</v>
      </c>
    </row>
    <row r="372" spans="1:7" x14ac:dyDescent="0.25">
      <c r="A372" s="135">
        <v>371</v>
      </c>
      <c r="B372" s="5" t="s">
        <v>750</v>
      </c>
      <c r="C372" s="5" t="s">
        <v>434</v>
      </c>
      <c r="D372" s="5" t="s">
        <v>437</v>
      </c>
      <c r="E372" s="5" t="s">
        <v>824</v>
      </c>
      <c r="F372" s="623">
        <v>117</v>
      </c>
      <c r="G372" s="5" t="s">
        <v>796</v>
      </c>
    </row>
    <row r="373" spans="1:7" x14ac:dyDescent="0.25">
      <c r="A373" s="135">
        <v>372</v>
      </c>
      <c r="B373" s="5" t="s">
        <v>750</v>
      </c>
      <c r="C373" s="5" t="s">
        <v>417</v>
      </c>
      <c r="D373" s="5" t="s">
        <v>439</v>
      </c>
      <c r="E373" s="5" t="s">
        <v>825</v>
      </c>
      <c r="F373" s="623">
        <v>1129</v>
      </c>
      <c r="G373" s="5" t="s">
        <v>420</v>
      </c>
    </row>
    <row r="374" spans="1:7" x14ac:dyDescent="0.25">
      <c r="A374" s="135">
        <v>373</v>
      </c>
      <c r="B374" s="5" t="s">
        <v>750</v>
      </c>
      <c r="C374" s="5" t="s">
        <v>453</v>
      </c>
      <c r="D374" s="5" t="s">
        <v>441</v>
      </c>
      <c r="E374" s="5" t="s">
        <v>826</v>
      </c>
      <c r="F374" s="623">
        <v>1249</v>
      </c>
      <c r="G374" s="5" t="s">
        <v>420</v>
      </c>
    </row>
    <row r="375" spans="1:7" x14ac:dyDescent="0.25">
      <c r="A375" s="135">
        <v>374</v>
      </c>
      <c r="B375" s="5" t="s">
        <v>750</v>
      </c>
      <c r="C375" s="5" t="s">
        <v>417</v>
      </c>
      <c r="D375" s="5" t="s">
        <v>443</v>
      </c>
      <c r="E375" s="5" t="s">
        <v>827</v>
      </c>
      <c r="F375" s="623">
        <v>999</v>
      </c>
      <c r="G375" s="5" t="s">
        <v>420</v>
      </c>
    </row>
    <row r="376" spans="1:7" x14ac:dyDescent="0.25">
      <c r="A376" s="135">
        <v>375</v>
      </c>
      <c r="B376" s="5" t="s">
        <v>750</v>
      </c>
      <c r="C376" s="5" t="s">
        <v>453</v>
      </c>
      <c r="D376" s="5" t="s">
        <v>445</v>
      </c>
      <c r="E376" s="5" t="s">
        <v>465</v>
      </c>
      <c r="F376" s="623">
        <v>1829</v>
      </c>
      <c r="G376" s="5" t="s">
        <v>466</v>
      </c>
    </row>
    <row r="377" spans="1:7" x14ac:dyDescent="0.25">
      <c r="A377" s="135">
        <v>376</v>
      </c>
      <c r="B377" s="5" t="s">
        <v>750</v>
      </c>
      <c r="C377" s="5" t="s">
        <v>417</v>
      </c>
      <c r="D377" s="5" t="s">
        <v>447</v>
      </c>
      <c r="E377" s="5" t="s">
        <v>828</v>
      </c>
      <c r="F377" s="623">
        <v>199</v>
      </c>
      <c r="G377" s="5" t="s">
        <v>460</v>
      </c>
    </row>
    <row r="378" spans="1:7" x14ac:dyDescent="0.25">
      <c r="A378" s="135">
        <v>377</v>
      </c>
      <c r="B378" s="5" t="s">
        <v>750</v>
      </c>
      <c r="C378" s="5" t="s">
        <v>421</v>
      </c>
      <c r="D378" s="5" t="s">
        <v>450</v>
      </c>
      <c r="E378" s="5" t="s">
        <v>829</v>
      </c>
      <c r="F378" s="623">
        <v>649</v>
      </c>
      <c r="G378" s="5" t="s">
        <v>420</v>
      </c>
    </row>
    <row r="379" spans="1:7" x14ac:dyDescent="0.25">
      <c r="A379" s="135">
        <v>378</v>
      </c>
      <c r="B379" s="5" t="s">
        <v>830</v>
      </c>
      <c r="C379" s="5" t="s">
        <v>453</v>
      </c>
      <c r="D379" s="5" t="s">
        <v>418</v>
      </c>
      <c r="E379" s="5" t="s">
        <v>831</v>
      </c>
      <c r="F379" s="623">
        <v>169</v>
      </c>
      <c r="G379" s="5" t="s">
        <v>449</v>
      </c>
    </row>
    <row r="380" spans="1:7" x14ac:dyDescent="0.25">
      <c r="A380" s="135">
        <v>379</v>
      </c>
      <c r="B380" s="5" t="s">
        <v>750</v>
      </c>
      <c r="C380" s="5" t="s">
        <v>425</v>
      </c>
      <c r="D380" s="5" t="s">
        <v>422</v>
      </c>
      <c r="E380" s="5" t="s">
        <v>832</v>
      </c>
      <c r="F380" s="623">
        <v>129</v>
      </c>
      <c r="G380" s="5" t="s">
        <v>449</v>
      </c>
    </row>
    <row r="381" spans="1:7" x14ac:dyDescent="0.25">
      <c r="A381" s="135">
        <v>380</v>
      </c>
      <c r="B381" s="5" t="s">
        <v>750</v>
      </c>
      <c r="C381" s="5" t="s">
        <v>429</v>
      </c>
      <c r="D381" s="5" t="s">
        <v>426</v>
      </c>
      <c r="E381" s="5" t="s">
        <v>833</v>
      </c>
      <c r="F381" s="623">
        <v>179</v>
      </c>
      <c r="G381" s="5" t="s">
        <v>424</v>
      </c>
    </row>
    <row r="382" spans="1:7" x14ac:dyDescent="0.25">
      <c r="A382" s="135">
        <v>381</v>
      </c>
      <c r="B382" s="5" t="s">
        <v>750</v>
      </c>
      <c r="C382" s="5" t="s">
        <v>453</v>
      </c>
      <c r="D382" s="5" t="s">
        <v>430</v>
      </c>
      <c r="E382" s="5" t="s">
        <v>482</v>
      </c>
      <c r="F382" s="623">
        <v>499</v>
      </c>
      <c r="G382" s="5" t="s">
        <v>424</v>
      </c>
    </row>
    <row r="383" spans="1:7" x14ac:dyDescent="0.25">
      <c r="A383" s="135">
        <v>382</v>
      </c>
      <c r="B383" s="5" t="s">
        <v>750</v>
      </c>
      <c r="C383" s="5" t="s">
        <v>453</v>
      </c>
      <c r="D383" s="5" t="s">
        <v>432</v>
      </c>
      <c r="E383" s="5" t="s">
        <v>834</v>
      </c>
      <c r="F383" s="623">
        <v>199</v>
      </c>
      <c r="G383" s="5" t="s">
        <v>424</v>
      </c>
    </row>
    <row r="384" spans="1:7" x14ac:dyDescent="0.25">
      <c r="A384" s="135">
        <v>383</v>
      </c>
      <c r="B384" s="5" t="s">
        <v>750</v>
      </c>
      <c r="C384" s="5" t="s">
        <v>453</v>
      </c>
      <c r="D384" s="5" t="s">
        <v>435</v>
      </c>
      <c r="E384" s="5" t="s">
        <v>835</v>
      </c>
      <c r="F384" s="623">
        <v>599</v>
      </c>
      <c r="G384" s="5" t="s">
        <v>424</v>
      </c>
    </row>
    <row r="385" spans="1:7" x14ac:dyDescent="0.25">
      <c r="A385" s="135">
        <v>384</v>
      </c>
      <c r="B385" s="5" t="s">
        <v>750</v>
      </c>
      <c r="C385" s="5" t="s">
        <v>425</v>
      </c>
      <c r="D385" s="5" t="s">
        <v>437</v>
      </c>
      <c r="E385" s="5" t="s">
        <v>836</v>
      </c>
      <c r="F385" s="623">
        <v>899</v>
      </c>
      <c r="G385" s="5" t="s">
        <v>420</v>
      </c>
    </row>
    <row r="386" spans="1:7" x14ac:dyDescent="0.25">
      <c r="A386" s="135">
        <v>385</v>
      </c>
      <c r="B386" s="5" t="s">
        <v>750</v>
      </c>
      <c r="C386" s="5" t="s">
        <v>453</v>
      </c>
      <c r="D386" s="5" t="s">
        <v>439</v>
      </c>
      <c r="E386" s="5" t="s">
        <v>837</v>
      </c>
      <c r="F386" s="623">
        <v>649</v>
      </c>
      <c r="G386" s="5" t="s">
        <v>752</v>
      </c>
    </row>
    <row r="387" spans="1:7" x14ac:dyDescent="0.25">
      <c r="A387" s="135">
        <v>386</v>
      </c>
      <c r="B387" s="5" t="s">
        <v>750</v>
      </c>
      <c r="C387" s="5" t="s">
        <v>425</v>
      </c>
      <c r="D387" s="5" t="s">
        <v>441</v>
      </c>
      <c r="E387" s="5" t="s">
        <v>838</v>
      </c>
      <c r="F387" s="623">
        <v>199</v>
      </c>
      <c r="G387" s="5" t="s">
        <v>460</v>
      </c>
    </row>
    <row r="388" spans="1:7" x14ac:dyDescent="0.25">
      <c r="A388" s="135">
        <v>387</v>
      </c>
      <c r="B388" s="5" t="s">
        <v>750</v>
      </c>
      <c r="C388" s="5" t="s">
        <v>434</v>
      </c>
      <c r="D388" s="5" t="s">
        <v>443</v>
      </c>
      <c r="E388" s="5" t="s">
        <v>839</v>
      </c>
      <c r="F388" s="623">
        <v>549</v>
      </c>
      <c r="G388" s="5" t="s">
        <v>420</v>
      </c>
    </row>
    <row r="389" spans="1:7" x14ac:dyDescent="0.25">
      <c r="A389" s="135">
        <v>388</v>
      </c>
      <c r="B389" s="5" t="s">
        <v>750</v>
      </c>
      <c r="C389" s="5" t="s">
        <v>425</v>
      </c>
      <c r="D389" s="5" t="s">
        <v>445</v>
      </c>
      <c r="E389" s="5" t="s">
        <v>840</v>
      </c>
      <c r="F389" s="623">
        <v>149</v>
      </c>
      <c r="G389" s="5" t="s">
        <v>424</v>
      </c>
    </row>
    <row r="390" spans="1:7" x14ac:dyDescent="0.25">
      <c r="A390" s="135">
        <v>389</v>
      </c>
      <c r="B390" s="5" t="s">
        <v>750</v>
      </c>
      <c r="C390" s="5" t="s">
        <v>425</v>
      </c>
      <c r="D390" s="5" t="s">
        <v>447</v>
      </c>
      <c r="E390" s="5" t="s">
        <v>841</v>
      </c>
      <c r="F390" s="623">
        <v>449</v>
      </c>
      <c r="G390" s="5" t="s">
        <v>842</v>
      </c>
    </row>
    <row r="391" spans="1:7" x14ac:dyDescent="0.25">
      <c r="A391" s="135">
        <v>390</v>
      </c>
      <c r="B391" s="5" t="s">
        <v>750</v>
      </c>
      <c r="C391" s="5" t="s">
        <v>434</v>
      </c>
      <c r="D391" s="5" t="s">
        <v>450</v>
      </c>
      <c r="E391" s="5" t="s">
        <v>843</v>
      </c>
      <c r="F391" s="623">
        <v>209</v>
      </c>
      <c r="G391" s="5" t="s">
        <v>460</v>
      </c>
    </row>
    <row r="392" spans="1:7" x14ac:dyDescent="0.25">
      <c r="A392" s="135">
        <v>391</v>
      </c>
      <c r="B392" s="5" t="s">
        <v>750</v>
      </c>
      <c r="C392" s="5" t="s">
        <v>425</v>
      </c>
      <c r="D392" s="5" t="s">
        <v>418</v>
      </c>
      <c r="E392" s="5" t="s">
        <v>844</v>
      </c>
      <c r="F392" s="623">
        <v>499</v>
      </c>
      <c r="G392" s="5" t="s">
        <v>752</v>
      </c>
    </row>
    <row r="393" spans="1:7" x14ac:dyDescent="0.25">
      <c r="A393" s="135">
        <v>392</v>
      </c>
      <c r="B393" s="5" t="s">
        <v>750</v>
      </c>
      <c r="C393" s="5" t="s">
        <v>425</v>
      </c>
      <c r="D393" s="5" t="s">
        <v>422</v>
      </c>
      <c r="E393" s="5" t="s">
        <v>845</v>
      </c>
      <c r="F393" s="623">
        <v>1119</v>
      </c>
      <c r="G393" s="5" t="s">
        <v>420</v>
      </c>
    </row>
    <row r="394" spans="1:7" x14ac:dyDescent="0.25">
      <c r="A394" s="135">
        <v>393</v>
      </c>
      <c r="B394" s="5" t="s">
        <v>750</v>
      </c>
      <c r="C394" s="5" t="s">
        <v>434</v>
      </c>
      <c r="D394" s="5" t="s">
        <v>426</v>
      </c>
      <c r="E394" s="5" t="s">
        <v>846</v>
      </c>
      <c r="F394" s="623">
        <v>649</v>
      </c>
      <c r="G394" s="5" t="s">
        <v>420</v>
      </c>
    </row>
    <row r="395" spans="1:7" x14ac:dyDescent="0.25">
      <c r="A395" s="135">
        <v>394</v>
      </c>
      <c r="B395" s="5" t="s">
        <v>750</v>
      </c>
      <c r="C395" s="5" t="s">
        <v>421</v>
      </c>
      <c r="D395" s="5" t="s">
        <v>430</v>
      </c>
      <c r="E395" s="5" t="s">
        <v>847</v>
      </c>
      <c r="F395" s="623">
        <v>499</v>
      </c>
      <c r="G395" s="5" t="s">
        <v>424</v>
      </c>
    </row>
    <row r="396" spans="1:7" x14ac:dyDescent="0.25">
      <c r="A396" s="135">
        <v>395</v>
      </c>
      <c r="B396" s="5" t="s">
        <v>750</v>
      </c>
      <c r="C396" s="5" t="s">
        <v>421</v>
      </c>
      <c r="D396" s="5" t="s">
        <v>432</v>
      </c>
      <c r="E396" s="5" t="s">
        <v>848</v>
      </c>
      <c r="F396" s="623">
        <v>669</v>
      </c>
      <c r="G396" s="5" t="s">
        <v>420</v>
      </c>
    </row>
    <row r="397" spans="1:7" x14ac:dyDescent="0.25">
      <c r="A397" s="135">
        <v>396</v>
      </c>
      <c r="B397" s="5" t="s">
        <v>750</v>
      </c>
      <c r="C397" s="5" t="s">
        <v>421</v>
      </c>
      <c r="D397" s="5" t="s">
        <v>435</v>
      </c>
      <c r="E397" s="5" t="s">
        <v>551</v>
      </c>
      <c r="F397" s="623">
        <v>2249</v>
      </c>
      <c r="G397" s="5" t="s">
        <v>466</v>
      </c>
    </row>
    <row r="398" spans="1:7" x14ac:dyDescent="0.25">
      <c r="A398" s="135">
        <v>397</v>
      </c>
      <c r="B398" s="5" t="s">
        <v>750</v>
      </c>
      <c r="C398" s="5" t="s">
        <v>429</v>
      </c>
      <c r="D398" s="5" t="s">
        <v>437</v>
      </c>
      <c r="E398" s="5" t="s">
        <v>849</v>
      </c>
      <c r="F398" s="623">
        <v>159</v>
      </c>
      <c r="G398" s="5" t="s">
        <v>796</v>
      </c>
    </row>
    <row r="399" spans="1:7" x14ac:dyDescent="0.25">
      <c r="A399" s="135">
        <v>398</v>
      </c>
      <c r="B399" s="5" t="s">
        <v>750</v>
      </c>
      <c r="C399" s="5" t="s">
        <v>429</v>
      </c>
      <c r="D399" s="5" t="s">
        <v>439</v>
      </c>
      <c r="E399" s="5" t="s">
        <v>850</v>
      </c>
      <c r="F399" s="623">
        <v>189</v>
      </c>
      <c r="G399" s="5" t="s">
        <v>460</v>
      </c>
    </row>
    <row r="400" spans="1:7" x14ac:dyDescent="0.25">
      <c r="A400" s="135">
        <v>399</v>
      </c>
      <c r="B400" s="5" t="s">
        <v>750</v>
      </c>
      <c r="C400" s="5" t="s">
        <v>453</v>
      </c>
      <c r="D400" s="5" t="s">
        <v>441</v>
      </c>
      <c r="E400" s="5" t="s">
        <v>851</v>
      </c>
      <c r="F400" s="623">
        <v>119</v>
      </c>
      <c r="G400" s="5" t="s">
        <v>424</v>
      </c>
    </row>
    <row r="401" spans="1:7" x14ac:dyDescent="0.25">
      <c r="A401" s="135">
        <v>400</v>
      </c>
      <c r="B401" s="5" t="s">
        <v>750</v>
      </c>
      <c r="C401" s="5" t="s">
        <v>425</v>
      </c>
      <c r="D401" s="5" t="s">
        <v>443</v>
      </c>
      <c r="E401" s="5" t="s">
        <v>852</v>
      </c>
      <c r="F401" s="623">
        <v>119</v>
      </c>
      <c r="G401" s="5" t="s">
        <v>810</v>
      </c>
    </row>
    <row r="402" spans="1:7" x14ac:dyDescent="0.25">
      <c r="A402" s="135">
        <v>401</v>
      </c>
      <c r="B402" s="5" t="s">
        <v>750</v>
      </c>
      <c r="C402" s="5" t="s">
        <v>425</v>
      </c>
      <c r="D402" s="5" t="s">
        <v>445</v>
      </c>
      <c r="E402" s="5" t="s">
        <v>853</v>
      </c>
      <c r="F402" s="623">
        <v>439</v>
      </c>
      <c r="G402" s="5" t="s">
        <v>420</v>
      </c>
    </row>
    <row r="403" spans="1:7" x14ac:dyDescent="0.25">
      <c r="A403" s="135">
        <v>402</v>
      </c>
      <c r="B403" s="5" t="s">
        <v>750</v>
      </c>
      <c r="C403" s="5" t="s">
        <v>429</v>
      </c>
      <c r="D403" s="5" t="s">
        <v>447</v>
      </c>
      <c r="E403" s="5" t="s">
        <v>582</v>
      </c>
      <c r="F403" s="623">
        <v>949</v>
      </c>
      <c r="G403" s="5" t="s">
        <v>449</v>
      </c>
    </row>
    <row r="404" spans="1:7" x14ac:dyDescent="0.25">
      <c r="A404" s="135">
        <v>403</v>
      </c>
      <c r="B404" s="5" t="s">
        <v>750</v>
      </c>
      <c r="C404" s="5" t="s">
        <v>417</v>
      </c>
      <c r="D404" s="5" t="s">
        <v>450</v>
      </c>
      <c r="E404" s="5" t="s">
        <v>854</v>
      </c>
      <c r="F404" s="623">
        <v>89.99</v>
      </c>
      <c r="G404" s="5" t="s">
        <v>810</v>
      </c>
    </row>
    <row r="405" spans="1:7" x14ac:dyDescent="0.25">
      <c r="A405" s="135">
        <v>404</v>
      </c>
      <c r="B405" s="5" t="s">
        <v>750</v>
      </c>
      <c r="C405" s="5" t="s">
        <v>429</v>
      </c>
      <c r="D405" s="5" t="s">
        <v>418</v>
      </c>
      <c r="E405" s="5" t="s">
        <v>855</v>
      </c>
      <c r="F405" s="623">
        <v>999</v>
      </c>
      <c r="G405" s="5" t="s">
        <v>420</v>
      </c>
    </row>
    <row r="406" spans="1:7" x14ac:dyDescent="0.25">
      <c r="A406" s="135">
        <v>405</v>
      </c>
      <c r="B406" s="5" t="s">
        <v>750</v>
      </c>
      <c r="C406" s="5" t="s">
        <v>421</v>
      </c>
      <c r="D406" s="5" t="s">
        <v>422</v>
      </c>
      <c r="E406" s="5" t="s">
        <v>856</v>
      </c>
      <c r="F406" s="623">
        <v>999</v>
      </c>
      <c r="G406" s="5" t="s">
        <v>420</v>
      </c>
    </row>
    <row r="407" spans="1:7" x14ac:dyDescent="0.25">
      <c r="A407" s="135">
        <v>406</v>
      </c>
      <c r="B407" s="5" t="s">
        <v>750</v>
      </c>
      <c r="C407" s="5" t="s">
        <v>417</v>
      </c>
      <c r="D407" s="5" t="s">
        <v>426</v>
      </c>
      <c r="E407" s="5" t="s">
        <v>601</v>
      </c>
      <c r="F407" s="623">
        <v>1099</v>
      </c>
      <c r="G407" s="5" t="s">
        <v>449</v>
      </c>
    </row>
    <row r="408" spans="1:7" x14ac:dyDescent="0.25">
      <c r="A408" s="135">
        <v>407</v>
      </c>
      <c r="B408" s="5" t="s">
        <v>750</v>
      </c>
      <c r="C408" s="5" t="s">
        <v>429</v>
      </c>
      <c r="D408" s="5" t="s">
        <v>430</v>
      </c>
      <c r="E408" s="5" t="s">
        <v>602</v>
      </c>
      <c r="F408" s="623">
        <v>699</v>
      </c>
      <c r="G408" s="5" t="s">
        <v>449</v>
      </c>
    </row>
    <row r="409" spans="1:7" x14ac:dyDescent="0.25">
      <c r="A409" s="135">
        <v>408</v>
      </c>
      <c r="B409" s="5" t="s">
        <v>750</v>
      </c>
      <c r="C409" s="5" t="s">
        <v>429</v>
      </c>
      <c r="D409" s="5" t="s">
        <v>432</v>
      </c>
      <c r="E409" s="5" t="s">
        <v>857</v>
      </c>
      <c r="F409" s="623">
        <v>349</v>
      </c>
      <c r="G409" s="5" t="s">
        <v>842</v>
      </c>
    </row>
    <row r="410" spans="1:7" x14ac:dyDescent="0.25">
      <c r="A410" s="135">
        <v>409</v>
      </c>
      <c r="B410" s="5" t="s">
        <v>750</v>
      </c>
      <c r="C410" s="5" t="s">
        <v>417</v>
      </c>
      <c r="D410" s="5" t="s">
        <v>435</v>
      </c>
      <c r="E410" s="5" t="s">
        <v>858</v>
      </c>
      <c r="F410" s="623">
        <v>259</v>
      </c>
      <c r="G410" s="5" t="s">
        <v>842</v>
      </c>
    </row>
    <row r="411" spans="1:7" x14ac:dyDescent="0.25">
      <c r="A411" s="135">
        <v>410</v>
      </c>
      <c r="B411" s="5" t="s">
        <v>750</v>
      </c>
      <c r="C411" s="5" t="s">
        <v>429</v>
      </c>
      <c r="D411" s="5" t="s">
        <v>437</v>
      </c>
      <c r="E411" s="5" t="s">
        <v>859</v>
      </c>
      <c r="F411" s="623">
        <v>1199</v>
      </c>
      <c r="G411" s="5" t="s">
        <v>460</v>
      </c>
    </row>
    <row r="412" spans="1:7" x14ac:dyDescent="0.25">
      <c r="A412" s="135">
        <v>411</v>
      </c>
      <c r="B412" s="5" t="s">
        <v>750</v>
      </c>
      <c r="C412" s="5" t="s">
        <v>425</v>
      </c>
      <c r="D412" s="5" t="s">
        <v>439</v>
      </c>
      <c r="E412" s="5" t="s">
        <v>860</v>
      </c>
      <c r="F412" s="623">
        <v>1129</v>
      </c>
      <c r="G412" s="5" t="s">
        <v>420</v>
      </c>
    </row>
    <row r="413" spans="1:7" x14ac:dyDescent="0.25">
      <c r="A413" s="135">
        <v>412</v>
      </c>
      <c r="B413" s="5" t="s">
        <v>750</v>
      </c>
      <c r="C413" s="5" t="s">
        <v>421</v>
      </c>
      <c r="D413" s="5" t="s">
        <v>441</v>
      </c>
      <c r="E413" s="5" t="s">
        <v>861</v>
      </c>
      <c r="F413" s="623">
        <v>899</v>
      </c>
      <c r="G413" s="5" t="s">
        <v>420</v>
      </c>
    </row>
    <row r="414" spans="1:7" x14ac:dyDescent="0.25">
      <c r="A414" s="135">
        <v>413</v>
      </c>
      <c r="B414" s="5" t="s">
        <v>750</v>
      </c>
      <c r="C414" s="5" t="s">
        <v>434</v>
      </c>
      <c r="D414" s="5" t="s">
        <v>443</v>
      </c>
      <c r="E414" s="5" t="s">
        <v>862</v>
      </c>
      <c r="F414" s="623">
        <v>649</v>
      </c>
      <c r="G414" s="5" t="s">
        <v>420</v>
      </c>
    </row>
    <row r="415" spans="1:7" x14ac:dyDescent="0.25">
      <c r="A415" s="135">
        <v>414</v>
      </c>
      <c r="B415" s="5" t="s">
        <v>750</v>
      </c>
      <c r="C415" s="5" t="s">
        <v>417</v>
      </c>
      <c r="D415" s="5" t="s">
        <v>445</v>
      </c>
      <c r="E415" s="5" t="s">
        <v>863</v>
      </c>
      <c r="F415" s="623">
        <v>1049</v>
      </c>
      <c r="G415" s="5" t="s">
        <v>449</v>
      </c>
    </row>
    <row r="416" spans="1:7" x14ac:dyDescent="0.25">
      <c r="A416" s="135">
        <v>415</v>
      </c>
      <c r="B416" s="5" t="s">
        <v>750</v>
      </c>
      <c r="C416" s="5" t="s">
        <v>453</v>
      </c>
      <c r="D416" s="5" t="s">
        <v>447</v>
      </c>
      <c r="E416" s="5" t="s">
        <v>633</v>
      </c>
      <c r="F416" s="623">
        <v>2749</v>
      </c>
      <c r="G416" s="5" t="s">
        <v>466</v>
      </c>
    </row>
    <row r="417" spans="1:7" x14ac:dyDescent="0.25">
      <c r="A417" s="135">
        <v>416</v>
      </c>
      <c r="B417" s="5" t="s">
        <v>750</v>
      </c>
      <c r="C417" s="5" t="s">
        <v>417</v>
      </c>
      <c r="D417" s="5" t="s">
        <v>450</v>
      </c>
      <c r="E417" s="5" t="s">
        <v>864</v>
      </c>
      <c r="F417" s="623">
        <v>799</v>
      </c>
      <c r="G417" s="5" t="s">
        <v>420</v>
      </c>
    </row>
    <row r="418" spans="1:7" x14ac:dyDescent="0.25">
      <c r="A418" s="135">
        <v>417</v>
      </c>
      <c r="B418" s="5" t="s">
        <v>750</v>
      </c>
      <c r="C418" s="5" t="s">
        <v>434</v>
      </c>
      <c r="D418" s="5" t="s">
        <v>418</v>
      </c>
      <c r="E418" s="5" t="s">
        <v>865</v>
      </c>
      <c r="F418" s="623">
        <v>117</v>
      </c>
      <c r="G418" s="5" t="s">
        <v>796</v>
      </c>
    </row>
    <row r="419" spans="1:7" x14ac:dyDescent="0.25">
      <c r="A419" s="135">
        <v>418</v>
      </c>
      <c r="B419" s="5" t="s">
        <v>750</v>
      </c>
      <c r="C419" s="5" t="s">
        <v>434</v>
      </c>
      <c r="D419" s="5" t="s">
        <v>422</v>
      </c>
      <c r="E419" s="5" t="s">
        <v>866</v>
      </c>
      <c r="F419" s="623">
        <v>199</v>
      </c>
      <c r="G419" s="5" t="s">
        <v>786</v>
      </c>
    </row>
    <row r="420" spans="1:7" x14ac:dyDescent="0.25">
      <c r="A420" s="135">
        <v>419</v>
      </c>
      <c r="B420" s="5" t="s">
        <v>750</v>
      </c>
      <c r="C420" s="5" t="s">
        <v>425</v>
      </c>
      <c r="D420" s="5" t="s">
        <v>426</v>
      </c>
      <c r="E420" s="5" t="s">
        <v>867</v>
      </c>
      <c r="F420" s="623">
        <v>199</v>
      </c>
      <c r="G420" s="5" t="s">
        <v>786</v>
      </c>
    </row>
    <row r="421" spans="1:7" x14ac:dyDescent="0.25">
      <c r="A421" s="135">
        <v>420</v>
      </c>
      <c r="B421" s="5" t="s">
        <v>750</v>
      </c>
      <c r="C421" s="5" t="s">
        <v>453</v>
      </c>
      <c r="D421" s="5" t="s">
        <v>430</v>
      </c>
      <c r="E421" s="5" t="s">
        <v>868</v>
      </c>
      <c r="F421" s="623">
        <v>899</v>
      </c>
      <c r="G421" s="5" t="s">
        <v>420</v>
      </c>
    </row>
    <row r="422" spans="1:7" x14ac:dyDescent="0.25">
      <c r="A422" s="135">
        <v>421</v>
      </c>
      <c r="B422" s="5" t="s">
        <v>750</v>
      </c>
      <c r="C422" s="5" t="s">
        <v>425</v>
      </c>
      <c r="D422" s="5" t="s">
        <v>432</v>
      </c>
      <c r="E422" s="5" t="s">
        <v>655</v>
      </c>
      <c r="F422" s="623">
        <v>999</v>
      </c>
      <c r="G422" s="5" t="s">
        <v>449</v>
      </c>
    </row>
    <row r="423" spans="1:7" x14ac:dyDescent="0.25">
      <c r="A423" s="135">
        <v>422</v>
      </c>
      <c r="B423" s="5" t="s">
        <v>750</v>
      </c>
      <c r="C423" s="5" t="s">
        <v>429</v>
      </c>
      <c r="D423" s="5" t="s">
        <v>435</v>
      </c>
      <c r="E423" s="5" t="s">
        <v>869</v>
      </c>
      <c r="F423" s="623">
        <v>399</v>
      </c>
      <c r="G423" s="5" t="s">
        <v>842</v>
      </c>
    </row>
    <row r="424" spans="1:7" x14ac:dyDescent="0.25">
      <c r="A424" s="135">
        <v>423</v>
      </c>
      <c r="B424" s="5" t="s">
        <v>750</v>
      </c>
      <c r="C424" s="5" t="s">
        <v>425</v>
      </c>
      <c r="D424" s="5" t="s">
        <v>437</v>
      </c>
      <c r="E424" s="5" t="s">
        <v>870</v>
      </c>
      <c r="F424" s="623">
        <v>999</v>
      </c>
      <c r="G424" s="5" t="s">
        <v>420</v>
      </c>
    </row>
    <row r="425" spans="1:7" x14ac:dyDescent="0.25">
      <c r="A425" s="135">
        <v>424</v>
      </c>
      <c r="B425" s="5" t="s">
        <v>750</v>
      </c>
      <c r="C425" s="5" t="s">
        <v>434</v>
      </c>
      <c r="D425" s="5" t="s">
        <v>439</v>
      </c>
      <c r="E425" s="5" t="s">
        <v>871</v>
      </c>
      <c r="F425" s="623">
        <v>219</v>
      </c>
      <c r="G425" s="5" t="s">
        <v>460</v>
      </c>
    </row>
    <row r="426" spans="1:7" x14ac:dyDescent="0.25">
      <c r="A426" s="135">
        <v>425</v>
      </c>
      <c r="B426" s="5" t="s">
        <v>750</v>
      </c>
      <c r="C426" s="5" t="s">
        <v>417</v>
      </c>
      <c r="D426" s="5" t="s">
        <v>441</v>
      </c>
      <c r="E426" s="5" t="s">
        <v>734</v>
      </c>
      <c r="F426" s="623">
        <v>849</v>
      </c>
      <c r="G426" s="5" t="s">
        <v>460</v>
      </c>
    </row>
    <row r="427" spans="1:7" x14ac:dyDescent="0.25">
      <c r="A427" s="135">
        <v>426</v>
      </c>
      <c r="B427" s="5" t="s">
        <v>750</v>
      </c>
      <c r="C427" s="5" t="s">
        <v>453</v>
      </c>
      <c r="D427" s="5" t="s">
        <v>443</v>
      </c>
      <c r="E427" s="5" t="s">
        <v>872</v>
      </c>
      <c r="F427" s="623">
        <v>549</v>
      </c>
      <c r="G427" s="5" t="s">
        <v>420</v>
      </c>
    </row>
    <row r="428" spans="1:7" x14ac:dyDescent="0.25">
      <c r="A428" s="135">
        <v>427</v>
      </c>
      <c r="B428" s="5" t="s">
        <v>750</v>
      </c>
      <c r="C428" s="5" t="s">
        <v>434</v>
      </c>
      <c r="D428" s="5" t="s">
        <v>445</v>
      </c>
      <c r="E428" s="5" t="s">
        <v>873</v>
      </c>
      <c r="F428" s="623">
        <v>159</v>
      </c>
      <c r="G428" s="5" t="s">
        <v>796</v>
      </c>
    </row>
    <row r="429" spans="1:7" x14ac:dyDescent="0.25">
      <c r="A429" s="135">
        <v>428</v>
      </c>
      <c r="B429" s="5" t="s">
        <v>830</v>
      </c>
      <c r="C429" s="5" t="s">
        <v>434</v>
      </c>
      <c r="D429" s="5" t="s">
        <v>447</v>
      </c>
      <c r="E429" s="5" t="s">
        <v>874</v>
      </c>
      <c r="F429" s="623">
        <v>449</v>
      </c>
      <c r="G429" s="5" t="s">
        <v>449</v>
      </c>
    </row>
    <row r="430" spans="1:7" x14ac:dyDescent="0.25">
      <c r="A430" s="135">
        <v>429</v>
      </c>
      <c r="B430" s="5" t="s">
        <v>830</v>
      </c>
      <c r="C430" s="5" t="s">
        <v>429</v>
      </c>
      <c r="D430" s="5" t="s">
        <v>450</v>
      </c>
      <c r="E430" s="5" t="s">
        <v>875</v>
      </c>
      <c r="F430" s="623">
        <v>649</v>
      </c>
      <c r="G430" s="5" t="s">
        <v>449</v>
      </c>
    </row>
    <row r="431" spans="1:7" x14ac:dyDescent="0.25">
      <c r="A431" s="135">
        <v>430</v>
      </c>
      <c r="B431" s="5" t="s">
        <v>830</v>
      </c>
      <c r="C431" s="5" t="s">
        <v>425</v>
      </c>
      <c r="D431" s="5" t="s">
        <v>418</v>
      </c>
      <c r="E431" s="5" t="s">
        <v>876</v>
      </c>
      <c r="F431" s="623">
        <v>151.99</v>
      </c>
      <c r="G431" s="5" t="s">
        <v>877</v>
      </c>
    </row>
    <row r="432" spans="1:7" x14ac:dyDescent="0.25">
      <c r="A432" s="135">
        <v>431</v>
      </c>
      <c r="B432" s="5" t="s">
        <v>830</v>
      </c>
      <c r="C432" s="5" t="s">
        <v>429</v>
      </c>
      <c r="D432" s="5" t="s">
        <v>422</v>
      </c>
      <c r="E432" s="5" t="s">
        <v>878</v>
      </c>
      <c r="F432" s="623">
        <v>499</v>
      </c>
      <c r="G432" s="5" t="s">
        <v>449</v>
      </c>
    </row>
    <row r="433" spans="1:7" x14ac:dyDescent="0.25">
      <c r="A433" s="135">
        <v>432</v>
      </c>
      <c r="B433" s="5" t="s">
        <v>830</v>
      </c>
      <c r="C433" s="5" t="s">
        <v>429</v>
      </c>
      <c r="D433" s="5" t="s">
        <v>426</v>
      </c>
      <c r="E433" s="5" t="s">
        <v>879</v>
      </c>
      <c r="F433" s="623">
        <v>599</v>
      </c>
      <c r="G433" s="5" t="s">
        <v>424</v>
      </c>
    </row>
    <row r="434" spans="1:7" x14ac:dyDescent="0.25">
      <c r="A434" s="135">
        <v>433</v>
      </c>
      <c r="B434" s="5" t="s">
        <v>830</v>
      </c>
      <c r="C434" s="5" t="s">
        <v>417</v>
      </c>
      <c r="D434" s="5" t="s">
        <v>430</v>
      </c>
      <c r="E434" s="5" t="s">
        <v>880</v>
      </c>
      <c r="F434" s="623">
        <v>699</v>
      </c>
      <c r="G434" s="5" t="s">
        <v>428</v>
      </c>
    </row>
    <row r="435" spans="1:7" x14ac:dyDescent="0.25">
      <c r="A435" s="135">
        <v>434</v>
      </c>
      <c r="B435" s="5" t="s">
        <v>830</v>
      </c>
      <c r="C435" s="5" t="s">
        <v>425</v>
      </c>
      <c r="D435" s="5" t="s">
        <v>432</v>
      </c>
      <c r="E435" s="5" t="s">
        <v>881</v>
      </c>
      <c r="F435" s="623">
        <v>699</v>
      </c>
      <c r="G435" s="5" t="s">
        <v>424</v>
      </c>
    </row>
    <row r="436" spans="1:7" x14ac:dyDescent="0.25">
      <c r="A436" s="135">
        <v>435</v>
      </c>
      <c r="B436" s="5" t="s">
        <v>830</v>
      </c>
      <c r="C436" s="5" t="s">
        <v>417</v>
      </c>
      <c r="D436" s="5" t="s">
        <v>435</v>
      </c>
      <c r="E436" s="5" t="s">
        <v>882</v>
      </c>
      <c r="F436" s="623">
        <v>649</v>
      </c>
      <c r="G436" s="5" t="s">
        <v>428</v>
      </c>
    </row>
    <row r="437" spans="1:7" x14ac:dyDescent="0.25">
      <c r="A437" s="135">
        <v>436</v>
      </c>
      <c r="B437" s="5" t="s">
        <v>830</v>
      </c>
      <c r="C437" s="5" t="s">
        <v>434</v>
      </c>
      <c r="D437" s="5" t="s">
        <v>437</v>
      </c>
      <c r="E437" s="5" t="s">
        <v>883</v>
      </c>
      <c r="F437" s="623">
        <v>549</v>
      </c>
      <c r="G437" s="5" t="s">
        <v>428</v>
      </c>
    </row>
    <row r="438" spans="1:7" x14ac:dyDescent="0.25">
      <c r="A438" s="135">
        <v>437</v>
      </c>
      <c r="B438" s="5" t="s">
        <v>830</v>
      </c>
      <c r="C438" s="5" t="s">
        <v>417</v>
      </c>
      <c r="D438" s="5" t="s">
        <v>439</v>
      </c>
      <c r="E438" s="5" t="s">
        <v>884</v>
      </c>
      <c r="F438" s="623">
        <v>129</v>
      </c>
      <c r="G438" s="5" t="s">
        <v>460</v>
      </c>
    </row>
    <row r="439" spans="1:7" x14ac:dyDescent="0.25">
      <c r="A439" s="135">
        <v>438</v>
      </c>
      <c r="B439" s="5" t="s">
        <v>830</v>
      </c>
      <c r="C439" s="5" t="s">
        <v>434</v>
      </c>
      <c r="D439" s="5" t="s">
        <v>441</v>
      </c>
      <c r="E439" s="5" t="s">
        <v>885</v>
      </c>
      <c r="F439" s="623">
        <v>699</v>
      </c>
      <c r="G439" s="5" t="s">
        <v>428</v>
      </c>
    </row>
    <row r="440" spans="1:7" x14ac:dyDescent="0.25">
      <c r="A440" s="135">
        <v>439</v>
      </c>
      <c r="B440" s="5" t="s">
        <v>830</v>
      </c>
      <c r="C440" s="5" t="s">
        <v>417</v>
      </c>
      <c r="D440" s="5" t="s">
        <v>443</v>
      </c>
      <c r="E440" s="5" t="s">
        <v>886</v>
      </c>
      <c r="F440" s="623">
        <v>499</v>
      </c>
      <c r="G440" s="5" t="s">
        <v>424</v>
      </c>
    </row>
    <row r="441" spans="1:7" x14ac:dyDescent="0.25">
      <c r="A441" s="135">
        <v>440</v>
      </c>
      <c r="B441" s="5" t="s">
        <v>830</v>
      </c>
      <c r="C441" s="5" t="s">
        <v>453</v>
      </c>
      <c r="D441" s="5" t="s">
        <v>445</v>
      </c>
      <c r="E441" s="5" t="s">
        <v>887</v>
      </c>
      <c r="F441" s="623">
        <v>369</v>
      </c>
      <c r="G441" s="5" t="s">
        <v>428</v>
      </c>
    </row>
    <row r="442" spans="1:7" x14ac:dyDescent="0.25">
      <c r="A442" s="135">
        <v>441</v>
      </c>
      <c r="B442" s="5" t="s">
        <v>830</v>
      </c>
      <c r="C442" s="5" t="s">
        <v>425</v>
      </c>
      <c r="D442" s="5" t="s">
        <v>447</v>
      </c>
      <c r="E442" s="5" t="s">
        <v>888</v>
      </c>
      <c r="F442" s="623">
        <v>1229</v>
      </c>
      <c r="G442" s="5" t="s">
        <v>420</v>
      </c>
    </row>
    <row r="443" spans="1:7" x14ac:dyDescent="0.25">
      <c r="A443" s="135">
        <v>442</v>
      </c>
      <c r="B443" s="5" t="s">
        <v>830</v>
      </c>
      <c r="C443" s="5" t="s">
        <v>421</v>
      </c>
      <c r="D443" s="5" t="s">
        <v>450</v>
      </c>
      <c r="E443" s="5" t="s">
        <v>889</v>
      </c>
      <c r="F443" s="623">
        <v>899</v>
      </c>
      <c r="G443" s="5" t="s">
        <v>428</v>
      </c>
    </row>
    <row r="444" spans="1:7" x14ac:dyDescent="0.25">
      <c r="A444" s="135">
        <v>443</v>
      </c>
      <c r="B444" s="5" t="s">
        <v>830</v>
      </c>
      <c r="C444" s="5" t="s">
        <v>429</v>
      </c>
      <c r="D444" s="5" t="s">
        <v>418</v>
      </c>
      <c r="E444" s="5" t="s">
        <v>890</v>
      </c>
      <c r="F444" s="623">
        <v>448.99</v>
      </c>
      <c r="G444" s="5" t="s">
        <v>428</v>
      </c>
    </row>
    <row r="445" spans="1:7" x14ac:dyDescent="0.25">
      <c r="A445" s="135">
        <v>444</v>
      </c>
      <c r="B445" s="5" t="s">
        <v>830</v>
      </c>
      <c r="C445" s="5" t="s">
        <v>453</v>
      </c>
      <c r="D445" s="5" t="s">
        <v>422</v>
      </c>
      <c r="E445" s="5" t="s">
        <v>891</v>
      </c>
      <c r="F445" s="623">
        <v>599</v>
      </c>
      <c r="G445" s="5" t="s">
        <v>424</v>
      </c>
    </row>
    <row r="446" spans="1:7" x14ac:dyDescent="0.25">
      <c r="A446" s="135">
        <v>445</v>
      </c>
      <c r="B446" s="5" t="s">
        <v>830</v>
      </c>
      <c r="C446" s="5" t="s">
        <v>429</v>
      </c>
      <c r="D446" s="5" t="s">
        <v>426</v>
      </c>
      <c r="E446" s="5" t="s">
        <v>892</v>
      </c>
      <c r="F446" s="623">
        <v>399</v>
      </c>
      <c r="G446" s="5" t="s">
        <v>428</v>
      </c>
    </row>
    <row r="447" spans="1:7" x14ac:dyDescent="0.25">
      <c r="A447" s="135">
        <v>446</v>
      </c>
      <c r="B447" s="5" t="s">
        <v>830</v>
      </c>
      <c r="C447" s="5" t="s">
        <v>453</v>
      </c>
      <c r="D447" s="5" t="s">
        <v>430</v>
      </c>
      <c r="E447" s="5" t="s">
        <v>893</v>
      </c>
      <c r="F447" s="623">
        <v>2168.75</v>
      </c>
      <c r="G447" s="5" t="s">
        <v>420</v>
      </c>
    </row>
    <row r="448" spans="1:7" x14ac:dyDescent="0.25">
      <c r="A448" s="135">
        <v>447</v>
      </c>
      <c r="B448" s="5" t="s">
        <v>830</v>
      </c>
      <c r="C448" s="5" t="s">
        <v>417</v>
      </c>
      <c r="D448" s="5" t="s">
        <v>432</v>
      </c>
      <c r="E448" s="5" t="s">
        <v>894</v>
      </c>
      <c r="F448" s="623">
        <v>1299</v>
      </c>
      <c r="G448" s="5" t="s">
        <v>428</v>
      </c>
    </row>
    <row r="449" spans="1:7" x14ac:dyDescent="0.25">
      <c r="A449" s="135">
        <v>448</v>
      </c>
      <c r="B449" s="5" t="s">
        <v>830</v>
      </c>
      <c r="C449" s="5" t="s">
        <v>417</v>
      </c>
      <c r="D449" s="5" t="s">
        <v>435</v>
      </c>
      <c r="E449" s="5" t="s">
        <v>895</v>
      </c>
      <c r="F449" s="623">
        <v>779</v>
      </c>
      <c r="G449" s="5" t="s">
        <v>420</v>
      </c>
    </row>
    <row r="450" spans="1:7" x14ac:dyDescent="0.25">
      <c r="A450" s="135">
        <v>449</v>
      </c>
      <c r="B450" s="5" t="s">
        <v>830</v>
      </c>
      <c r="C450" s="5" t="s">
        <v>421</v>
      </c>
      <c r="D450" s="5" t="s">
        <v>437</v>
      </c>
      <c r="E450" s="5" t="s">
        <v>896</v>
      </c>
      <c r="F450" s="623">
        <v>1649</v>
      </c>
      <c r="G450" s="5" t="s">
        <v>420</v>
      </c>
    </row>
    <row r="451" spans="1:7" x14ac:dyDescent="0.25">
      <c r="A451" s="135">
        <v>450</v>
      </c>
      <c r="B451" s="5" t="s">
        <v>830</v>
      </c>
      <c r="C451" s="5" t="s">
        <v>425</v>
      </c>
      <c r="D451" s="5" t="s">
        <v>439</v>
      </c>
      <c r="E451" s="5" t="s">
        <v>897</v>
      </c>
      <c r="F451" s="623">
        <v>999</v>
      </c>
      <c r="G451" s="5" t="s">
        <v>424</v>
      </c>
    </row>
    <row r="452" spans="1:7" x14ac:dyDescent="0.25">
      <c r="A452" s="135">
        <v>451</v>
      </c>
      <c r="B452" s="5" t="s">
        <v>830</v>
      </c>
      <c r="C452" s="5" t="s">
        <v>429</v>
      </c>
      <c r="D452" s="5" t="s">
        <v>441</v>
      </c>
      <c r="E452" s="5" t="s">
        <v>898</v>
      </c>
      <c r="F452" s="623">
        <v>1098.99</v>
      </c>
      <c r="G452" s="5" t="s">
        <v>428</v>
      </c>
    </row>
    <row r="453" spans="1:7" x14ac:dyDescent="0.25">
      <c r="A453" s="135">
        <v>452</v>
      </c>
      <c r="B453" s="5" t="s">
        <v>830</v>
      </c>
      <c r="C453" s="5" t="s">
        <v>421</v>
      </c>
      <c r="D453" s="5" t="s">
        <v>443</v>
      </c>
      <c r="E453" s="5" t="s">
        <v>899</v>
      </c>
      <c r="F453" s="623">
        <v>669</v>
      </c>
      <c r="G453" s="5" t="s">
        <v>428</v>
      </c>
    </row>
    <row r="454" spans="1:7" x14ac:dyDescent="0.25">
      <c r="A454" s="135">
        <v>453</v>
      </c>
      <c r="B454" s="5" t="s">
        <v>830</v>
      </c>
      <c r="C454" s="5" t="s">
        <v>421</v>
      </c>
      <c r="D454" s="5" t="s">
        <v>445</v>
      </c>
      <c r="E454" s="5" t="s">
        <v>900</v>
      </c>
      <c r="F454" s="623">
        <v>1199</v>
      </c>
      <c r="G454" s="5" t="s">
        <v>428</v>
      </c>
    </row>
    <row r="455" spans="1:7" x14ac:dyDescent="0.25">
      <c r="A455" s="135">
        <v>454</v>
      </c>
      <c r="B455" s="5" t="s">
        <v>830</v>
      </c>
      <c r="C455" s="5" t="s">
        <v>429</v>
      </c>
      <c r="D455" s="5" t="s">
        <v>447</v>
      </c>
      <c r="E455" s="5" t="s">
        <v>901</v>
      </c>
      <c r="F455" s="623">
        <v>1199</v>
      </c>
      <c r="G455" s="5" t="s">
        <v>428</v>
      </c>
    </row>
    <row r="456" spans="1:7" x14ac:dyDescent="0.25">
      <c r="A456" s="135">
        <v>455</v>
      </c>
      <c r="B456" s="5" t="s">
        <v>830</v>
      </c>
      <c r="C456" s="5" t="s">
        <v>421</v>
      </c>
      <c r="D456" s="5" t="s">
        <v>450</v>
      </c>
      <c r="E456" s="5" t="s">
        <v>902</v>
      </c>
      <c r="F456" s="623">
        <v>499</v>
      </c>
      <c r="G456" s="5" t="s">
        <v>428</v>
      </c>
    </row>
    <row r="457" spans="1:7" x14ac:dyDescent="0.25">
      <c r="A457" s="135">
        <v>456</v>
      </c>
      <c r="B457" s="5" t="s">
        <v>830</v>
      </c>
      <c r="C457" s="5" t="s">
        <v>417</v>
      </c>
      <c r="D457" s="5" t="s">
        <v>418</v>
      </c>
      <c r="E457" s="5" t="s">
        <v>903</v>
      </c>
      <c r="F457" s="623">
        <v>999</v>
      </c>
      <c r="G457" s="5" t="s">
        <v>428</v>
      </c>
    </row>
    <row r="458" spans="1:7" x14ac:dyDescent="0.25">
      <c r="A458" s="135">
        <v>457</v>
      </c>
      <c r="B458" s="5" t="s">
        <v>830</v>
      </c>
      <c r="C458" s="5" t="s">
        <v>421</v>
      </c>
      <c r="D458" s="5" t="s">
        <v>422</v>
      </c>
      <c r="E458" s="5" t="s">
        <v>904</v>
      </c>
      <c r="F458" s="623">
        <v>2459</v>
      </c>
      <c r="G458" s="5" t="s">
        <v>420</v>
      </c>
    </row>
    <row r="459" spans="1:7" x14ac:dyDescent="0.25">
      <c r="A459" s="135">
        <v>458</v>
      </c>
      <c r="B459" s="5" t="s">
        <v>830</v>
      </c>
      <c r="C459" s="5" t="s">
        <v>429</v>
      </c>
      <c r="D459" s="5" t="s">
        <v>426</v>
      </c>
      <c r="E459" s="5" t="s">
        <v>905</v>
      </c>
      <c r="F459" s="623">
        <v>1419</v>
      </c>
      <c r="G459" s="5" t="s">
        <v>420</v>
      </c>
    </row>
    <row r="460" spans="1:7" x14ac:dyDescent="0.25">
      <c r="A460" s="135">
        <v>459</v>
      </c>
      <c r="B460" s="5" t="s">
        <v>830</v>
      </c>
      <c r="C460" s="5" t="s">
        <v>425</v>
      </c>
      <c r="D460" s="5" t="s">
        <v>430</v>
      </c>
      <c r="E460" s="5" t="s">
        <v>906</v>
      </c>
      <c r="F460" s="623">
        <v>699</v>
      </c>
      <c r="G460" s="5" t="s">
        <v>428</v>
      </c>
    </row>
    <row r="461" spans="1:7" x14ac:dyDescent="0.25">
      <c r="A461" s="135">
        <v>460</v>
      </c>
      <c r="B461" s="5" t="s">
        <v>830</v>
      </c>
      <c r="C461" s="5" t="s">
        <v>434</v>
      </c>
      <c r="D461" s="5" t="s">
        <v>432</v>
      </c>
      <c r="E461" s="5" t="s">
        <v>907</v>
      </c>
      <c r="F461" s="623">
        <v>999</v>
      </c>
      <c r="G461" s="5" t="s">
        <v>428</v>
      </c>
    </row>
    <row r="462" spans="1:7" x14ac:dyDescent="0.25">
      <c r="A462" s="135">
        <v>461</v>
      </c>
      <c r="B462" s="5" t="s">
        <v>830</v>
      </c>
      <c r="C462" s="5" t="s">
        <v>417</v>
      </c>
      <c r="D462" s="5" t="s">
        <v>435</v>
      </c>
      <c r="E462" s="5" t="s">
        <v>908</v>
      </c>
      <c r="F462" s="623">
        <v>1299</v>
      </c>
      <c r="G462" s="5" t="s">
        <v>428</v>
      </c>
    </row>
    <row r="463" spans="1:7" x14ac:dyDescent="0.25">
      <c r="A463" s="135">
        <v>462</v>
      </c>
      <c r="B463" s="5" t="s">
        <v>830</v>
      </c>
      <c r="C463" s="5" t="s">
        <v>453</v>
      </c>
      <c r="D463" s="5" t="s">
        <v>437</v>
      </c>
      <c r="E463" s="5" t="s">
        <v>909</v>
      </c>
      <c r="F463" s="623">
        <v>549</v>
      </c>
      <c r="G463" s="5" t="s">
        <v>420</v>
      </c>
    </row>
    <row r="464" spans="1:7" x14ac:dyDescent="0.25">
      <c r="A464" s="135">
        <v>463</v>
      </c>
      <c r="B464" s="5" t="s">
        <v>830</v>
      </c>
      <c r="C464" s="5" t="s">
        <v>429</v>
      </c>
      <c r="D464" s="5" t="s">
        <v>439</v>
      </c>
      <c r="E464" s="5" t="s">
        <v>910</v>
      </c>
      <c r="F464" s="623">
        <v>1499</v>
      </c>
      <c r="G464" s="5" t="s">
        <v>428</v>
      </c>
    </row>
    <row r="465" spans="1:7" x14ac:dyDescent="0.25">
      <c r="A465" s="135">
        <v>464</v>
      </c>
      <c r="B465" s="5" t="s">
        <v>830</v>
      </c>
      <c r="C465" s="5" t="s">
        <v>453</v>
      </c>
      <c r="D465" s="5" t="s">
        <v>441</v>
      </c>
      <c r="E465" s="5" t="s">
        <v>911</v>
      </c>
      <c r="F465" s="623">
        <v>999</v>
      </c>
      <c r="G465" s="5" t="s">
        <v>428</v>
      </c>
    </row>
    <row r="466" spans="1:7" x14ac:dyDescent="0.25">
      <c r="A466" s="135">
        <v>465</v>
      </c>
      <c r="B466" s="5" t="s">
        <v>830</v>
      </c>
      <c r="C466" s="5" t="s">
        <v>453</v>
      </c>
      <c r="D466" s="5" t="s">
        <v>443</v>
      </c>
      <c r="E466" s="5" t="s">
        <v>912</v>
      </c>
      <c r="F466" s="623">
        <v>945</v>
      </c>
      <c r="G466" s="5" t="s">
        <v>428</v>
      </c>
    </row>
    <row r="467" spans="1:7" x14ac:dyDescent="0.25">
      <c r="A467" s="135">
        <v>466</v>
      </c>
      <c r="B467" s="5" t="s">
        <v>830</v>
      </c>
      <c r="C467" s="5" t="s">
        <v>417</v>
      </c>
      <c r="D467" s="5" t="s">
        <v>445</v>
      </c>
      <c r="E467" s="5" t="s">
        <v>913</v>
      </c>
      <c r="F467" s="623">
        <v>1999</v>
      </c>
      <c r="G467" s="5" t="s">
        <v>428</v>
      </c>
    </row>
    <row r="468" spans="1:7" x14ac:dyDescent="0.25">
      <c r="A468" s="135">
        <v>467</v>
      </c>
      <c r="B468" s="5" t="s">
        <v>830</v>
      </c>
      <c r="C468" s="5" t="s">
        <v>434</v>
      </c>
      <c r="D468" s="5" t="s">
        <v>447</v>
      </c>
      <c r="E468" s="5" t="s">
        <v>914</v>
      </c>
      <c r="F468" s="623">
        <v>999</v>
      </c>
      <c r="G468" s="5" t="s">
        <v>478</v>
      </c>
    </row>
    <row r="469" spans="1:7" x14ac:dyDescent="0.25">
      <c r="A469" s="135">
        <v>468</v>
      </c>
      <c r="B469" s="5" t="s">
        <v>830</v>
      </c>
      <c r="C469" s="5" t="s">
        <v>429</v>
      </c>
      <c r="D469" s="5" t="s">
        <v>450</v>
      </c>
      <c r="E469" s="5" t="s">
        <v>915</v>
      </c>
      <c r="F469" s="623">
        <v>1199</v>
      </c>
      <c r="G469" s="5" t="s">
        <v>527</v>
      </c>
    </row>
    <row r="470" spans="1:7" x14ac:dyDescent="0.25">
      <c r="A470" s="135">
        <v>469</v>
      </c>
      <c r="B470" s="5" t="s">
        <v>830</v>
      </c>
      <c r="C470" s="5" t="s">
        <v>425</v>
      </c>
      <c r="D470" s="5" t="s">
        <v>418</v>
      </c>
      <c r="E470" s="5" t="s">
        <v>916</v>
      </c>
      <c r="F470" s="623">
        <v>899</v>
      </c>
      <c r="G470" s="5" t="s">
        <v>449</v>
      </c>
    </row>
    <row r="471" spans="1:7" x14ac:dyDescent="0.25">
      <c r="A471" s="135">
        <v>470</v>
      </c>
      <c r="B471" s="5" t="s">
        <v>830</v>
      </c>
      <c r="C471" s="5" t="s">
        <v>434</v>
      </c>
      <c r="D471" s="5" t="s">
        <v>422</v>
      </c>
      <c r="E471" s="5" t="s">
        <v>917</v>
      </c>
      <c r="F471" s="623">
        <v>759</v>
      </c>
      <c r="G471" s="5" t="s">
        <v>428</v>
      </c>
    </row>
    <row r="472" spans="1:7" x14ac:dyDescent="0.25">
      <c r="A472" s="135">
        <v>471</v>
      </c>
      <c r="B472" s="5" t="s">
        <v>830</v>
      </c>
      <c r="C472" s="5" t="s">
        <v>429</v>
      </c>
      <c r="D472" s="5" t="s">
        <v>426</v>
      </c>
      <c r="E472" s="5" t="s">
        <v>893</v>
      </c>
      <c r="F472" s="623">
        <v>2053</v>
      </c>
      <c r="G472" s="5" t="s">
        <v>420</v>
      </c>
    </row>
    <row r="473" spans="1:7" x14ac:dyDescent="0.25">
      <c r="A473" s="135">
        <v>472</v>
      </c>
      <c r="B473" s="5" t="s">
        <v>830</v>
      </c>
      <c r="C473" s="5" t="s">
        <v>434</v>
      </c>
      <c r="D473" s="5" t="s">
        <v>430</v>
      </c>
      <c r="E473" s="5" t="s">
        <v>918</v>
      </c>
      <c r="F473" s="623">
        <v>699</v>
      </c>
      <c r="G473" s="5" t="s">
        <v>449</v>
      </c>
    </row>
    <row r="474" spans="1:7" x14ac:dyDescent="0.25">
      <c r="A474" s="135">
        <v>473</v>
      </c>
      <c r="B474" s="5" t="s">
        <v>830</v>
      </c>
      <c r="C474" s="5" t="s">
        <v>453</v>
      </c>
      <c r="D474" s="5" t="s">
        <v>432</v>
      </c>
      <c r="E474" s="5" t="s">
        <v>919</v>
      </c>
      <c r="F474" s="623">
        <v>1449</v>
      </c>
      <c r="G474" s="5" t="s">
        <v>424</v>
      </c>
    </row>
    <row r="475" spans="1:7" x14ac:dyDescent="0.25">
      <c r="A475" s="135">
        <v>474</v>
      </c>
      <c r="B475" s="5" t="s">
        <v>830</v>
      </c>
      <c r="C475" s="5" t="s">
        <v>425</v>
      </c>
      <c r="D475" s="5" t="s">
        <v>435</v>
      </c>
      <c r="E475" s="5" t="s">
        <v>920</v>
      </c>
      <c r="F475" s="623">
        <v>999</v>
      </c>
      <c r="G475" s="5" t="s">
        <v>428</v>
      </c>
    </row>
    <row r="476" spans="1:7" x14ac:dyDescent="0.25">
      <c r="A476" s="135">
        <v>475</v>
      </c>
      <c r="B476" s="5" t="s">
        <v>830</v>
      </c>
      <c r="C476" s="5" t="s">
        <v>429</v>
      </c>
      <c r="D476" s="5" t="s">
        <v>437</v>
      </c>
      <c r="E476" s="5" t="s">
        <v>921</v>
      </c>
      <c r="F476" s="623">
        <v>349</v>
      </c>
      <c r="G476" s="5" t="s">
        <v>424</v>
      </c>
    </row>
    <row r="477" spans="1:7" x14ac:dyDescent="0.25">
      <c r="A477" s="135">
        <v>476</v>
      </c>
      <c r="B477" s="5" t="s">
        <v>830</v>
      </c>
      <c r="C477" s="5" t="s">
        <v>417</v>
      </c>
      <c r="D477" s="5" t="s">
        <v>439</v>
      </c>
      <c r="E477" s="5" t="s">
        <v>922</v>
      </c>
      <c r="F477" s="623">
        <v>549</v>
      </c>
      <c r="G477" s="5" t="s">
        <v>449</v>
      </c>
    </row>
    <row r="478" spans="1:7" x14ac:dyDescent="0.25">
      <c r="A478" s="135">
        <v>477</v>
      </c>
      <c r="B478" s="5" t="s">
        <v>830</v>
      </c>
      <c r="C478" s="5" t="s">
        <v>425</v>
      </c>
      <c r="D478" s="5" t="s">
        <v>441</v>
      </c>
      <c r="E478" s="5" t="s">
        <v>923</v>
      </c>
      <c r="F478" s="623">
        <v>469</v>
      </c>
      <c r="G478" s="5" t="s">
        <v>527</v>
      </c>
    </row>
    <row r="479" spans="1:7" x14ac:dyDescent="0.25">
      <c r="A479" s="135">
        <v>478</v>
      </c>
      <c r="B479" s="5" t="s">
        <v>830</v>
      </c>
      <c r="C479" s="5" t="s">
        <v>425</v>
      </c>
      <c r="D479" s="5" t="s">
        <v>443</v>
      </c>
      <c r="E479" s="5" t="s">
        <v>924</v>
      </c>
      <c r="F479" s="623">
        <v>899</v>
      </c>
      <c r="G479" s="5" t="s">
        <v>428</v>
      </c>
    </row>
    <row r="480" spans="1:7" x14ac:dyDescent="0.25">
      <c r="A480" s="135">
        <v>479</v>
      </c>
      <c r="B480" s="5" t="s">
        <v>830</v>
      </c>
      <c r="C480" s="5" t="s">
        <v>429</v>
      </c>
      <c r="D480" s="5" t="s">
        <v>445</v>
      </c>
      <c r="E480" s="5" t="s">
        <v>925</v>
      </c>
      <c r="F480" s="623">
        <v>1029</v>
      </c>
      <c r="G480" s="5" t="s">
        <v>420</v>
      </c>
    </row>
    <row r="481" spans="1:7" x14ac:dyDescent="0.25">
      <c r="A481" s="135">
        <v>480</v>
      </c>
      <c r="B481" s="5" t="s">
        <v>830</v>
      </c>
      <c r="C481" s="5" t="s">
        <v>421</v>
      </c>
      <c r="D481" s="5" t="s">
        <v>447</v>
      </c>
      <c r="E481" s="5" t="s">
        <v>926</v>
      </c>
      <c r="F481" s="623">
        <v>549</v>
      </c>
      <c r="G481" s="5" t="s">
        <v>527</v>
      </c>
    </row>
    <row r="482" spans="1:7" x14ac:dyDescent="0.25">
      <c r="A482" s="135">
        <v>481</v>
      </c>
      <c r="B482" s="5" t="s">
        <v>830</v>
      </c>
      <c r="C482" s="5" t="s">
        <v>417</v>
      </c>
      <c r="D482" s="5" t="s">
        <v>450</v>
      </c>
      <c r="E482" s="5" t="s">
        <v>927</v>
      </c>
      <c r="F482" s="623">
        <v>649</v>
      </c>
      <c r="G482" s="5" t="s">
        <v>428</v>
      </c>
    </row>
    <row r="483" spans="1:7" x14ac:dyDescent="0.25">
      <c r="A483" s="135">
        <v>482</v>
      </c>
      <c r="B483" s="5" t="s">
        <v>830</v>
      </c>
      <c r="C483" s="5" t="s">
        <v>425</v>
      </c>
      <c r="D483" s="5" t="s">
        <v>418</v>
      </c>
      <c r="E483" s="5" t="s">
        <v>928</v>
      </c>
      <c r="F483" s="623">
        <v>649</v>
      </c>
      <c r="G483" s="5" t="s">
        <v>460</v>
      </c>
    </row>
    <row r="484" spans="1:7" x14ac:dyDescent="0.25">
      <c r="A484" s="135">
        <v>483</v>
      </c>
      <c r="B484" s="5" t="s">
        <v>830</v>
      </c>
      <c r="C484" s="5" t="s">
        <v>417</v>
      </c>
      <c r="D484" s="5" t="s">
        <v>422</v>
      </c>
      <c r="E484" s="5" t="s">
        <v>929</v>
      </c>
      <c r="F484" s="623">
        <v>499</v>
      </c>
      <c r="G484" s="5" t="s">
        <v>428</v>
      </c>
    </row>
    <row r="485" spans="1:7" x14ac:dyDescent="0.25">
      <c r="A485" s="135">
        <v>484</v>
      </c>
      <c r="B485" s="5" t="s">
        <v>830</v>
      </c>
      <c r="C485" s="5" t="s">
        <v>429</v>
      </c>
      <c r="D485" s="5" t="s">
        <v>426</v>
      </c>
      <c r="E485" s="5" t="s">
        <v>930</v>
      </c>
      <c r="F485" s="623">
        <v>698</v>
      </c>
      <c r="G485" s="5" t="s">
        <v>449</v>
      </c>
    </row>
    <row r="486" spans="1:7" x14ac:dyDescent="0.25">
      <c r="A486" s="135">
        <v>485</v>
      </c>
      <c r="B486" s="5" t="s">
        <v>830</v>
      </c>
      <c r="C486" s="5" t="s">
        <v>425</v>
      </c>
      <c r="D486" s="5" t="s">
        <v>430</v>
      </c>
      <c r="E486" s="5" t="s">
        <v>931</v>
      </c>
      <c r="F486" s="623">
        <v>1149</v>
      </c>
      <c r="G486" s="5" t="s">
        <v>478</v>
      </c>
    </row>
    <row r="487" spans="1:7" x14ac:dyDescent="0.25">
      <c r="A487" s="135">
        <v>486</v>
      </c>
      <c r="B487" s="5" t="s">
        <v>830</v>
      </c>
      <c r="C487" s="5" t="s">
        <v>429</v>
      </c>
      <c r="D487" s="5" t="s">
        <v>432</v>
      </c>
      <c r="E487" s="5" t="s">
        <v>932</v>
      </c>
      <c r="F487" s="623">
        <v>491</v>
      </c>
      <c r="G487" s="5" t="s">
        <v>449</v>
      </c>
    </row>
    <row r="488" spans="1:7" x14ac:dyDescent="0.25">
      <c r="A488" s="135">
        <v>487</v>
      </c>
      <c r="B488" s="5" t="s">
        <v>830</v>
      </c>
      <c r="C488" s="5" t="s">
        <v>453</v>
      </c>
      <c r="D488" s="5" t="s">
        <v>435</v>
      </c>
      <c r="E488" s="5" t="s">
        <v>933</v>
      </c>
      <c r="F488" s="623">
        <v>1999</v>
      </c>
      <c r="G488" s="5" t="s">
        <v>478</v>
      </c>
    </row>
    <row r="489" spans="1:7" x14ac:dyDescent="0.25">
      <c r="A489" s="135">
        <v>488</v>
      </c>
      <c r="B489" s="5" t="s">
        <v>830</v>
      </c>
      <c r="C489" s="5" t="s">
        <v>425</v>
      </c>
      <c r="D489" s="5" t="s">
        <v>437</v>
      </c>
      <c r="E489" s="5" t="s">
        <v>934</v>
      </c>
      <c r="F489" s="623">
        <v>599</v>
      </c>
      <c r="G489" s="5" t="s">
        <v>527</v>
      </c>
    </row>
    <row r="490" spans="1:7" x14ac:dyDescent="0.25">
      <c r="A490" s="135">
        <v>489</v>
      </c>
      <c r="B490" s="5" t="s">
        <v>830</v>
      </c>
      <c r="C490" s="5" t="s">
        <v>429</v>
      </c>
      <c r="D490" s="5" t="s">
        <v>439</v>
      </c>
      <c r="E490" s="5" t="s">
        <v>935</v>
      </c>
      <c r="F490" s="623">
        <v>1899</v>
      </c>
      <c r="G490" s="5" t="s">
        <v>478</v>
      </c>
    </row>
    <row r="491" spans="1:7" x14ac:dyDescent="0.25">
      <c r="A491" s="135">
        <v>490</v>
      </c>
      <c r="B491" s="5" t="s">
        <v>830</v>
      </c>
      <c r="C491" s="5" t="s">
        <v>453</v>
      </c>
      <c r="D491" s="5" t="s">
        <v>441</v>
      </c>
      <c r="E491" s="5" t="s">
        <v>936</v>
      </c>
      <c r="F491" s="623">
        <v>379</v>
      </c>
      <c r="G491" s="5" t="s">
        <v>527</v>
      </c>
    </row>
    <row r="492" spans="1:7" x14ac:dyDescent="0.25">
      <c r="A492" s="135">
        <v>491</v>
      </c>
      <c r="B492" s="5" t="s">
        <v>830</v>
      </c>
      <c r="C492" s="5" t="s">
        <v>425</v>
      </c>
      <c r="D492" s="5" t="s">
        <v>443</v>
      </c>
      <c r="E492" s="5" t="s">
        <v>937</v>
      </c>
      <c r="F492" s="623">
        <v>999</v>
      </c>
      <c r="G492" s="5" t="s">
        <v>424</v>
      </c>
    </row>
    <row r="493" spans="1:7" x14ac:dyDescent="0.25">
      <c r="A493" s="135">
        <v>492</v>
      </c>
      <c r="B493" s="5" t="s">
        <v>830</v>
      </c>
      <c r="C493" s="5" t="s">
        <v>425</v>
      </c>
      <c r="D493" s="5" t="s">
        <v>445</v>
      </c>
      <c r="E493" s="5" t="s">
        <v>938</v>
      </c>
      <c r="F493" s="623">
        <v>2199</v>
      </c>
      <c r="G493" s="5" t="s">
        <v>478</v>
      </c>
    </row>
    <row r="494" spans="1:7" x14ac:dyDescent="0.25">
      <c r="A494" s="135">
        <v>493</v>
      </c>
      <c r="B494" s="5" t="s">
        <v>830</v>
      </c>
      <c r="C494" s="5" t="s">
        <v>434</v>
      </c>
      <c r="D494" s="5" t="s">
        <v>447</v>
      </c>
      <c r="E494" s="5" t="s">
        <v>939</v>
      </c>
      <c r="F494" s="623">
        <v>849</v>
      </c>
      <c r="G494" s="5" t="s">
        <v>527</v>
      </c>
    </row>
    <row r="495" spans="1:7" x14ac:dyDescent="0.25">
      <c r="A495" s="135">
        <v>494</v>
      </c>
      <c r="B495" s="5" t="s">
        <v>830</v>
      </c>
      <c r="C495" s="5" t="s">
        <v>429</v>
      </c>
      <c r="D495" s="5" t="s">
        <v>450</v>
      </c>
      <c r="E495" s="5" t="s">
        <v>940</v>
      </c>
      <c r="F495" s="623">
        <v>1999</v>
      </c>
      <c r="G495" s="5" t="s">
        <v>424</v>
      </c>
    </row>
    <row r="496" spans="1:7" x14ac:dyDescent="0.25">
      <c r="A496" s="135">
        <v>495</v>
      </c>
      <c r="B496" s="5" t="s">
        <v>830</v>
      </c>
      <c r="C496" s="5" t="s">
        <v>434</v>
      </c>
      <c r="D496" s="5" t="s">
        <v>418</v>
      </c>
      <c r="E496" s="5" t="s">
        <v>941</v>
      </c>
      <c r="F496" s="623">
        <v>919</v>
      </c>
      <c r="G496" s="5" t="s">
        <v>428</v>
      </c>
    </row>
    <row r="497" spans="1:7" x14ac:dyDescent="0.25">
      <c r="A497" s="135">
        <v>496</v>
      </c>
      <c r="B497" s="5" t="s">
        <v>830</v>
      </c>
      <c r="C497" s="5" t="s">
        <v>453</v>
      </c>
      <c r="D497" s="5" t="s">
        <v>422</v>
      </c>
      <c r="E497" s="5" t="s">
        <v>942</v>
      </c>
      <c r="F497" s="623">
        <v>1249</v>
      </c>
      <c r="G497" s="5" t="s">
        <v>460</v>
      </c>
    </row>
    <row r="498" spans="1:7" x14ac:dyDescent="0.25">
      <c r="A498" s="135">
        <v>497</v>
      </c>
      <c r="B498" s="5" t="s">
        <v>830</v>
      </c>
      <c r="C498" s="5" t="s">
        <v>417</v>
      </c>
      <c r="D498" s="5" t="s">
        <v>426</v>
      </c>
      <c r="E498" s="5" t="s">
        <v>943</v>
      </c>
      <c r="F498" s="623">
        <v>3409</v>
      </c>
      <c r="G498" s="5" t="s">
        <v>420</v>
      </c>
    </row>
    <row r="499" spans="1:7" x14ac:dyDescent="0.25">
      <c r="A499" s="135">
        <v>498</v>
      </c>
      <c r="B499" s="5" t="s">
        <v>830</v>
      </c>
      <c r="C499" s="5" t="s">
        <v>425</v>
      </c>
      <c r="D499" s="5" t="s">
        <v>430</v>
      </c>
      <c r="E499" s="5" t="s">
        <v>944</v>
      </c>
      <c r="F499" s="623">
        <v>889</v>
      </c>
      <c r="G499" s="5" t="s">
        <v>428</v>
      </c>
    </row>
    <row r="500" spans="1:7" x14ac:dyDescent="0.25">
      <c r="A500" s="135">
        <v>499</v>
      </c>
      <c r="B500" s="5" t="s">
        <v>830</v>
      </c>
      <c r="C500" s="5" t="s">
        <v>425</v>
      </c>
      <c r="D500" s="5" t="s">
        <v>432</v>
      </c>
      <c r="E500" s="5" t="s">
        <v>945</v>
      </c>
      <c r="F500" s="623">
        <v>1299</v>
      </c>
      <c r="G500" s="5" t="s">
        <v>428</v>
      </c>
    </row>
    <row r="501" spans="1:7" x14ac:dyDescent="0.25">
      <c r="A501" s="135">
        <v>500</v>
      </c>
      <c r="B501" s="5" t="s">
        <v>830</v>
      </c>
      <c r="C501" s="5" t="s">
        <v>429</v>
      </c>
      <c r="D501" s="5" t="s">
        <v>435</v>
      </c>
      <c r="E501" s="5" t="s">
        <v>946</v>
      </c>
      <c r="F501" s="623">
        <v>1699</v>
      </c>
      <c r="G501" s="5" t="s">
        <v>527</v>
      </c>
    </row>
    <row r="502" spans="1:7" x14ac:dyDescent="0.25">
      <c r="A502" s="135">
        <v>501</v>
      </c>
      <c r="B502" s="5" t="s">
        <v>830</v>
      </c>
      <c r="C502" s="5" t="s">
        <v>425</v>
      </c>
      <c r="D502" s="5" t="s">
        <v>437</v>
      </c>
      <c r="E502" s="5" t="s">
        <v>947</v>
      </c>
      <c r="F502" s="623">
        <v>1699</v>
      </c>
      <c r="G502" s="5" t="s">
        <v>424</v>
      </c>
    </row>
    <row r="503" spans="1:7" x14ac:dyDescent="0.25">
      <c r="A503" s="135">
        <v>502</v>
      </c>
      <c r="B503" s="5" t="s">
        <v>830</v>
      </c>
      <c r="C503" s="5" t="s">
        <v>417</v>
      </c>
      <c r="D503" s="5" t="s">
        <v>439</v>
      </c>
      <c r="E503" s="5" t="s">
        <v>948</v>
      </c>
      <c r="F503" s="623">
        <v>679</v>
      </c>
      <c r="G503" s="5" t="s">
        <v>428</v>
      </c>
    </row>
    <row r="504" spans="1:7" x14ac:dyDescent="0.25">
      <c r="A504" s="135">
        <v>503</v>
      </c>
      <c r="B504" s="5" t="s">
        <v>830</v>
      </c>
      <c r="C504" s="5" t="s">
        <v>453</v>
      </c>
      <c r="D504" s="5" t="s">
        <v>441</v>
      </c>
      <c r="E504" s="5" t="s">
        <v>949</v>
      </c>
      <c r="F504" s="623">
        <v>3999</v>
      </c>
      <c r="G504" s="5" t="s">
        <v>478</v>
      </c>
    </row>
    <row r="505" spans="1:7" x14ac:dyDescent="0.25">
      <c r="A505" s="135">
        <v>504</v>
      </c>
      <c r="B505" s="5" t="s">
        <v>830</v>
      </c>
      <c r="C505" s="5" t="s">
        <v>453</v>
      </c>
      <c r="D505" s="5" t="s">
        <v>443</v>
      </c>
      <c r="E505" s="5" t="s">
        <v>950</v>
      </c>
      <c r="F505" s="623">
        <v>1399</v>
      </c>
      <c r="G505" s="5" t="s">
        <v>478</v>
      </c>
    </row>
    <row r="506" spans="1:7" x14ac:dyDescent="0.25">
      <c r="A506" s="135">
        <v>505</v>
      </c>
      <c r="B506" s="5" t="s">
        <v>830</v>
      </c>
      <c r="C506" s="5" t="s">
        <v>425</v>
      </c>
      <c r="D506" s="5" t="s">
        <v>445</v>
      </c>
      <c r="E506" s="5" t="s">
        <v>951</v>
      </c>
      <c r="F506" s="623">
        <v>729</v>
      </c>
      <c r="G506" s="5" t="s">
        <v>428</v>
      </c>
    </row>
    <row r="507" spans="1:7" x14ac:dyDescent="0.25">
      <c r="A507" s="135">
        <v>506</v>
      </c>
      <c r="B507" s="5" t="s">
        <v>830</v>
      </c>
      <c r="C507" s="5" t="s">
        <v>421</v>
      </c>
      <c r="D507" s="5" t="s">
        <v>447</v>
      </c>
      <c r="E507" s="5" t="s">
        <v>952</v>
      </c>
      <c r="F507" s="623">
        <v>2929</v>
      </c>
      <c r="G507" s="5" t="s">
        <v>420</v>
      </c>
    </row>
    <row r="508" spans="1:7" x14ac:dyDescent="0.25">
      <c r="A508" s="135">
        <v>507</v>
      </c>
      <c r="B508" s="5" t="s">
        <v>830</v>
      </c>
      <c r="C508" s="5" t="s">
        <v>417</v>
      </c>
      <c r="D508" s="5" t="s">
        <v>450</v>
      </c>
      <c r="E508" s="5" t="s">
        <v>953</v>
      </c>
      <c r="F508" s="623">
        <v>1599</v>
      </c>
      <c r="G508" s="5" t="s">
        <v>478</v>
      </c>
    </row>
    <row r="509" spans="1:7" x14ac:dyDescent="0.25">
      <c r="A509" s="135">
        <v>508</v>
      </c>
      <c r="B509" s="5" t="s">
        <v>830</v>
      </c>
      <c r="C509" s="5" t="s">
        <v>434</v>
      </c>
      <c r="D509" s="5" t="s">
        <v>418</v>
      </c>
      <c r="E509" s="5" t="s">
        <v>954</v>
      </c>
      <c r="F509" s="623">
        <v>1399</v>
      </c>
      <c r="G509" s="5" t="s">
        <v>478</v>
      </c>
    </row>
    <row r="510" spans="1:7" x14ac:dyDescent="0.25">
      <c r="A510" s="135">
        <v>509</v>
      </c>
      <c r="B510" s="5" t="s">
        <v>830</v>
      </c>
      <c r="C510" s="5" t="s">
        <v>425</v>
      </c>
      <c r="D510" s="5" t="s">
        <v>422</v>
      </c>
      <c r="E510" s="5" t="s">
        <v>955</v>
      </c>
      <c r="F510" s="623">
        <v>1399</v>
      </c>
      <c r="G510" s="5" t="s">
        <v>478</v>
      </c>
    </row>
    <row r="511" spans="1:7" x14ac:dyDescent="0.25">
      <c r="A511" s="135">
        <v>510</v>
      </c>
      <c r="B511" s="5" t="s">
        <v>830</v>
      </c>
      <c r="C511" s="5" t="s">
        <v>421</v>
      </c>
      <c r="D511" s="5" t="s">
        <v>426</v>
      </c>
      <c r="E511" s="5" t="s">
        <v>956</v>
      </c>
      <c r="F511" s="623">
        <v>1849</v>
      </c>
      <c r="G511" s="5" t="s">
        <v>478</v>
      </c>
    </row>
    <row r="512" spans="1:7" x14ac:dyDescent="0.25">
      <c r="A512" s="135">
        <v>511</v>
      </c>
      <c r="B512" s="5" t="s">
        <v>830</v>
      </c>
      <c r="C512" s="5" t="s">
        <v>429</v>
      </c>
      <c r="D512" s="5" t="s">
        <v>430</v>
      </c>
      <c r="E512" s="5" t="s">
        <v>957</v>
      </c>
      <c r="F512" s="623">
        <v>1099</v>
      </c>
      <c r="G512" s="5" t="s">
        <v>478</v>
      </c>
    </row>
    <row r="513" spans="1:7" x14ac:dyDescent="0.25">
      <c r="A513" s="135">
        <v>512</v>
      </c>
      <c r="B513" s="5" t="s">
        <v>830</v>
      </c>
      <c r="C513" s="5" t="s">
        <v>453</v>
      </c>
      <c r="D513" s="5" t="s">
        <v>432</v>
      </c>
      <c r="E513" s="5" t="s">
        <v>958</v>
      </c>
      <c r="F513" s="623">
        <v>999</v>
      </c>
      <c r="G513" s="5" t="s">
        <v>478</v>
      </c>
    </row>
    <row r="514" spans="1:7" x14ac:dyDescent="0.25">
      <c r="A514" s="135">
        <v>513</v>
      </c>
      <c r="B514" s="5" t="s">
        <v>830</v>
      </c>
      <c r="C514" s="5" t="s">
        <v>434</v>
      </c>
      <c r="D514" s="5" t="s">
        <v>435</v>
      </c>
      <c r="E514" s="5" t="s">
        <v>959</v>
      </c>
      <c r="F514" s="623">
        <v>999</v>
      </c>
      <c r="G514" s="5" t="s">
        <v>478</v>
      </c>
    </row>
    <row r="515" spans="1:7" x14ac:dyDescent="0.25">
      <c r="A515" s="135">
        <v>514</v>
      </c>
      <c r="B515" s="5" t="s">
        <v>830</v>
      </c>
      <c r="C515" s="5" t="s">
        <v>417</v>
      </c>
      <c r="D515" s="5" t="s">
        <v>437</v>
      </c>
      <c r="E515" s="5" t="s">
        <v>960</v>
      </c>
      <c r="F515" s="623">
        <v>1449</v>
      </c>
      <c r="G515" s="5" t="s">
        <v>478</v>
      </c>
    </row>
    <row r="516" spans="1:7" x14ac:dyDescent="0.25">
      <c r="A516" s="135">
        <v>515</v>
      </c>
      <c r="B516" s="5" t="s">
        <v>830</v>
      </c>
      <c r="C516" s="5" t="s">
        <v>421</v>
      </c>
      <c r="D516" s="5" t="s">
        <v>439</v>
      </c>
      <c r="E516" s="5" t="s">
        <v>961</v>
      </c>
      <c r="F516" s="623">
        <v>1699</v>
      </c>
      <c r="G516" s="5" t="s">
        <v>478</v>
      </c>
    </row>
    <row r="517" spans="1:7" x14ac:dyDescent="0.25">
      <c r="A517" s="135">
        <v>516</v>
      </c>
      <c r="B517" s="5" t="s">
        <v>830</v>
      </c>
      <c r="C517" s="5" t="s">
        <v>429</v>
      </c>
      <c r="D517" s="5" t="s">
        <v>441</v>
      </c>
      <c r="E517" s="5" t="s">
        <v>962</v>
      </c>
      <c r="F517" s="623">
        <v>1699</v>
      </c>
      <c r="G517" s="5" t="s">
        <v>478</v>
      </c>
    </row>
    <row r="518" spans="1:7" x14ac:dyDescent="0.25">
      <c r="A518" s="135">
        <v>517</v>
      </c>
      <c r="B518" s="5" t="s">
        <v>830</v>
      </c>
      <c r="C518" s="5" t="s">
        <v>425</v>
      </c>
      <c r="D518" s="5" t="s">
        <v>443</v>
      </c>
      <c r="E518" s="5" t="s">
        <v>963</v>
      </c>
      <c r="F518" s="623">
        <v>1899</v>
      </c>
      <c r="G518" s="5" t="s">
        <v>527</v>
      </c>
    </row>
    <row r="519" spans="1:7" x14ac:dyDescent="0.25">
      <c r="A519" s="135">
        <v>518</v>
      </c>
      <c r="B519" s="5" t="s">
        <v>830</v>
      </c>
      <c r="C519" s="5" t="s">
        <v>429</v>
      </c>
      <c r="D519" s="5" t="s">
        <v>445</v>
      </c>
      <c r="E519" s="5" t="s">
        <v>964</v>
      </c>
      <c r="F519" s="623">
        <v>1799</v>
      </c>
      <c r="G519" s="5" t="s">
        <v>527</v>
      </c>
    </row>
    <row r="520" spans="1:7" x14ac:dyDescent="0.25">
      <c r="A520" s="135">
        <v>519</v>
      </c>
      <c r="B520" s="5" t="s">
        <v>830</v>
      </c>
      <c r="C520" s="5" t="s">
        <v>425</v>
      </c>
      <c r="D520" s="5" t="s">
        <v>447</v>
      </c>
      <c r="E520" s="5" t="s">
        <v>965</v>
      </c>
      <c r="F520" s="623">
        <v>1799</v>
      </c>
      <c r="G520" s="5" t="s">
        <v>527</v>
      </c>
    </row>
    <row r="521" spans="1:7" x14ac:dyDescent="0.25">
      <c r="A521" s="135">
        <v>520</v>
      </c>
      <c r="B521" s="5" t="s">
        <v>830</v>
      </c>
      <c r="C521" s="5" t="s">
        <v>417</v>
      </c>
      <c r="D521" s="5" t="s">
        <v>450</v>
      </c>
      <c r="E521" s="5" t="s">
        <v>966</v>
      </c>
      <c r="F521" s="623">
        <v>2199</v>
      </c>
      <c r="G521" s="5" t="s">
        <v>527</v>
      </c>
    </row>
    <row r="522" spans="1:7" x14ac:dyDescent="0.25">
      <c r="A522" s="135">
        <v>521</v>
      </c>
      <c r="B522" s="5" t="s">
        <v>830</v>
      </c>
      <c r="C522" s="5" t="s">
        <v>453</v>
      </c>
      <c r="D522" s="5" t="s">
        <v>418</v>
      </c>
      <c r="E522" s="5" t="s">
        <v>967</v>
      </c>
      <c r="F522" s="623">
        <v>1499</v>
      </c>
      <c r="G522" s="5" t="s">
        <v>527</v>
      </c>
    </row>
    <row r="523" spans="1:7" x14ac:dyDescent="0.25">
      <c r="A523" s="135">
        <v>522</v>
      </c>
      <c r="B523" s="5" t="s">
        <v>830</v>
      </c>
      <c r="C523" s="5" t="s">
        <v>429</v>
      </c>
      <c r="D523" s="5" t="s">
        <v>422</v>
      </c>
      <c r="E523" s="5" t="s">
        <v>968</v>
      </c>
      <c r="F523" s="623">
        <v>1299</v>
      </c>
      <c r="G523" s="5" t="s">
        <v>527</v>
      </c>
    </row>
    <row r="524" spans="1:7" x14ac:dyDescent="0.25">
      <c r="A524" s="135">
        <v>523</v>
      </c>
      <c r="B524" s="5" t="s">
        <v>830</v>
      </c>
      <c r="C524" s="5" t="s">
        <v>434</v>
      </c>
      <c r="D524" s="5" t="s">
        <v>426</v>
      </c>
      <c r="E524" s="5" t="s">
        <v>969</v>
      </c>
      <c r="F524" s="623">
        <v>1699</v>
      </c>
      <c r="G524" s="5" t="s">
        <v>527</v>
      </c>
    </row>
    <row r="525" spans="1:7" x14ac:dyDescent="0.25">
      <c r="A525" s="135">
        <v>524</v>
      </c>
      <c r="B525" s="5" t="s">
        <v>830</v>
      </c>
      <c r="C525" s="5" t="s">
        <v>453</v>
      </c>
      <c r="D525" s="5" t="s">
        <v>430</v>
      </c>
      <c r="E525" s="5" t="s">
        <v>970</v>
      </c>
      <c r="F525" s="623">
        <v>1049</v>
      </c>
      <c r="G525" s="5" t="s">
        <v>527</v>
      </c>
    </row>
    <row r="526" spans="1:7" x14ac:dyDescent="0.25">
      <c r="A526" s="135">
        <v>525</v>
      </c>
      <c r="B526" s="5" t="s">
        <v>830</v>
      </c>
      <c r="C526" s="5" t="s">
        <v>453</v>
      </c>
      <c r="D526" s="5" t="s">
        <v>432</v>
      </c>
      <c r="E526" s="5" t="s">
        <v>971</v>
      </c>
      <c r="F526" s="623">
        <v>949</v>
      </c>
      <c r="G526" s="5" t="s">
        <v>527</v>
      </c>
    </row>
    <row r="527" spans="1:7" x14ac:dyDescent="0.25">
      <c r="A527" s="135">
        <v>526</v>
      </c>
      <c r="B527" s="5" t="s">
        <v>830</v>
      </c>
      <c r="C527" s="5" t="s">
        <v>417</v>
      </c>
      <c r="D527" s="5" t="s">
        <v>435</v>
      </c>
      <c r="E527" s="5" t="s">
        <v>972</v>
      </c>
      <c r="F527" s="623">
        <v>1099</v>
      </c>
      <c r="G527" s="5" t="s">
        <v>527</v>
      </c>
    </row>
    <row r="528" spans="1:7" x14ac:dyDescent="0.25">
      <c r="A528" s="135">
        <v>527</v>
      </c>
      <c r="B528" s="5" t="s">
        <v>830</v>
      </c>
      <c r="C528" s="5" t="s">
        <v>417</v>
      </c>
      <c r="D528" s="5" t="s">
        <v>437</v>
      </c>
      <c r="E528" s="5" t="s">
        <v>973</v>
      </c>
      <c r="F528" s="623">
        <v>749</v>
      </c>
      <c r="G528" s="5" t="s">
        <v>527</v>
      </c>
    </row>
    <row r="529" spans="1:7" x14ac:dyDescent="0.25">
      <c r="A529" s="135">
        <v>528</v>
      </c>
      <c r="B529" s="5" t="s">
        <v>830</v>
      </c>
      <c r="C529" s="5" t="s">
        <v>434</v>
      </c>
      <c r="D529" s="5" t="s">
        <v>439</v>
      </c>
      <c r="E529" s="5" t="s">
        <v>974</v>
      </c>
      <c r="F529" s="623">
        <v>749</v>
      </c>
      <c r="G529" s="5" t="s">
        <v>527</v>
      </c>
    </row>
    <row r="530" spans="1:7" x14ac:dyDescent="0.25">
      <c r="A530" s="135">
        <v>529</v>
      </c>
      <c r="B530" s="5" t="s">
        <v>830</v>
      </c>
      <c r="C530" s="5" t="s">
        <v>417</v>
      </c>
      <c r="D530" s="5" t="s">
        <v>441</v>
      </c>
      <c r="E530" s="5" t="s">
        <v>975</v>
      </c>
      <c r="F530" s="623">
        <v>599</v>
      </c>
      <c r="G530" s="5" t="s">
        <v>527</v>
      </c>
    </row>
    <row r="531" spans="1:7" x14ac:dyDescent="0.25">
      <c r="A531" s="135">
        <v>530</v>
      </c>
      <c r="B531" s="5" t="s">
        <v>830</v>
      </c>
      <c r="C531" s="5" t="s">
        <v>429</v>
      </c>
      <c r="D531" s="5" t="s">
        <v>443</v>
      </c>
      <c r="E531" s="5" t="s">
        <v>976</v>
      </c>
      <c r="F531" s="623">
        <v>599</v>
      </c>
      <c r="G531" s="5" t="s">
        <v>527</v>
      </c>
    </row>
    <row r="532" spans="1:7" x14ac:dyDescent="0.25">
      <c r="A532" s="135">
        <v>531</v>
      </c>
      <c r="B532" s="5" t="s">
        <v>830</v>
      </c>
      <c r="C532" s="5" t="s">
        <v>417</v>
      </c>
      <c r="D532" s="5" t="s">
        <v>445</v>
      </c>
      <c r="E532" s="5" t="s">
        <v>977</v>
      </c>
      <c r="F532" s="623">
        <v>1599</v>
      </c>
      <c r="G532" s="5" t="s">
        <v>424</v>
      </c>
    </row>
    <row r="533" spans="1:7" x14ac:dyDescent="0.25">
      <c r="A533" s="135">
        <v>532</v>
      </c>
      <c r="B533" s="5" t="s">
        <v>830</v>
      </c>
      <c r="C533" s="5" t="s">
        <v>429</v>
      </c>
      <c r="D533" s="5" t="s">
        <v>447</v>
      </c>
      <c r="E533" s="5" t="s">
        <v>978</v>
      </c>
      <c r="F533" s="623">
        <v>1999</v>
      </c>
      <c r="G533" s="5" t="s">
        <v>428</v>
      </c>
    </row>
    <row r="534" spans="1:7" x14ac:dyDescent="0.25">
      <c r="A534" s="135">
        <v>533</v>
      </c>
      <c r="B534" s="5" t="s">
        <v>830</v>
      </c>
      <c r="C534" s="5" t="s">
        <v>425</v>
      </c>
      <c r="D534" s="5" t="s">
        <v>450</v>
      </c>
      <c r="E534" s="5" t="s">
        <v>979</v>
      </c>
      <c r="F534" s="623">
        <v>999</v>
      </c>
      <c r="G534" s="5" t="s">
        <v>428</v>
      </c>
    </row>
    <row r="535" spans="1:7" x14ac:dyDescent="0.25">
      <c r="A535" s="135">
        <v>534</v>
      </c>
      <c r="B535" s="5" t="s">
        <v>830</v>
      </c>
      <c r="C535" s="5" t="s">
        <v>425</v>
      </c>
      <c r="D535" s="5" t="s">
        <v>418</v>
      </c>
      <c r="E535" s="5" t="s">
        <v>980</v>
      </c>
      <c r="F535" s="623">
        <v>1799</v>
      </c>
      <c r="G535" s="5" t="s">
        <v>460</v>
      </c>
    </row>
    <row r="536" spans="1:7" x14ac:dyDescent="0.25">
      <c r="A536" s="135">
        <v>535</v>
      </c>
      <c r="B536" s="5" t="s">
        <v>830</v>
      </c>
      <c r="C536" s="5" t="s">
        <v>434</v>
      </c>
      <c r="D536" s="5" t="s">
        <v>422</v>
      </c>
      <c r="E536" s="5" t="s">
        <v>981</v>
      </c>
      <c r="F536" s="623">
        <v>1149</v>
      </c>
      <c r="G536" s="5" t="s">
        <v>460</v>
      </c>
    </row>
    <row r="537" spans="1:7" x14ac:dyDescent="0.25">
      <c r="A537" s="135">
        <v>536</v>
      </c>
      <c r="B537" s="5" t="s">
        <v>830</v>
      </c>
      <c r="C537" s="5" t="s">
        <v>421</v>
      </c>
      <c r="D537" s="5" t="s">
        <v>426</v>
      </c>
      <c r="E537" s="5" t="s">
        <v>982</v>
      </c>
      <c r="F537" s="623">
        <v>1399</v>
      </c>
      <c r="G537" s="5" t="s">
        <v>460</v>
      </c>
    </row>
    <row r="538" spans="1:7" x14ac:dyDescent="0.25">
      <c r="A538" s="135">
        <v>537</v>
      </c>
      <c r="B538" s="5" t="s">
        <v>830</v>
      </c>
      <c r="C538" s="5" t="s">
        <v>421</v>
      </c>
      <c r="D538" s="5" t="s">
        <v>430</v>
      </c>
      <c r="E538" s="5" t="s">
        <v>983</v>
      </c>
      <c r="F538" s="623">
        <v>1499</v>
      </c>
      <c r="G538" s="5" t="s">
        <v>460</v>
      </c>
    </row>
    <row r="539" spans="1:7" x14ac:dyDescent="0.25">
      <c r="A539" s="135">
        <v>538</v>
      </c>
      <c r="B539" s="5" t="s">
        <v>830</v>
      </c>
      <c r="C539" s="5" t="s">
        <v>417</v>
      </c>
      <c r="D539" s="5" t="s">
        <v>432</v>
      </c>
      <c r="E539" s="5" t="s">
        <v>984</v>
      </c>
      <c r="F539" s="623">
        <v>1789</v>
      </c>
      <c r="G539" s="5" t="s">
        <v>460</v>
      </c>
    </row>
    <row r="540" spans="1:7" x14ac:dyDescent="0.25">
      <c r="A540" s="135">
        <v>539</v>
      </c>
      <c r="B540" s="5" t="s">
        <v>830</v>
      </c>
      <c r="C540" s="5" t="s">
        <v>434</v>
      </c>
      <c r="D540" s="5" t="s">
        <v>435</v>
      </c>
      <c r="E540" s="5" t="s">
        <v>985</v>
      </c>
      <c r="F540" s="623">
        <v>1499</v>
      </c>
      <c r="G540" s="5" t="s">
        <v>460</v>
      </c>
    </row>
    <row r="541" spans="1:7" x14ac:dyDescent="0.25">
      <c r="A541" s="135">
        <v>540</v>
      </c>
      <c r="B541" s="5" t="s">
        <v>830</v>
      </c>
      <c r="C541" s="5" t="s">
        <v>453</v>
      </c>
      <c r="D541" s="5" t="s">
        <v>437</v>
      </c>
      <c r="E541" s="5" t="s">
        <v>986</v>
      </c>
      <c r="F541" s="623">
        <v>2869</v>
      </c>
      <c r="G541" s="5" t="s">
        <v>420</v>
      </c>
    </row>
    <row r="542" spans="1:7" x14ac:dyDescent="0.25">
      <c r="A542" s="135">
        <v>541</v>
      </c>
      <c r="B542" s="5" t="s">
        <v>830</v>
      </c>
      <c r="C542" s="5" t="s">
        <v>429</v>
      </c>
      <c r="D542" s="5" t="s">
        <v>439</v>
      </c>
      <c r="E542" s="5" t="s">
        <v>987</v>
      </c>
      <c r="F542" s="623">
        <v>2749</v>
      </c>
      <c r="G542" s="5" t="s">
        <v>420</v>
      </c>
    </row>
    <row r="543" spans="1:7" x14ac:dyDescent="0.25">
      <c r="A543" s="135">
        <v>542</v>
      </c>
      <c r="B543" s="5" t="s">
        <v>988</v>
      </c>
      <c r="C543" s="5" t="s">
        <v>421</v>
      </c>
      <c r="D543" s="5" t="s">
        <v>441</v>
      </c>
      <c r="E543" s="5" t="s">
        <v>989</v>
      </c>
      <c r="F543" s="623">
        <v>299</v>
      </c>
      <c r="G543" s="5" t="s">
        <v>752</v>
      </c>
    </row>
    <row r="544" spans="1:7" x14ac:dyDescent="0.25">
      <c r="A544" s="135">
        <v>543</v>
      </c>
      <c r="B544" s="5" t="s">
        <v>988</v>
      </c>
      <c r="C544" s="5" t="s">
        <v>421</v>
      </c>
      <c r="D544" s="5" t="s">
        <v>443</v>
      </c>
      <c r="E544" s="5" t="s">
        <v>990</v>
      </c>
      <c r="F544" s="623">
        <v>429</v>
      </c>
      <c r="G544" s="5" t="s">
        <v>752</v>
      </c>
    </row>
    <row r="545" spans="1:7" x14ac:dyDescent="0.25">
      <c r="A545" s="135">
        <v>544</v>
      </c>
      <c r="B545" s="5" t="s">
        <v>988</v>
      </c>
      <c r="C545" s="5" t="s">
        <v>425</v>
      </c>
      <c r="D545" s="5" t="s">
        <v>445</v>
      </c>
      <c r="E545" s="5" t="s">
        <v>991</v>
      </c>
      <c r="F545" s="623">
        <v>339</v>
      </c>
      <c r="G545" s="5" t="s">
        <v>992</v>
      </c>
    </row>
    <row r="546" spans="1:7" x14ac:dyDescent="0.25">
      <c r="A546" s="135">
        <v>545</v>
      </c>
      <c r="B546" s="5" t="s">
        <v>988</v>
      </c>
      <c r="C546" s="5" t="s">
        <v>453</v>
      </c>
      <c r="D546" s="5" t="s">
        <v>447</v>
      </c>
      <c r="E546" s="5" t="s">
        <v>993</v>
      </c>
      <c r="F546" s="623">
        <v>544</v>
      </c>
      <c r="G546" s="5" t="s">
        <v>752</v>
      </c>
    </row>
    <row r="547" spans="1:7" x14ac:dyDescent="0.25">
      <c r="A547" s="135">
        <v>546</v>
      </c>
      <c r="B547" s="5" t="s">
        <v>988</v>
      </c>
      <c r="C547" s="5" t="s">
        <v>421</v>
      </c>
      <c r="D547" s="5" t="s">
        <v>450</v>
      </c>
      <c r="E547" s="5" t="s">
        <v>994</v>
      </c>
      <c r="F547" s="623">
        <v>219</v>
      </c>
      <c r="G547" s="5" t="s">
        <v>992</v>
      </c>
    </row>
    <row r="548" spans="1:7" x14ac:dyDescent="0.25">
      <c r="A548" s="135">
        <v>547</v>
      </c>
      <c r="B548" s="5" t="s">
        <v>988</v>
      </c>
      <c r="C548" s="5" t="s">
        <v>417</v>
      </c>
      <c r="D548" s="5" t="s">
        <v>418</v>
      </c>
      <c r="E548" s="5" t="s">
        <v>995</v>
      </c>
      <c r="F548" s="623">
        <v>449</v>
      </c>
      <c r="G548" s="5" t="s">
        <v>992</v>
      </c>
    </row>
    <row r="549" spans="1:7" x14ac:dyDescent="0.25">
      <c r="A549" s="135">
        <v>548</v>
      </c>
      <c r="B549" s="5" t="s">
        <v>988</v>
      </c>
      <c r="C549" s="5" t="s">
        <v>434</v>
      </c>
      <c r="D549" s="5" t="s">
        <v>422</v>
      </c>
      <c r="E549" s="5" t="s">
        <v>996</v>
      </c>
      <c r="F549" s="623">
        <v>319</v>
      </c>
      <c r="G549" s="5" t="s">
        <v>992</v>
      </c>
    </row>
    <row r="550" spans="1:7" x14ac:dyDescent="0.25">
      <c r="A550" s="135">
        <v>549</v>
      </c>
      <c r="B550" s="5" t="s">
        <v>988</v>
      </c>
      <c r="C550" s="5" t="s">
        <v>417</v>
      </c>
      <c r="D550" s="5" t="s">
        <v>426</v>
      </c>
      <c r="E550" s="5" t="s">
        <v>997</v>
      </c>
      <c r="F550" s="623">
        <v>369</v>
      </c>
      <c r="G550" s="5" t="s">
        <v>998</v>
      </c>
    </row>
    <row r="551" spans="1:7" x14ac:dyDescent="0.25">
      <c r="A551" s="135">
        <v>550</v>
      </c>
      <c r="B551" s="5" t="s">
        <v>988</v>
      </c>
      <c r="C551" s="5" t="s">
        <v>421</v>
      </c>
      <c r="D551" s="5" t="s">
        <v>430</v>
      </c>
      <c r="E551" s="5" t="s">
        <v>999</v>
      </c>
      <c r="F551" s="623">
        <v>549</v>
      </c>
      <c r="G551" s="5" t="s">
        <v>752</v>
      </c>
    </row>
    <row r="552" spans="1:7" x14ac:dyDescent="0.25">
      <c r="A552" s="135">
        <v>551</v>
      </c>
      <c r="B552" s="5" t="s">
        <v>988</v>
      </c>
      <c r="C552" s="5" t="s">
        <v>434</v>
      </c>
      <c r="D552" s="5" t="s">
        <v>432</v>
      </c>
      <c r="E552" s="5" t="s">
        <v>1000</v>
      </c>
      <c r="F552" s="623">
        <v>649</v>
      </c>
      <c r="G552" s="5" t="s">
        <v>752</v>
      </c>
    </row>
    <row r="553" spans="1:7" x14ac:dyDescent="0.25">
      <c r="A553" s="135">
        <v>552</v>
      </c>
      <c r="B553" s="5" t="s">
        <v>988</v>
      </c>
      <c r="C553" s="5" t="s">
        <v>453</v>
      </c>
      <c r="D553" s="5" t="s">
        <v>435</v>
      </c>
      <c r="E553" s="5" t="s">
        <v>1001</v>
      </c>
      <c r="F553" s="623">
        <v>499</v>
      </c>
      <c r="G553" s="5" t="s">
        <v>992</v>
      </c>
    </row>
    <row r="554" spans="1:7" x14ac:dyDescent="0.25">
      <c r="A554" s="135">
        <v>553</v>
      </c>
      <c r="B554" s="5" t="s">
        <v>988</v>
      </c>
      <c r="C554" s="5" t="s">
        <v>417</v>
      </c>
      <c r="D554" s="5" t="s">
        <v>437</v>
      </c>
      <c r="E554" s="5" t="s">
        <v>1002</v>
      </c>
      <c r="F554" s="623">
        <v>239</v>
      </c>
      <c r="G554" s="5" t="s">
        <v>752</v>
      </c>
    </row>
    <row r="555" spans="1:7" x14ac:dyDescent="0.25">
      <c r="A555" s="135">
        <v>554</v>
      </c>
      <c r="B555" s="5" t="s">
        <v>988</v>
      </c>
      <c r="C555" s="5" t="s">
        <v>425</v>
      </c>
      <c r="D555" s="5" t="s">
        <v>439</v>
      </c>
      <c r="E555" s="5" t="s">
        <v>1003</v>
      </c>
      <c r="F555" s="623">
        <v>722</v>
      </c>
      <c r="G555" s="5" t="s">
        <v>752</v>
      </c>
    </row>
    <row r="556" spans="1:7" x14ac:dyDescent="0.25">
      <c r="A556" s="135">
        <v>555</v>
      </c>
      <c r="B556" s="5" t="s">
        <v>988</v>
      </c>
      <c r="C556" s="5" t="s">
        <v>453</v>
      </c>
      <c r="D556" s="5" t="s">
        <v>441</v>
      </c>
      <c r="E556" s="5" t="s">
        <v>1004</v>
      </c>
      <c r="F556" s="623">
        <v>219</v>
      </c>
      <c r="G556" s="5" t="s">
        <v>752</v>
      </c>
    </row>
    <row r="557" spans="1:7" x14ac:dyDescent="0.25">
      <c r="A557" s="135">
        <v>556</v>
      </c>
      <c r="B557" s="5" t="s">
        <v>988</v>
      </c>
      <c r="C557" s="5" t="s">
        <v>453</v>
      </c>
      <c r="D557" s="5" t="s">
        <v>443</v>
      </c>
      <c r="E557" s="5" t="s">
        <v>1005</v>
      </c>
      <c r="F557" s="623">
        <v>169</v>
      </c>
      <c r="G557" s="5" t="s">
        <v>1006</v>
      </c>
    </row>
    <row r="558" spans="1:7" x14ac:dyDescent="0.25">
      <c r="A558" s="135">
        <v>557</v>
      </c>
      <c r="B558" s="5" t="s">
        <v>988</v>
      </c>
      <c r="C558" s="5" t="s">
        <v>434</v>
      </c>
      <c r="D558" s="5" t="s">
        <v>445</v>
      </c>
      <c r="E558" s="5" t="s">
        <v>1007</v>
      </c>
      <c r="F558" s="623">
        <v>545</v>
      </c>
      <c r="G558" s="5" t="s">
        <v>1006</v>
      </c>
    </row>
    <row r="559" spans="1:7" x14ac:dyDescent="0.25">
      <c r="A559" s="135">
        <v>558</v>
      </c>
      <c r="B559" s="5" t="s">
        <v>988</v>
      </c>
      <c r="C559" s="5" t="s">
        <v>425</v>
      </c>
      <c r="D559" s="5" t="s">
        <v>447</v>
      </c>
      <c r="E559" s="5" t="s">
        <v>1008</v>
      </c>
      <c r="F559" s="623">
        <v>299</v>
      </c>
      <c r="G559" s="5" t="s">
        <v>455</v>
      </c>
    </row>
    <row r="560" spans="1:7" x14ac:dyDescent="0.25">
      <c r="A560" s="135">
        <v>559</v>
      </c>
      <c r="B560" s="5" t="s">
        <v>988</v>
      </c>
      <c r="C560" s="5" t="s">
        <v>425</v>
      </c>
      <c r="D560" s="5" t="s">
        <v>450</v>
      </c>
      <c r="E560" s="5" t="s">
        <v>1009</v>
      </c>
      <c r="F560" s="623">
        <v>649</v>
      </c>
      <c r="G560" s="5" t="s">
        <v>752</v>
      </c>
    </row>
    <row r="561" spans="1:7" x14ac:dyDescent="0.25">
      <c r="A561" s="135">
        <v>560</v>
      </c>
      <c r="B561" s="5" t="s">
        <v>988</v>
      </c>
      <c r="C561" s="5" t="s">
        <v>417</v>
      </c>
      <c r="D561" s="5" t="s">
        <v>418</v>
      </c>
      <c r="E561" s="5" t="s">
        <v>1010</v>
      </c>
      <c r="F561" s="623">
        <v>1777</v>
      </c>
      <c r="G561" s="5" t="s">
        <v>752</v>
      </c>
    </row>
    <row r="562" spans="1:7" x14ac:dyDescent="0.25">
      <c r="A562" s="135">
        <v>561</v>
      </c>
      <c r="B562" s="5" t="s">
        <v>988</v>
      </c>
      <c r="C562" s="5" t="s">
        <v>421</v>
      </c>
      <c r="D562" s="5" t="s">
        <v>422</v>
      </c>
      <c r="E562" s="5" t="s">
        <v>1011</v>
      </c>
      <c r="F562" s="623">
        <v>219</v>
      </c>
      <c r="G562" s="5" t="s">
        <v>752</v>
      </c>
    </row>
    <row r="563" spans="1:7" x14ac:dyDescent="0.25">
      <c r="A563" s="135">
        <v>562</v>
      </c>
      <c r="B563" s="5" t="s">
        <v>988</v>
      </c>
      <c r="C563" s="5" t="s">
        <v>425</v>
      </c>
      <c r="D563" s="5" t="s">
        <v>426</v>
      </c>
      <c r="E563" s="5" t="s">
        <v>1012</v>
      </c>
      <c r="F563" s="623">
        <v>499</v>
      </c>
      <c r="G563" s="5" t="s">
        <v>1006</v>
      </c>
    </row>
    <row r="564" spans="1:7" x14ac:dyDescent="0.25">
      <c r="A564" s="135">
        <v>563</v>
      </c>
      <c r="B564" s="5" t="s">
        <v>988</v>
      </c>
      <c r="C564" s="5" t="s">
        <v>417</v>
      </c>
      <c r="D564" s="5" t="s">
        <v>430</v>
      </c>
      <c r="E564" s="5" t="s">
        <v>1013</v>
      </c>
      <c r="F564" s="623">
        <v>379</v>
      </c>
      <c r="G564" s="5" t="s">
        <v>752</v>
      </c>
    </row>
    <row r="565" spans="1:7" x14ac:dyDescent="0.25">
      <c r="A565" s="135">
        <v>564</v>
      </c>
      <c r="B565" s="5" t="s">
        <v>988</v>
      </c>
      <c r="C565" s="5" t="s">
        <v>425</v>
      </c>
      <c r="D565" s="5" t="s">
        <v>432</v>
      </c>
      <c r="E565" s="5" t="s">
        <v>1014</v>
      </c>
      <c r="F565" s="623">
        <v>240</v>
      </c>
      <c r="G565" s="5" t="s">
        <v>1006</v>
      </c>
    </row>
    <row r="566" spans="1:7" x14ac:dyDescent="0.25">
      <c r="A566" s="135">
        <v>565</v>
      </c>
      <c r="B566" s="5" t="s">
        <v>988</v>
      </c>
      <c r="C566" s="5" t="s">
        <v>434</v>
      </c>
      <c r="D566" s="5" t="s">
        <v>435</v>
      </c>
      <c r="E566" s="5" t="s">
        <v>1015</v>
      </c>
      <c r="F566" s="623">
        <v>379</v>
      </c>
      <c r="G566" s="5" t="s">
        <v>752</v>
      </c>
    </row>
    <row r="567" spans="1:7" x14ac:dyDescent="0.25">
      <c r="A567" s="135">
        <v>566</v>
      </c>
      <c r="B567" s="5" t="s">
        <v>988</v>
      </c>
      <c r="C567" s="5" t="s">
        <v>421</v>
      </c>
      <c r="D567" s="5" t="s">
        <v>437</v>
      </c>
      <c r="E567" s="5" t="s">
        <v>1016</v>
      </c>
      <c r="F567" s="623">
        <v>229</v>
      </c>
      <c r="G567" s="5" t="s">
        <v>992</v>
      </c>
    </row>
    <row r="568" spans="1:7" x14ac:dyDescent="0.25">
      <c r="A568" s="135">
        <v>567</v>
      </c>
      <c r="B568" s="5" t="s">
        <v>988</v>
      </c>
      <c r="C568" s="5" t="s">
        <v>421</v>
      </c>
      <c r="D568" s="5" t="s">
        <v>439</v>
      </c>
      <c r="E568" s="5" t="s">
        <v>1017</v>
      </c>
      <c r="F568" s="623">
        <v>469</v>
      </c>
      <c r="G568" s="5" t="s">
        <v>992</v>
      </c>
    </row>
    <row r="569" spans="1:7" x14ac:dyDescent="0.25">
      <c r="A569" s="135">
        <v>568</v>
      </c>
      <c r="B569" s="5" t="s">
        <v>988</v>
      </c>
      <c r="C569" s="5" t="s">
        <v>421</v>
      </c>
      <c r="D569" s="5" t="s">
        <v>441</v>
      </c>
      <c r="E569" s="5" t="s">
        <v>1018</v>
      </c>
      <c r="F569" s="623">
        <v>589</v>
      </c>
      <c r="G569" s="5" t="s">
        <v>752</v>
      </c>
    </row>
    <row r="570" spans="1:7" x14ac:dyDescent="0.25">
      <c r="A570" s="135">
        <v>569</v>
      </c>
      <c r="B570" s="5" t="s">
        <v>988</v>
      </c>
      <c r="C570" s="5" t="s">
        <v>429</v>
      </c>
      <c r="D570" s="5" t="s">
        <v>443</v>
      </c>
      <c r="E570" s="5" t="s">
        <v>1019</v>
      </c>
      <c r="F570" s="623">
        <v>449</v>
      </c>
      <c r="G570" s="5" t="s">
        <v>752</v>
      </c>
    </row>
    <row r="571" spans="1:7" x14ac:dyDescent="0.25">
      <c r="A571" s="135">
        <v>570</v>
      </c>
      <c r="B571" s="5" t="s">
        <v>988</v>
      </c>
      <c r="C571" s="5" t="s">
        <v>453</v>
      </c>
      <c r="D571" s="5" t="s">
        <v>445</v>
      </c>
      <c r="E571" s="5" t="s">
        <v>1020</v>
      </c>
      <c r="F571" s="623">
        <v>279</v>
      </c>
      <c r="G571" s="5" t="s">
        <v>1006</v>
      </c>
    </row>
    <row r="572" spans="1:7" x14ac:dyDescent="0.25">
      <c r="A572" s="135">
        <v>571</v>
      </c>
      <c r="B572" s="5" t="s">
        <v>988</v>
      </c>
      <c r="C572" s="5" t="s">
        <v>421</v>
      </c>
      <c r="D572" s="5" t="s">
        <v>447</v>
      </c>
      <c r="E572" s="5" t="s">
        <v>1021</v>
      </c>
      <c r="F572" s="623">
        <v>409</v>
      </c>
      <c r="G572" s="5" t="s">
        <v>992</v>
      </c>
    </row>
    <row r="573" spans="1:7" x14ac:dyDescent="0.25">
      <c r="A573" s="135">
        <v>572</v>
      </c>
      <c r="B573" s="5" t="s">
        <v>988</v>
      </c>
      <c r="C573" s="5" t="s">
        <v>429</v>
      </c>
      <c r="D573" s="5" t="s">
        <v>450</v>
      </c>
      <c r="E573" s="5" t="s">
        <v>1022</v>
      </c>
      <c r="F573" s="623">
        <v>499</v>
      </c>
      <c r="G573" s="5" t="s">
        <v>752</v>
      </c>
    </row>
    <row r="574" spans="1:7" x14ac:dyDescent="0.25">
      <c r="A574" s="135">
        <v>573</v>
      </c>
      <c r="B574" s="5" t="s">
        <v>988</v>
      </c>
      <c r="C574" s="5" t="s">
        <v>417</v>
      </c>
      <c r="D574" s="5" t="s">
        <v>418</v>
      </c>
      <c r="E574" s="5" t="s">
        <v>1023</v>
      </c>
      <c r="F574" s="623">
        <v>299</v>
      </c>
      <c r="G574" s="5" t="s">
        <v>752</v>
      </c>
    </row>
    <row r="575" spans="1:7" x14ac:dyDescent="0.25">
      <c r="A575" s="135">
        <v>574</v>
      </c>
      <c r="B575" s="5" t="s">
        <v>988</v>
      </c>
      <c r="C575" s="5" t="s">
        <v>421</v>
      </c>
      <c r="D575" s="5" t="s">
        <v>422</v>
      </c>
      <c r="E575" s="5" t="s">
        <v>1024</v>
      </c>
      <c r="F575" s="623">
        <v>179</v>
      </c>
      <c r="G575" s="5" t="s">
        <v>752</v>
      </c>
    </row>
    <row r="576" spans="1:7" x14ac:dyDescent="0.25">
      <c r="A576" s="135">
        <v>575</v>
      </c>
      <c r="B576" s="5" t="s">
        <v>988</v>
      </c>
      <c r="C576" s="5" t="s">
        <v>453</v>
      </c>
      <c r="D576" s="5" t="s">
        <v>426</v>
      </c>
      <c r="E576" s="5" t="s">
        <v>1025</v>
      </c>
      <c r="F576" s="623">
        <v>649</v>
      </c>
      <c r="G576" s="5" t="s">
        <v>992</v>
      </c>
    </row>
    <row r="577" spans="1:7" x14ac:dyDescent="0.25">
      <c r="A577" s="135">
        <v>576</v>
      </c>
      <c r="B577" s="5" t="s">
        <v>988</v>
      </c>
      <c r="C577" s="5" t="s">
        <v>434</v>
      </c>
      <c r="D577" s="5" t="s">
        <v>430</v>
      </c>
      <c r="E577" s="5" t="s">
        <v>1026</v>
      </c>
      <c r="F577" s="623">
        <v>199</v>
      </c>
      <c r="G577" s="5" t="s">
        <v>1027</v>
      </c>
    </row>
    <row r="578" spans="1:7" x14ac:dyDescent="0.25">
      <c r="A578" s="135">
        <v>577</v>
      </c>
      <c r="B578" s="5" t="s">
        <v>988</v>
      </c>
      <c r="C578" s="5" t="s">
        <v>417</v>
      </c>
      <c r="D578" s="5" t="s">
        <v>432</v>
      </c>
      <c r="E578" s="5" t="s">
        <v>1028</v>
      </c>
      <c r="F578" s="623">
        <v>629</v>
      </c>
      <c r="G578" s="5" t="s">
        <v>752</v>
      </c>
    </row>
    <row r="579" spans="1:7" x14ac:dyDescent="0.25">
      <c r="A579" s="135">
        <v>578</v>
      </c>
      <c r="B579" s="5" t="s">
        <v>988</v>
      </c>
      <c r="C579" s="5" t="s">
        <v>421</v>
      </c>
      <c r="D579" s="5" t="s">
        <v>435</v>
      </c>
      <c r="E579" s="5" t="s">
        <v>1029</v>
      </c>
      <c r="F579" s="623">
        <v>1079</v>
      </c>
      <c r="G579" s="5" t="s">
        <v>992</v>
      </c>
    </row>
    <row r="580" spans="1:7" x14ac:dyDescent="0.25">
      <c r="A580" s="135">
        <v>579</v>
      </c>
      <c r="B580" s="5" t="s">
        <v>988</v>
      </c>
      <c r="C580" s="5" t="s">
        <v>421</v>
      </c>
      <c r="D580" s="5" t="s">
        <v>437</v>
      </c>
      <c r="E580" s="5" t="s">
        <v>1030</v>
      </c>
      <c r="F580" s="623">
        <v>449</v>
      </c>
      <c r="G580" s="5" t="s">
        <v>752</v>
      </c>
    </row>
    <row r="581" spans="1:7" x14ac:dyDescent="0.25">
      <c r="A581" s="135">
        <v>580</v>
      </c>
      <c r="B581" s="5" t="s">
        <v>988</v>
      </c>
      <c r="C581" s="5" t="s">
        <v>417</v>
      </c>
      <c r="D581" s="5" t="s">
        <v>439</v>
      </c>
      <c r="E581" s="5" t="s">
        <v>1031</v>
      </c>
      <c r="F581" s="623">
        <v>419</v>
      </c>
      <c r="G581" s="5" t="s">
        <v>1006</v>
      </c>
    </row>
    <row r="582" spans="1:7" x14ac:dyDescent="0.25">
      <c r="A582" s="135">
        <v>581</v>
      </c>
      <c r="B582" s="5" t="s">
        <v>988</v>
      </c>
      <c r="C582" s="5" t="s">
        <v>429</v>
      </c>
      <c r="D582" s="5" t="s">
        <v>441</v>
      </c>
      <c r="E582" s="5" t="s">
        <v>1032</v>
      </c>
      <c r="F582" s="623">
        <v>419</v>
      </c>
      <c r="G582" s="5" t="s">
        <v>1033</v>
      </c>
    </row>
    <row r="583" spans="1:7" x14ac:dyDescent="0.25">
      <c r="A583" s="135">
        <v>582</v>
      </c>
      <c r="B583" s="5" t="s">
        <v>988</v>
      </c>
      <c r="C583" s="5" t="s">
        <v>429</v>
      </c>
      <c r="D583" s="5" t="s">
        <v>443</v>
      </c>
      <c r="E583" s="5" t="s">
        <v>1034</v>
      </c>
      <c r="F583" s="623">
        <v>279</v>
      </c>
      <c r="G583" s="5" t="s">
        <v>752</v>
      </c>
    </row>
    <row r="584" spans="1:7" x14ac:dyDescent="0.25">
      <c r="A584" s="135">
        <v>583</v>
      </c>
      <c r="B584" s="5" t="s">
        <v>988</v>
      </c>
      <c r="C584" s="5" t="s">
        <v>429</v>
      </c>
      <c r="D584" s="5" t="s">
        <v>445</v>
      </c>
      <c r="E584" s="5" t="s">
        <v>1035</v>
      </c>
      <c r="F584" s="623">
        <v>249</v>
      </c>
      <c r="G584" s="5" t="s">
        <v>992</v>
      </c>
    </row>
    <row r="585" spans="1:7" x14ac:dyDescent="0.25">
      <c r="A585" s="135">
        <v>584</v>
      </c>
      <c r="B585" s="5" t="s">
        <v>988</v>
      </c>
      <c r="C585" s="5" t="s">
        <v>421</v>
      </c>
      <c r="D585" s="5" t="s">
        <v>447</v>
      </c>
      <c r="E585" s="5" t="s">
        <v>1036</v>
      </c>
      <c r="F585" s="623">
        <v>229</v>
      </c>
      <c r="G585" s="5" t="s">
        <v>752</v>
      </c>
    </row>
    <row r="586" spans="1:7" x14ac:dyDescent="0.25">
      <c r="A586" s="135">
        <v>585</v>
      </c>
      <c r="B586" s="5" t="s">
        <v>988</v>
      </c>
      <c r="C586" s="5" t="s">
        <v>429</v>
      </c>
      <c r="D586" s="5" t="s">
        <v>450</v>
      </c>
      <c r="E586" s="5" t="s">
        <v>1037</v>
      </c>
      <c r="F586" s="623">
        <v>329</v>
      </c>
      <c r="G586" s="5" t="s">
        <v>1027</v>
      </c>
    </row>
    <row r="587" spans="1:7" x14ac:dyDescent="0.25">
      <c r="A587" s="135">
        <v>586</v>
      </c>
      <c r="B587" s="5" t="s">
        <v>988</v>
      </c>
      <c r="C587" s="5" t="s">
        <v>417</v>
      </c>
      <c r="D587" s="5" t="s">
        <v>418</v>
      </c>
      <c r="E587" s="5" t="s">
        <v>1038</v>
      </c>
      <c r="F587" s="623">
        <v>399</v>
      </c>
      <c r="G587" s="5" t="s">
        <v>1006</v>
      </c>
    </row>
    <row r="588" spans="1:7" x14ac:dyDescent="0.25">
      <c r="A588" s="135">
        <v>587</v>
      </c>
      <c r="B588" s="5" t="s">
        <v>988</v>
      </c>
      <c r="C588" s="5" t="s">
        <v>434</v>
      </c>
      <c r="D588" s="5" t="s">
        <v>422</v>
      </c>
      <c r="E588" s="5" t="s">
        <v>1039</v>
      </c>
      <c r="F588" s="623">
        <v>1499</v>
      </c>
      <c r="G588" s="5" t="s">
        <v>752</v>
      </c>
    </row>
    <row r="589" spans="1:7" x14ac:dyDescent="0.25">
      <c r="A589" s="135">
        <v>588</v>
      </c>
      <c r="B589" s="5" t="s">
        <v>988</v>
      </c>
      <c r="C589" s="5" t="s">
        <v>421</v>
      </c>
      <c r="D589" s="5" t="s">
        <v>426</v>
      </c>
      <c r="E589" s="5" t="s">
        <v>1040</v>
      </c>
      <c r="F589" s="623">
        <v>149</v>
      </c>
      <c r="G589" s="5" t="s">
        <v>1027</v>
      </c>
    </row>
    <row r="590" spans="1:7" x14ac:dyDescent="0.25">
      <c r="A590" s="135">
        <v>589</v>
      </c>
      <c r="B590" s="5" t="s">
        <v>988</v>
      </c>
      <c r="C590" s="5" t="s">
        <v>429</v>
      </c>
      <c r="D590" s="5" t="s">
        <v>430</v>
      </c>
      <c r="E590" s="5" t="s">
        <v>1041</v>
      </c>
      <c r="F590" s="623">
        <v>959</v>
      </c>
      <c r="G590" s="5" t="s">
        <v>1006</v>
      </c>
    </row>
    <row r="591" spans="1:7" x14ac:dyDescent="0.25">
      <c r="A591" s="135">
        <v>590</v>
      </c>
      <c r="B591" s="5" t="s">
        <v>988</v>
      </c>
      <c r="C591" s="5" t="s">
        <v>429</v>
      </c>
      <c r="D591" s="5" t="s">
        <v>432</v>
      </c>
      <c r="E591" s="5" t="s">
        <v>1042</v>
      </c>
      <c r="F591" s="623">
        <v>215</v>
      </c>
      <c r="G591" s="5" t="s">
        <v>1006</v>
      </c>
    </row>
    <row r="592" spans="1:7" x14ac:dyDescent="0.25">
      <c r="A592" s="135">
        <v>591</v>
      </c>
      <c r="B592" s="5" t="s">
        <v>988</v>
      </c>
      <c r="C592" s="5" t="s">
        <v>425</v>
      </c>
      <c r="D592" s="5" t="s">
        <v>435</v>
      </c>
      <c r="E592" s="5" t="s">
        <v>1043</v>
      </c>
      <c r="F592" s="623">
        <v>179</v>
      </c>
      <c r="G592" s="5" t="s">
        <v>752</v>
      </c>
    </row>
    <row r="593" spans="1:7" x14ac:dyDescent="0.25">
      <c r="A593" s="135">
        <v>592</v>
      </c>
      <c r="B593" s="5" t="s">
        <v>988</v>
      </c>
      <c r="C593" s="5" t="s">
        <v>434</v>
      </c>
      <c r="D593" s="5" t="s">
        <v>437</v>
      </c>
      <c r="E593" s="5" t="s">
        <v>1044</v>
      </c>
      <c r="F593" s="623">
        <v>179</v>
      </c>
      <c r="G593" s="5" t="s">
        <v>1027</v>
      </c>
    </row>
    <row r="594" spans="1:7" x14ac:dyDescent="0.25">
      <c r="A594" s="135">
        <v>593</v>
      </c>
      <c r="B594" s="5" t="s">
        <v>988</v>
      </c>
      <c r="C594" s="5" t="s">
        <v>421</v>
      </c>
      <c r="D594" s="5" t="s">
        <v>439</v>
      </c>
      <c r="E594" s="5" t="s">
        <v>1045</v>
      </c>
      <c r="F594" s="623">
        <v>1299</v>
      </c>
      <c r="G594" s="5" t="s">
        <v>752</v>
      </c>
    </row>
    <row r="595" spans="1:7" x14ac:dyDescent="0.25">
      <c r="A595" s="135">
        <v>594</v>
      </c>
      <c r="B595" s="5" t="s">
        <v>988</v>
      </c>
      <c r="C595" s="5" t="s">
        <v>453</v>
      </c>
      <c r="D595" s="5" t="s">
        <v>441</v>
      </c>
      <c r="E595" s="5" t="s">
        <v>1046</v>
      </c>
      <c r="F595" s="623">
        <v>179</v>
      </c>
      <c r="G595" s="5" t="s">
        <v>1027</v>
      </c>
    </row>
    <row r="596" spans="1:7" x14ac:dyDescent="0.25">
      <c r="A596" s="135">
        <v>595</v>
      </c>
      <c r="B596" s="5" t="s">
        <v>988</v>
      </c>
      <c r="C596" s="5" t="s">
        <v>453</v>
      </c>
      <c r="D596" s="5" t="s">
        <v>443</v>
      </c>
      <c r="E596" s="5" t="s">
        <v>1047</v>
      </c>
      <c r="F596" s="623">
        <v>249</v>
      </c>
      <c r="G596" s="5" t="s">
        <v>752</v>
      </c>
    </row>
    <row r="597" spans="1:7" x14ac:dyDescent="0.25">
      <c r="A597" s="135">
        <v>596</v>
      </c>
      <c r="B597" s="5" t="s">
        <v>988</v>
      </c>
      <c r="C597" s="5" t="s">
        <v>421</v>
      </c>
      <c r="D597" s="5" t="s">
        <v>445</v>
      </c>
      <c r="E597" s="5" t="s">
        <v>1048</v>
      </c>
      <c r="F597" s="623">
        <v>649</v>
      </c>
      <c r="G597" s="5" t="s">
        <v>992</v>
      </c>
    </row>
    <row r="598" spans="1:7" x14ac:dyDescent="0.25">
      <c r="A598" s="135">
        <v>597</v>
      </c>
      <c r="B598" s="5" t="s">
        <v>988</v>
      </c>
      <c r="C598" s="5" t="s">
        <v>434</v>
      </c>
      <c r="D598" s="5" t="s">
        <v>447</v>
      </c>
      <c r="E598" s="5" t="s">
        <v>1049</v>
      </c>
      <c r="F598" s="623">
        <v>529</v>
      </c>
      <c r="G598" s="5" t="s">
        <v>1006</v>
      </c>
    </row>
    <row r="599" spans="1:7" x14ac:dyDescent="0.25">
      <c r="A599" s="135">
        <v>598</v>
      </c>
      <c r="B599" s="5" t="s">
        <v>988</v>
      </c>
      <c r="C599" s="5" t="s">
        <v>434</v>
      </c>
      <c r="D599" s="5" t="s">
        <v>450</v>
      </c>
      <c r="E599" s="5" t="s">
        <v>1050</v>
      </c>
      <c r="F599" s="623">
        <v>611</v>
      </c>
      <c r="G599" s="5" t="s">
        <v>752</v>
      </c>
    </row>
    <row r="600" spans="1:7" x14ac:dyDescent="0.25">
      <c r="A600" s="135">
        <v>599</v>
      </c>
      <c r="B600" s="5" t="s">
        <v>988</v>
      </c>
      <c r="C600" s="5" t="s">
        <v>429</v>
      </c>
      <c r="D600" s="5" t="s">
        <v>418</v>
      </c>
      <c r="E600" s="5" t="s">
        <v>1051</v>
      </c>
      <c r="F600" s="623">
        <v>699</v>
      </c>
      <c r="G600" s="5" t="s">
        <v>992</v>
      </c>
    </row>
    <row r="601" spans="1:7" x14ac:dyDescent="0.25">
      <c r="A601" s="135">
        <v>600</v>
      </c>
      <c r="B601" s="5" t="s">
        <v>988</v>
      </c>
      <c r="C601" s="5" t="s">
        <v>429</v>
      </c>
      <c r="D601" s="5" t="s">
        <v>422</v>
      </c>
      <c r="E601" s="5" t="s">
        <v>1052</v>
      </c>
      <c r="F601" s="623">
        <v>179</v>
      </c>
      <c r="G601" s="5" t="s">
        <v>1053</v>
      </c>
    </row>
    <row r="602" spans="1:7" x14ac:dyDescent="0.25">
      <c r="A602" s="135">
        <v>601</v>
      </c>
      <c r="B602" s="5" t="s">
        <v>988</v>
      </c>
      <c r="C602" s="5" t="s">
        <v>434</v>
      </c>
      <c r="D602" s="5" t="s">
        <v>426</v>
      </c>
      <c r="E602" s="5" t="s">
        <v>1054</v>
      </c>
      <c r="F602" s="623">
        <v>477</v>
      </c>
      <c r="G602" s="5" t="s">
        <v>1033</v>
      </c>
    </row>
    <row r="603" spans="1:7" x14ac:dyDescent="0.25">
      <c r="A603" s="135">
        <v>602</v>
      </c>
      <c r="B603" s="5" t="s">
        <v>988</v>
      </c>
      <c r="C603" s="5" t="s">
        <v>429</v>
      </c>
      <c r="D603" s="5" t="s">
        <v>430</v>
      </c>
      <c r="E603" s="5" t="s">
        <v>1055</v>
      </c>
      <c r="F603" s="623">
        <v>499</v>
      </c>
      <c r="G603" s="5" t="s">
        <v>752</v>
      </c>
    </row>
    <row r="604" spans="1:7" x14ac:dyDescent="0.25">
      <c r="A604" s="135">
        <v>603</v>
      </c>
      <c r="B604" s="5" t="s">
        <v>988</v>
      </c>
      <c r="C604" s="5" t="s">
        <v>453</v>
      </c>
      <c r="D604" s="5" t="s">
        <v>432</v>
      </c>
      <c r="E604" s="5" t="s">
        <v>1056</v>
      </c>
      <c r="F604" s="623">
        <v>649</v>
      </c>
      <c r="G604" s="5" t="s">
        <v>752</v>
      </c>
    </row>
    <row r="605" spans="1:7" x14ac:dyDescent="0.25">
      <c r="A605" s="135">
        <v>604</v>
      </c>
      <c r="B605" s="5" t="s">
        <v>988</v>
      </c>
      <c r="C605" s="5" t="s">
        <v>425</v>
      </c>
      <c r="D605" s="5" t="s">
        <v>435</v>
      </c>
      <c r="E605" s="5" t="s">
        <v>1057</v>
      </c>
      <c r="F605" s="623">
        <v>299</v>
      </c>
      <c r="G605" s="5" t="s">
        <v>1027</v>
      </c>
    </row>
    <row r="606" spans="1:7" x14ac:dyDescent="0.25">
      <c r="A606" s="135">
        <v>605</v>
      </c>
      <c r="B606" s="5" t="s">
        <v>988</v>
      </c>
      <c r="C606" s="5" t="s">
        <v>417</v>
      </c>
      <c r="D606" s="5" t="s">
        <v>437</v>
      </c>
      <c r="E606" s="5" t="s">
        <v>1058</v>
      </c>
      <c r="F606" s="623">
        <v>399</v>
      </c>
      <c r="G606" s="5" t="s">
        <v>1033</v>
      </c>
    </row>
    <row r="607" spans="1:7" x14ac:dyDescent="0.25">
      <c r="A607" s="135">
        <v>606</v>
      </c>
      <c r="B607" s="5" t="s">
        <v>988</v>
      </c>
      <c r="C607" s="5" t="s">
        <v>429</v>
      </c>
      <c r="D607" s="5" t="s">
        <v>439</v>
      </c>
      <c r="E607" s="5" t="s">
        <v>1059</v>
      </c>
      <c r="F607" s="623">
        <v>899</v>
      </c>
      <c r="G607" s="5" t="s">
        <v>752</v>
      </c>
    </row>
    <row r="608" spans="1:7" x14ac:dyDescent="0.25">
      <c r="A608" s="135">
        <v>607</v>
      </c>
      <c r="B608" s="5" t="s">
        <v>988</v>
      </c>
      <c r="C608" s="5" t="s">
        <v>429</v>
      </c>
      <c r="D608" s="5" t="s">
        <v>441</v>
      </c>
      <c r="E608" s="5" t="s">
        <v>1060</v>
      </c>
      <c r="F608" s="623">
        <v>829</v>
      </c>
      <c r="G608" s="5" t="s">
        <v>1033</v>
      </c>
    </row>
    <row r="609" spans="1:7" x14ac:dyDescent="0.25">
      <c r="A609" s="135">
        <v>608</v>
      </c>
      <c r="B609" s="5" t="s">
        <v>988</v>
      </c>
      <c r="C609" s="5" t="s">
        <v>429</v>
      </c>
      <c r="D609" s="5" t="s">
        <v>443</v>
      </c>
      <c r="E609" s="5" t="s">
        <v>1061</v>
      </c>
      <c r="F609" s="623">
        <v>1299</v>
      </c>
      <c r="G609" s="5" t="s">
        <v>752</v>
      </c>
    </row>
    <row r="610" spans="1:7" x14ac:dyDescent="0.25">
      <c r="A610" s="135">
        <v>609</v>
      </c>
      <c r="B610" s="5" t="s">
        <v>988</v>
      </c>
      <c r="C610" s="5" t="s">
        <v>429</v>
      </c>
      <c r="D610" s="5" t="s">
        <v>445</v>
      </c>
      <c r="E610" s="5" t="s">
        <v>1062</v>
      </c>
      <c r="F610" s="623">
        <v>399</v>
      </c>
      <c r="G610" s="5" t="s">
        <v>1027</v>
      </c>
    </row>
    <row r="611" spans="1:7" x14ac:dyDescent="0.25">
      <c r="A611" s="135">
        <v>610</v>
      </c>
      <c r="B611" s="5" t="s">
        <v>988</v>
      </c>
      <c r="C611" s="5" t="s">
        <v>417</v>
      </c>
      <c r="D611" s="5" t="s">
        <v>447</v>
      </c>
      <c r="E611" s="5" t="s">
        <v>1063</v>
      </c>
      <c r="F611" s="623">
        <v>499</v>
      </c>
      <c r="G611" s="5" t="s">
        <v>992</v>
      </c>
    </row>
    <row r="612" spans="1:7" x14ac:dyDescent="0.25">
      <c r="A612" s="135">
        <v>611</v>
      </c>
      <c r="B612" s="5" t="s">
        <v>988</v>
      </c>
      <c r="C612" s="5" t="s">
        <v>429</v>
      </c>
      <c r="D612" s="5" t="s">
        <v>450</v>
      </c>
      <c r="E612" s="5" t="s">
        <v>1064</v>
      </c>
      <c r="F612" s="623">
        <v>489</v>
      </c>
      <c r="G612" s="5" t="s">
        <v>998</v>
      </c>
    </row>
    <row r="613" spans="1:7" x14ac:dyDescent="0.25">
      <c r="A613" s="135">
        <v>612</v>
      </c>
      <c r="B613" s="5" t="s">
        <v>988</v>
      </c>
      <c r="C613" s="5" t="s">
        <v>421</v>
      </c>
      <c r="D613" s="5" t="s">
        <v>418</v>
      </c>
      <c r="E613" s="5" t="s">
        <v>1065</v>
      </c>
      <c r="F613" s="623">
        <v>179</v>
      </c>
      <c r="G613" s="5" t="s">
        <v>752</v>
      </c>
    </row>
    <row r="614" spans="1:7" x14ac:dyDescent="0.25">
      <c r="A614" s="135">
        <v>613</v>
      </c>
      <c r="B614" s="5" t="s">
        <v>988</v>
      </c>
      <c r="C614" s="5" t="s">
        <v>434</v>
      </c>
      <c r="D614" s="5" t="s">
        <v>422</v>
      </c>
      <c r="E614" s="5" t="s">
        <v>1066</v>
      </c>
      <c r="F614" s="623">
        <v>1799</v>
      </c>
      <c r="G614" s="5" t="s">
        <v>752</v>
      </c>
    </row>
    <row r="615" spans="1:7" x14ac:dyDescent="0.25">
      <c r="A615" s="135">
        <v>614</v>
      </c>
      <c r="B615" s="5" t="s">
        <v>988</v>
      </c>
      <c r="C615" s="5" t="s">
        <v>425</v>
      </c>
      <c r="D615" s="5" t="s">
        <v>426</v>
      </c>
      <c r="E615" s="5" t="s">
        <v>1067</v>
      </c>
      <c r="F615" s="623">
        <v>1599</v>
      </c>
      <c r="G615" s="5" t="s">
        <v>752</v>
      </c>
    </row>
    <row r="616" spans="1:7" x14ac:dyDescent="0.25">
      <c r="A616" s="135">
        <v>615</v>
      </c>
      <c r="B616" s="5" t="s">
        <v>988</v>
      </c>
      <c r="C616" s="5" t="s">
        <v>417</v>
      </c>
      <c r="D616" s="5" t="s">
        <v>430</v>
      </c>
      <c r="E616" s="5" t="s">
        <v>1068</v>
      </c>
      <c r="F616" s="623">
        <v>179</v>
      </c>
      <c r="G616" s="5" t="s">
        <v>1053</v>
      </c>
    </row>
    <row r="617" spans="1:7" x14ac:dyDescent="0.25">
      <c r="A617" s="135">
        <v>616</v>
      </c>
      <c r="B617" s="5" t="s">
        <v>988</v>
      </c>
      <c r="C617" s="5" t="s">
        <v>421</v>
      </c>
      <c r="D617" s="5" t="s">
        <v>432</v>
      </c>
      <c r="E617" s="5" t="s">
        <v>1069</v>
      </c>
      <c r="F617" s="623">
        <v>789</v>
      </c>
      <c r="G617" s="5" t="s">
        <v>992</v>
      </c>
    </row>
    <row r="618" spans="1:7" x14ac:dyDescent="0.25">
      <c r="A618" s="135">
        <v>617</v>
      </c>
      <c r="B618" s="5" t="s">
        <v>988</v>
      </c>
      <c r="C618" s="5" t="s">
        <v>453</v>
      </c>
      <c r="D618" s="5" t="s">
        <v>435</v>
      </c>
      <c r="E618" s="5" t="s">
        <v>1070</v>
      </c>
      <c r="F618" s="623">
        <v>379</v>
      </c>
      <c r="G618" s="5" t="s">
        <v>1033</v>
      </c>
    </row>
    <row r="619" spans="1:7" x14ac:dyDescent="0.25">
      <c r="A619" s="135">
        <v>618</v>
      </c>
      <c r="B619" s="5" t="s">
        <v>988</v>
      </c>
      <c r="C619" s="5" t="s">
        <v>453</v>
      </c>
      <c r="D619" s="5" t="s">
        <v>437</v>
      </c>
      <c r="E619" s="5" t="s">
        <v>1071</v>
      </c>
      <c r="F619" s="623">
        <v>689</v>
      </c>
      <c r="G619" s="5" t="s">
        <v>992</v>
      </c>
    </row>
    <row r="620" spans="1:7" x14ac:dyDescent="0.25">
      <c r="A620" s="135">
        <v>619</v>
      </c>
      <c r="B620" s="5" t="s">
        <v>988</v>
      </c>
      <c r="C620" s="5" t="s">
        <v>434</v>
      </c>
      <c r="D620" s="5" t="s">
        <v>439</v>
      </c>
      <c r="E620" s="5" t="s">
        <v>1072</v>
      </c>
      <c r="F620" s="623">
        <v>1169</v>
      </c>
      <c r="G620" s="5" t="s">
        <v>1006</v>
      </c>
    </row>
    <row r="621" spans="1:7" x14ac:dyDescent="0.25">
      <c r="A621" s="135">
        <v>620</v>
      </c>
      <c r="B621" s="5" t="s">
        <v>988</v>
      </c>
      <c r="C621" s="5" t="s">
        <v>421</v>
      </c>
      <c r="D621" s="5" t="s">
        <v>441</v>
      </c>
      <c r="E621" s="5" t="s">
        <v>1073</v>
      </c>
      <c r="F621" s="623">
        <v>399</v>
      </c>
      <c r="G621" s="5" t="s">
        <v>992</v>
      </c>
    </row>
    <row r="622" spans="1:7" x14ac:dyDescent="0.25">
      <c r="A622" s="135">
        <v>621</v>
      </c>
      <c r="B622" s="5" t="s">
        <v>988</v>
      </c>
      <c r="C622" s="5" t="s">
        <v>421</v>
      </c>
      <c r="D622" s="5" t="s">
        <v>443</v>
      </c>
      <c r="E622" s="5" t="s">
        <v>1074</v>
      </c>
      <c r="F622" s="623">
        <v>169</v>
      </c>
      <c r="G622" s="5" t="s">
        <v>1027</v>
      </c>
    </row>
    <row r="623" spans="1:7" x14ac:dyDescent="0.25">
      <c r="A623" s="135">
        <v>622</v>
      </c>
      <c r="B623" s="5" t="s">
        <v>988</v>
      </c>
      <c r="C623" s="5" t="s">
        <v>453</v>
      </c>
      <c r="D623" s="5" t="s">
        <v>445</v>
      </c>
      <c r="E623" s="5" t="s">
        <v>1075</v>
      </c>
      <c r="F623" s="623">
        <v>599</v>
      </c>
      <c r="G623" s="5" t="s">
        <v>752</v>
      </c>
    </row>
    <row r="624" spans="1:7" x14ac:dyDescent="0.25">
      <c r="A624" s="135">
        <v>623</v>
      </c>
      <c r="B624" s="5" t="s">
        <v>988</v>
      </c>
      <c r="C624" s="5" t="s">
        <v>417</v>
      </c>
      <c r="D624" s="5" t="s">
        <v>447</v>
      </c>
      <c r="E624" s="5" t="s">
        <v>1076</v>
      </c>
      <c r="F624" s="623">
        <v>1199</v>
      </c>
      <c r="G624" s="5" t="s">
        <v>752</v>
      </c>
    </row>
    <row r="625" spans="1:7" x14ac:dyDescent="0.25">
      <c r="A625" s="135">
        <v>624</v>
      </c>
      <c r="B625" s="5" t="s">
        <v>988</v>
      </c>
      <c r="C625" s="5" t="s">
        <v>417</v>
      </c>
      <c r="D625" s="5" t="s">
        <v>450</v>
      </c>
      <c r="E625" s="5" t="s">
        <v>1077</v>
      </c>
      <c r="F625" s="623">
        <v>359</v>
      </c>
      <c r="G625" s="5" t="s">
        <v>1006</v>
      </c>
    </row>
    <row r="626" spans="1:7" x14ac:dyDescent="0.25">
      <c r="A626" s="135">
        <v>625</v>
      </c>
      <c r="B626" s="5" t="s">
        <v>988</v>
      </c>
      <c r="C626" s="5" t="s">
        <v>417</v>
      </c>
      <c r="D626" s="5" t="s">
        <v>418</v>
      </c>
      <c r="E626" s="5" t="s">
        <v>1078</v>
      </c>
      <c r="F626" s="623">
        <v>759</v>
      </c>
      <c r="G626" s="5" t="s">
        <v>1033</v>
      </c>
    </row>
    <row r="627" spans="1:7" x14ac:dyDescent="0.25">
      <c r="A627" s="135">
        <v>626</v>
      </c>
      <c r="B627" s="5" t="s">
        <v>988</v>
      </c>
      <c r="C627" s="5" t="s">
        <v>421</v>
      </c>
      <c r="D627" s="5" t="s">
        <v>422</v>
      </c>
      <c r="E627" s="5" t="s">
        <v>1079</v>
      </c>
      <c r="F627" s="623">
        <v>549</v>
      </c>
      <c r="G627" s="5" t="s">
        <v>752</v>
      </c>
    </row>
    <row r="628" spans="1:7" x14ac:dyDescent="0.25">
      <c r="A628" s="135">
        <v>627</v>
      </c>
      <c r="B628" s="5" t="s">
        <v>988</v>
      </c>
      <c r="C628" s="5" t="s">
        <v>421</v>
      </c>
      <c r="D628" s="5" t="s">
        <v>426</v>
      </c>
      <c r="E628" s="5" t="s">
        <v>1080</v>
      </c>
      <c r="F628" s="623">
        <v>2995</v>
      </c>
      <c r="G628" s="5" t="s">
        <v>1006</v>
      </c>
    </row>
    <row r="629" spans="1:7" x14ac:dyDescent="0.25">
      <c r="A629" s="135">
        <v>628</v>
      </c>
      <c r="B629" s="5" t="s">
        <v>988</v>
      </c>
      <c r="C629" s="5" t="s">
        <v>434</v>
      </c>
      <c r="D629" s="5" t="s">
        <v>430</v>
      </c>
      <c r="E629" s="5" t="s">
        <v>1081</v>
      </c>
      <c r="F629" s="623">
        <v>324</v>
      </c>
      <c r="G629" s="5" t="s">
        <v>1033</v>
      </c>
    </row>
    <row r="630" spans="1:7" x14ac:dyDescent="0.25">
      <c r="A630" s="135">
        <v>629</v>
      </c>
      <c r="B630" s="5" t="s">
        <v>988</v>
      </c>
      <c r="C630" s="5" t="s">
        <v>429</v>
      </c>
      <c r="D630" s="5" t="s">
        <v>432</v>
      </c>
      <c r="E630" s="5" t="s">
        <v>1082</v>
      </c>
      <c r="F630" s="623">
        <v>799</v>
      </c>
      <c r="G630" s="5" t="s">
        <v>1033</v>
      </c>
    </row>
    <row r="631" spans="1:7" x14ac:dyDescent="0.25">
      <c r="A631" s="135">
        <v>630</v>
      </c>
      <c r="B631" s="5" t="s">
        <v>988</v>
      </c>
      <c r="C631" s="5" t="s">
        <v>429</v>
      </c>
      <c r="D631" s="5" t="s">
        <v>435</v>
      </c>
      <c r="E631" s="5" t="s">
        <v>1083</v>
      </c>
      <c r="F631" s="623">
        <v>759</v>
      </c>
      <c r="G631" s="5" t="s">
        <v>992</v>
      </c>
    </row>
    <row r="632" spans="1:7" x14ac:dyDescent="0.25">
      <c r="A632" s="135">
        <v>631</v>
      </c>
      <c r="B632" s="5" t="s">
        <v>988</v>
      </c>
      <c r="C632" s="5" t="s">
        <v>429</v>
      </c>
      <c r="D632" s="5" t="s">
        <v>437</v>
      </c>
      <c r="E632" s="5" t="s">
        <v>1084</v>
      </c>
      <c r="F632" s="623">
        <v>577</v>
      </c>
      <c r="G632" s="5" t="s">
        <v>1033</v>
      </c>
    </row>
    <row r="633" spans="1:7" x14ac:dyDescent="0.25">
      <c r="A633" s="135">
        <v>632</v>
      </c>
      <c r="B633" s="5" t="s">
        <v>988</v>
      </c>
      <c r="C633" s="5" t="s">
        <v>429</v>
      </c>
      <c r="D633" s="5" t="s">
        <v>439</v>
      </c>
      <c r="E633" s="5" t="s">
        <v>1085</v>
      </c>
      <c r="F633" s="623">
        <v>1099</v>
      </c>
      <c r="G633" s="5" t="s">
        <v>752</v>
      </c>
    </row>
    <row r="634" spans="1:7" x14ac:dyDescent="0.25">
      <c r="A634" s="135">
        <v>633</v>
      </c>
      <c r="B634" s="5" t="s">
        <v>988</v>
      </c>
      <c r="C634" s="5" t="s">
        <v>434</v>
      </c>
      <c r="D634" s="5" t="s">
        <v>441</v>
      </c>
      <c r="E634" s="5" t="s">
        <v>1086</v>
      </c>
      <c r="F634" s="623">
        <v>269</v>
      </c>
      <c r="G634" s="5" t="s">
        <v>1033</v>
      </c>
    </row>
    <row r="635" spans="1:7" x14ac:dyDescent="0.25">
      <c r="A635" s="135">
        <v>634</v>
      </c>
      <c r="B635" s="5" t="s">
        <v>988</v>
      </c>
      <c r="C635" s="5" t="s">
        <v>425</v>
      </c>
      <c r="D635" s="5" t="s">
        <v>443</v>
      </c>
      <c r="E635" s="5" t="s">
        <v>1087</v>
      </c>
      <c r="F635" s="623">
        <v>239</v>
      </c>
      <c r="G635" s="5" t="s">
        <v>1027</v>
      </c>
    </row>
    <row r="636" spans="1:7" x14ac:dyDescent="0.25">
      <c r="A636" s="135">
        <v>635</v>
      </c>
      <c r="B636" s="5" t="s">
        <v>988</v>
      </c>
      <c r="C636" s="5" t="s">
        <v>434</v>
      </c>
      <c r="D636" s="5" t="s">
        <v>445</v>
      </c>
      <c r="E636" s="5" t="s">
        <v>1088</v>
      </c>
      <c r="F636" s="623">
        <v>1479</v>
      </c>
      <c r="G636" s="5" t="s">
        <v>1006</v>
      </c>
    </row>
    <row r="637" spans="1:7" x14ac:dyDescent="0.25">
      <c r="A637" s="135">
        <v>636</v>
      </c>
      <c r="B637" s="5" t="s">
        <v>988</v>
      </c>
      <c r="C637" s="5" t="s">
        <v>429</v>
      </c>
      <c r="D637" s="5" t="s">
        <v>447</v>
      </c>
      <c r="E637" s="5" t="s">
        <v>1089</v>
      </c>
      <c r="F637" s="623">
        <v>236</v>
      </c>
      <c r="G637" s="5" t="s">
        <v>1027</v>
      </c>
    </row>
    <row r="638" spans="1:7" x14ac:dyDescent="0.25">
      <c r="A638" s="135">
        <v>637</v>
      </c>
      <c r="B638" s="5" t="s">
        <v>988</v>
      </c>
      <c r="C638" s="5" t="s">
        <v>417</v>
      </c>
      <c r="D638" s="5" t="s">
        <v>450</v>
      </c>
      <c r="E638" s="5" t="s">
        <v>1090</v>
      </c>
      <c r="F638" s="623">
        <v>149</v>
      </c>
      <c r="G638" s="5" t="s">
        <v>1053</v>
      </c>
    </row>
    <row r="639" spans="1:7" x14ac:dyDescent="0.25">
      <c r="A639" s="135">
        <v>638</v>
      </c>
      <c r="B639" s="5" t="s">
        <v>988</v>
      </c>
      <c r="C639" s="5" t="s">
        <v>425</v>
      </c>
      <c r="D639" s="5" t="s">
        <v>418</v>
      </c>
      <c r="E639" s="5" t="s">
        <v>1091</v>
      </c>
      <c r="F639" s="623">
        <v>799</v>
      </c>
      <c r="G639" s="5" t="s">
        <v>752</v>
      </c>
    </row>
    <row r="640" spans="1:7" x14ac:dyDescent="0.25">
      <c r="A640" s="135">
        <v>639</v>
      </c>
      <c r="B640" s="5" t="s">
        <v>988</v>
      </c>
      <c r="C640" s="5" t="s">
        <v>425</v>
      </c>
      <c r="D640" s="5" t="s">
        <v>422</v>
      </c>
      <c r="E640" s="5" t="s">
        <v>1092</v>
      </c>
      <c r="F640" s="623">
        <v>649</v>
      </c>
      <c r="G640" s="5" t="s">
        <v>752</v>
      </c>
    </row>
    <row r="641" spans="1:7" x14ac:dyDescent="0.25">
      <c r="A641" s="135">
        <v>640</v>
      </c>
      <c r="B641" s="5" t="s">
        <v>988</v>
      </c>
      <c r="C641" s="5" t="s">
        <v>453</v>
      </c>
      <c r="D641" s="5" t="s">
        <v>426</v>
      </c>
      <c r="E641" s="5" t="s">
        <v>1093</v>
      </c>
      <c r="F641" s="623">
        <v>1299</v>
      </c>
      <c r="G641" s="5" t="s">
        <v>1033</v>
      </c>
    </row>
    <row r="642" spans="1:7" x14ac:dyDescent="0.25">
      <c r="A642" s="135">
        <v>641</v>
      </c>
      <c r="B642" s="5" t="s">
        <v>988</v>
      </c>
      <c r="C642" s="5" t="s">
        <v>453</v>
      </c>
      <c r="D642" s="5" t="s">
        <v>430</v>
      </c>
      <c r="E642" s="5" t="s">
        <v>1094</v>
      </c>
      <c r="F642" s="623">
        <v>199</v>
      </c>
      <c r="G642" s="5" t="s">
        <v>1053</v>
      </c>
    </row>
    <row r="643" spans="1:7" x14ac:dyDescent="0.25">
      <c r="A643" s="135">
        <v>642</v>
      </c>
      <c r="B643" s="5" t="s">
        <v>988</v>
      </c>
      <c r="C643" s="5" t="s">
        <v>417</v>
      </c>
      <c r="D643" s="5" t="s">
        <v>432</v>
      </c>
      <c r="E643" s="5" t="s">
        <v>1095</v>
      </c>
      <c r="F643" s="623">
        <v>851</v>
      </c>
      <c r="G643" s="5" t="s">
        <v>1033</v>
      </c>
    </row>
    <row r="644" spans="1:7" x14ac:dyDescent="0.25">
      <c r="A644" s="135">
        <v>643</v>
      </c>
      <c r="B644" s="5" t="s">
        <v>988</v>
      </c>
      <c r="C644" s="5" t="s">
        <v>425</v>
      </c>
      <c r="D644" s="5" t="s">
        <v>435</v>
      </c>
      <c r="E644" s="5" t="s">
        <v>1096</v>
      </c>
      <c r="F644" s="623">
        <v>429</v>
      </c>
      <c r="G644" s="5" t="s">
        <v>992</v>
      </c>
    </row>
    <row r="645" spans="1:7" x14ac:dyDescent="0.25">
      <c r="A645" s="135">
        <v>644</v>
      </c>
      <c r="B645" s="5" t="s">
        <v>988</v>
      </c>
      <c r="C645" s="5" t="s">
        <v>453</v>
      </c>
      <c r="D645" s="5" t="s">
        <v>437</v>
      </c>
      <c r="E645" s="5" t="s">
        <v>1097</v>
      </c>
      <c r="F645" s="623">
        <v>299</v>
      </c>
      <c r="G645" s="5" t="s">
        <v>992</v>
      </c>
    </row>
    <row r="646" spans="1:7" x14ac:dyDescent="0.25">
      <c r="A646" s="135">
        <v>645</v>
      </c>
      <c r="B646" s="5" t="s">
        <v>988</v>
      </c>
      <c r="C646" s="5" t="s">
        <v>421</v>
      </c>
      <c r="D646" s="5" t="s">
        <v>439</v>
      </c>
      <c r="E646" s="5" t="s">
        <v>1098</v>
      </c>
      <c r="F646" s="623">
        <v>249</v>
      </c>
      <c r="G646" s="5" t="s">
        <v>1053</v>
      </c>
    </row>
    <row r="647" spans="1:7" x14ac:dyDescent="0.25">
      <c r="A647" s="135">
        <v>646</v>
      </c>
      <c r="B647" s="5" t="s">
        <v>988</v>
      </c>
      <c r="C647" s="5" t="s">
        <v>417</v>
      </c>
      <c r="D647" s="5" t="s">
        <v>441</v>
      </c>
      <c r="E647" s="5" t="s">
        <v>1099</v>
      </c>
      <c r="F647" s="623">
        <v>189</v>
      </c>
      <c r="G647" s="5" t="s">
        <v>1027</v>
      </c>
    </row>
    <row r="648" spans="1:7" x14ac:dyDescent="0.25">
      <c r="A648" s="135">
        <v>647</v>
      </c>
      <c r="B648" s="5" t="s">
        <v>988</v>
      </c>
      <c r="C648" s="5" t="s">
        <v>425</v>
      </c>
      <c r="D648" s="5" t="s">
        <v>443</v>
      </c>
      <c r="E648" s="5" t="s">
        <v>1100</v>
      </c>
      <c r="F648" s="623">
        <v>749</v>
      </c>
      <c r="G648" s="5" t="s">
        <v>1006</v>
      </c>
    </row>
    <row r="649" spans="1:7" x14ac:dyDescent="0.25">
      <c r="A649" s="135">
        <v>648</v>
      </c>
      <c r="B649" s="5" t="s">
        <v>988</v>
      </c>
      <c r="C649" s="5" t="s">
        <v>425</v>
      </c>
      <c r="D649" s="5" t="s">
        <v>445</v>
      </c>
      <c r="E649" s="5" t="s">
        <v>1101</v>
      </c>
      <c r="F649" s="623">
        <v>799</v>
      </c>
      <c r="G649" s="5" t="s">
        <v>1033</v>
      </c>
    </row>
    <row r="650" spans="1:7" x14ac:dyDescent="0.25">
      <c r="A650" s="135">
        <v>649</v>
      </c>
      <c r="B650" s="5" t="s">
        <v>988</v>
      </c>
      <c r="C650" s="5" t="s">
        <v>417</v>
      </c>
      <c r="D650" s="5" t="s">
        <v>447</v>
      </c>
      <c r="E650" s="5" t="s">
        <v>1102</v>
      </c>
      <c r="F650" s="623">
        <v>1999</v>
      </c>
      <c r="G650" s="5" t="s">
        <v>752</v>
      </c>
    </row>
    <row r="651" spans="1:7" x14ac:dyDescent="0.25">
      <c r="A651" s="135">
        <v>650</v>
      </c>
      <c r="B651" s="5" t="s">
        <v>988</v>
      </c>
      <c r="C651" s="5" t="s">
        <v>434</v>
      </c>
      <c r="D651" s="5" t="s">
        <v>450</v>
      </c>
      <c r="E651" s="5" t="s">
        <v>1103</v>
      </c>
      <c r="F651" s="623">
        <v>999</v>
      </c>
      <c r="G651" s="5" t="s">
        <v>998</v>
      </c>
    </row>
    <row r="652" spans="1:7" x14ac:dyDescent="0.25">
      <c r="A652" s="135">
        <v>651</v>
      </c>
      <c r="B652" s="5" t="s">
        <v>988</v>
      </c>
      <c r="C652" s="5" t="s">
        <v>417</v>
      </c>
      <c r="D652" s="5" t="s">
        <v>418</v>
      </c>
      <c r="E652" s="5" t="s">
        <v>1104</v>
      </c>
      <c r="F652" s="623">
        <v>144</v>
      </c>
      <c r="G652" s="5" t="s">
        <v>1053</v>
      </c>
    </row>
    <row r="653" spans="1:7" x14ac:dyDescent="0.25">
      <c r="A653" s="135">
        <v>652</v>
      </c>
      <c r="B653" s="5" t="s">
        <v>988</v>
      </c>
      <c r="C653" s="5" t="s">
        <v>429</v>
      </c>
      <c r="D653" s="5" t="s">
        <v>422</v>
      </c>
      <c r="E653" s="5" t="s">
        <v>1105</v>
      </c>
      <c r="F653" s="623">
        <v>999</v>
      </c>
      <c r="G653" s="5" t="s">
        <v>752</v>
      </c>
    </row>
    <row r="654" spans="1:7" x14ac:dyDescent="0.25">
      <c r="A654" s="135">
        <v>653</v>
      </c>
      <c r="B654" s="5" t="s">
        <v>988</v>
      </c>
      <c r="C654" s="5" t="s">
        <v>421</v>
      </c>
      <c r="D654" s="5" t="s">
        <v>426</v>
      </c>
      <c r="E654" s="5" t="s">
        <v>1106</v>
      </c>
      <c r="F654" s="623">
        <v>589</v>
      </c>
      <c r="G654" s="5" t="s">
        <v>1027</v>
      </c>
    </row>
    <row r="655" spans="1:7" x14ac:dyDescent="0.25">
      <c r="A655" s="135">
        <v>654</v>
      </c>
      <c r="B655" s="5" t="s">
        <v>988</v>
      </c>
      <c r="C655" s="5" t="s">
        <v>429</v>
      </c>
      <c r="D655" s="5" t="s">
        <v>430</v>
      </c>
      <c r="E655" s="5" t="s">
        <v>1107</v>
      </c>
      <c r="F655" s="623">
        <v>169</v>
      </c>
      <c r="G655" s="5" t="s">
        <v>1006</v>
      </c>
    </row>
    <row r="656" spans="1:7" x14ac:dyDescent="0.25">
      <c r="A656" s="135">
        <v>655</v>
      </c>
      <c r="B656" s="5" t="s">
        <v>988</v>
      </c>
      <c r="C656" s="5" t="s">
        <v>453</v>
      </c>
      <c r="D656" s="5" t="s">
        <v>432</v>
      </c>
      <c r="E656" s="5" t="s">
        <v>1108</v>
      </c>
      <c r="F656" s="623">
        <v>749</v>
      </c>
      <c r="G656" s="5" t="s">
        <v>1033</v>
      </c>
    </row>
    <row r="657" spans="1:7" x14ac:dyDescent="0.25">
      <c r="A657" s="135">
        <v>656</v>
      </c>
      <c r="B657" s="5" t="s">
        <v>988</v>
      </c>
      <c r="C657" s="5" t="s">
        <v>453</v>
      </c>
      <c r="D657" s="5" t="s">
        <v>435</v>
      </c>
      <c r="E657" s="5" t="s">
        <v>1109</v>
      </c>
      <c r="F657" s="623">
        <v>1499</v>
      </c>
      <c r="G657" s="5" t="s">
        <v>752</v>
      </c>
    </row>
    <row r="658" spans="1:7" x14ac:dyDescent="0.25">
      <c r="A658" s="135">
        <v>657</v>
      </c>
      <c r="B658" s="5" t="s">
        <v>988</v>
      </c>
      <c r="C658" s="5" t="s">
        <v>425</v>
      </c>
      <c r="D658" s="5" t="s">
        <v>437</v>
      </c>
      <c r="E658" s="5" t="s">
        <v>1110</v>
      </c>
      <c r="F658" s="623">
        <v>279</v>
      </c>
      <c r="G658" s="5" t="s">
        <v>998</v>
      </c>
    </row>
    <row r="659" spans="1:7" x14ac:dyDescent="0.25">
      <c r="A659" s="135">
        <v>658</v>
      </c>
      <c r="B659" s="5" t="s">
        <v>988</v>
      </c>
      <c r="C659" s="5" t="s">
        <v>434</v>
      </c>
      <c r="D659" s="5" t="s">
        <v>439</v>
      </c>
      <c r="E659" s="5" t="s">
        <v>1111</v>
      </c>
      <c r="F659" s="623">
        <v>999</v>
      </c>
      <c r="G659" s="5" t="s">
        <v>998</v>
      </c>
    </row>
    <row r="660" spans="1:7" x14ac:dyDescent="0.25">
      <c r="A660" s="135">
        <v>659</v>
      </c>
      <c r="B660" s="5" t="s">
        <v>988</v>
      </c>
      <c r="C660" s="5" t="s">
        <v>429</v>
      </c>
      <c r="D660" s="5" t="s">
        <v>441</v>
      </c>
      <c r="E660" s="5" t="s">
        <v>1112</v>
      </c>
      <c r="F660" s="623">
        <v>299</v>
      </c>
      <c r="G660" s="5" t="s">
        <v>752</v>
      </c>
    </row>
    <row r="661" spans="1:7" x14ac:dyDescent="0.25">
      <c r="A661" s="135">
        <v>660</v>
      </c>
      <c r="B661" s="5" t="s">
        <v>988</v>
      </c>
      <c r="C661" s="5" t="s">
        <v>417</v>
      </c>
      <c r="D661" s="5" t="s">
        <v>443</v>
      </c>
      <c r="E661" s="5" t="s">
        <v>1113</v>
      </c>
      <c r="F661" s="623">
        <v>229</v>
      </c>
      <c r="G661" s="5" t="s">
        <v>1027</v>
      </c>
    </row>
    <row r="662" spans="1:7" x14ac:dyDescent="0.25">
      <c r="A662" s="135">
        <v>661</v>
      </c>
      <c r="B662" s="5" t="s">
        <v>988</v>
      </c>
      <c r="C662" s="5" t="s">
        <v>417</v>
      </c>
      <c r="D662" s="5" t="s">
        <v>445</v>
      </c>
      <c r="E662" s="5" t="s">
        <v>1114</v>
      </c>
      <c r="F662" s="623">
        <v>769</v>
      </c>
      <c r="G662" s="5" t="s">
        <v>992</v>
      </c>
    </row>
    <row r="663" spans="1:7" x14ac:dyDescent="0.25">
      <c r="A663" s="135">
        <v>662</v>
      </c>
      <c r="B663" s="5" t="s">
        <v>988</v>
      </c>
      <c r="C663" s="5" t="s">
        <v>421</v>
      </c>
      <c r="D663" s="5" t="s">
        <v>447</v>
      </c>
      <c r="E663" s="5" t="s">
        <v>1115</v>
      </c>
      <c r="F663" s="623">
        <v>2199</v>
      </c>
      <c r="G663" s="5" t="s">
        <v>1033</v>
      </c>
    </row>
    <row r="664" spans="1:7" x14ac:dyDescent="0.25">
      <c r="A664" s="135">
        <v>663</v>
      </c>
      <c r="B664" s="5" t="s">
        <v>988</v>
      </c>
      <c r="C664" s="5" t="s">
        <v>425</v>
      </c>
      <c r="D664" s="5" t="s">
        <v>450</v>
      </c>
      <c r="E664" s="5" t="s">
        <v>1116</v>
      </c>
      <c r="F664" s="623">
        <v>2299</v>
      </c>
      <c r="G664" s="5" t="s">
        <v>752</v>
      </c>
    </row>
    <row r="665" spans="1:7" x14ac:dyDescent="0.25">
      <c r="A665" s="135">
        <v>664</v>
      </c>
      <c r="B665" s="5" t="s">
        <v>988</v>
      </c>
      <c r="C665" s="5" t="s">
        <v>425</v>
      </c>
      <c r="D665" s="5" t="s">
        <v>418</v>
      </c>
      <c r="E665" s="5" t="s">
        <v>1117</v>
      </c>
      <c r="F665" s="623">
        <v>2099</v>
      </c>
      <c r="G665" s="5" t="s">
        <v>752</v>
      </c>
    </row>
    <row r="666" spans="1:7" x14ac:dyDescent="0.25">
      <c r="A666" s="135">
        <v>665</v>
      </c>
      <c r="B666" s="5" t="s">
        <v>988</v>
      </c>
      <c r="C666" s="5" t="s">
        <v>425</v>
      </c>
      <c r="D666" s="5" t="s">
        <v>422</v>
      </c>
      <c r="E666" s="5" t="s">
        <v>1118</v>
      </c>
      <c r="F666" s="623">
        <v>749</v>
      </c>
      <c r="G666" s="5" t="s">
        <v>752</v>
      </c>
    </row>
    <row r="667" spans="1:7" x14ac:dyDescent="0.25">
      <c r="A667" s="135">
        <v>666</v>
      </c>
      <c r="B667" s="5" t="s">
        <v>988</v>
      </c>
      <c r="C667" s="5" t="s">
        <v>417</v>
      </c>
      <c r="D667" s="5" t="s">
        <v>426</v>
      </c>
      <c r="E667" s="5" t="s">
        <v>1119</v>
      </c>
      <c r="F667" s="623">
        <v>719</v>
      </c>
      <c r="G667" s="5" t="s">
        <v>752</v>
      </c>
    </row>
    <row r="668" spans="1:7" x14ac:dyDescent="0.25">
      <c r="A668" s="135">
        <v>667</v>
      </c>
      <c r="B668" s="5" t="s">
        <v>988</v>
      </c>
      <c r="C668" s="5" t="s">
        <v>453</v>
      </c>
      <c r="D668" s="5" t="s">
        <v>430</v>
      </c>
      <c r="E668" s="5" t="s">
        <v>1120</v>
      </c>
      <c r="F668" s="623">
        <v>1199</v>
      </c>
      <c r="G668" s="5" t="s">
        <v>998</v>
      </c>
    </row>
    <row r="669" spans="1:7" x14ac:dyDescent="0.25">
      <c r="A669" s="135">
        <v>668</v>
      </c>
      <c r="B669" s="5" t="s">
        <v>988</v>
      </c>
      <c r="C669" s="5" t="s">
        <v>425</v>
      </c>
      <c r="D669" s="5" t="s">
        <v>432</v>
      </c>
      <c r="E669" s="5" t="s">
        <v>1121</v>
      </c>
      <c r="F669" s="623">
        <v>2999</v>
      </c>
      <c r="G669" s="5" t="s">
        <v>1006</v>
      </c>
    </row>
    <row r="670" spans="1:7" x14ac:dyDescent="0.25">
      <c r="A670" s="135">
        <v>669</v>
      </c>
      <c r="B670" s="5" t="s">
        <v>988</v>
      </c>
      <c r="C670" s="5" t="s">
        <v>417</v>
      </c>
      <c r="D670" s="5" t="s">
        <v>435</v>
      </c>
      <c r="E670" s="5" t="s">
        <v>1122</v>
      </c>
      <c r="F670" s="623">
        <v>178.95</v>
      </c>
      <c r="G670" s="5" t="s">
        <v>1053</v>
      </c>
    </row>
    <row r="671" spans="1:7" x14ac:dyDescent="0.25">
      <c r="A671" s="135">
        <v>670</v>
      </c>
      <c r="B671" s="5" t="s">
        <v>988</v>
      </c>
      <c r="C671" s="5" t="s">
        <v>434</v>
      </c>
      <c r="D671" s="5" t="s">
        <v>437</v>
      </c>
      <c r="E671" s="5" t="s">
        <v>1123</v>
      </c>
      <c r="F671" s="623">
        <v>1589</v>
      </c>
      <c r="G671" s="5" t="s">
        <v>1033</v>
      </c>
    </row>
    <row r="672" spans="1:7" x14ac:dyDescent="0.25">
      <c r="A672" s="135">
        <v>671</v>
      </c>
      <c r="B672" s="5" t="s">
        <v>988</v>
      </c>
      <c r="C672" s="5" t="s">
        <v>453</v>
      </c>
      <c r="D672" s="5" t="s">
        <v>439</v>
      </c>
      <c r="E672" s="5" t="s">
        <v>1124</v>
      </c>
      <c r="F672" s="623">
        <v>749</v>
      </c>
      <c r="G672" s="5" t="s">
        <v>752</v>
      </c>
    </row>
    <row r="673" spans="1:7" x14ac:dyDescent="0.25">
      <c r="A673" s="135">
        <v>672</v>
      </c>
      <c r="B673" s="5" t="s">
        <v>988</v>
      </c>
      <c r="C673" s="5" t="s">
        <v>417</v>
      </c>
      <c r="D673" s="5" t="s">
        <v>441</v>
      </c>
      <c r="E673" s="5" t="s">
        <v>1125</v>
      </c>
      <c r="F673" s="623">
        <v>1449</v>
      </c>
      <c r="G673" s="5" t="s">
        <v>998</v>
      </c>
    </row>
    <row r="674" spans="1:7" x14ac:dyDescent="0.25">
      <c r="A674" s="135">
        <v>673</v>
      </c>
      <c r="B674" s="5" t="s">
        <v>988</v>
      </c>
      <c r="C674" s="5" t="s">
        <v>434</v>
      </c>
      <c r="D674" s="5" t="s">
        <v>443</v>
      </c>
      <c r="E674" s="5" t="s">
        <v>1126</v>
      </c>
      <c r="F674" s="623">
        <v>939</v>
      </c>
      <c r="G674" s="5" t="s">
        <v>1006</v>
      </c>
    </row>
    <row r="675" spans="1:7" x14ac:dyDescent="0.25">
      <c r="A675" s="135">
        <v>674</v>
      </c>
      <c r="B675" s="5" t="s">
        <v>988</v>
      </c>
      <c r="C675" s="5" t="s">
        <v>417</v>
      </c>
      <c r="D675" s="5" t="s">
        <v>445</v>
      </c>
      <c r="E675" s="5" t="s">
        <v>1127</v>
      </c>
      <c r="F675" s="623">
        <v>147.99</v>
      </c>
      <c r="G675" s="5" t="s">
        <v>1053</v>
      </c>
    </row>
    <row r="676" spans="1:7" x14ac:dyDescent="0.25">
      <c r="A676" s="135">
        <v>675</v>
      </c>
      <c r="B676" s="5" t="s">
        <v>988</v>
      </c>
      <c r="C676" s="5" t="s">
        <v>453</v>
      </c>
      <c r="D676" s="5" t="s">
        <v>447</v>
      </c>
      <c r="E676" s="5" t="s">
        <v>1128</v>
      </c>
      <c r="F676" s="623">
        <v>319</v>
      </c>
      <c r="G676" s="5" t="s">
        <v>1053</v>
      </c>
    </row>
    <row r="677" spans="1:7" x14ac:dyDescent="0.25">
      <c r="A677" s="135">
        <v>676</v>
      </c>
      <c r="B677" s="5" t="s">
        <v>988</v>
      </c>
      <c r="C677" s="5" t="s">
        <v>417</v>
      </c>
      <c r="D677" s="5" t="s">
        <v>450</v>
      </c>
      <c r="E677" s="5" t="s">
        <v>1129</v>
      </c>
      <c r="F677" s="623">
        <v>229</v>
      </c>
      <c r="G677" s="5" t="s">
        <v>1027</v>
      </c>
    </row>
    <row r="678" spans="1:7" x14ac:dyDescent="0.25">
      <c r="A678" s="135">
        <v>677</v>
      </c>
      <c r="B678" s="5" t="s">
        <v>988</v>
      </c>
      <c r="C678" s="5" t="s">
        <v>429</v>
      </c>
      <c r="D678" s="5" t="s">
        <v>418</v>
      </c>
      <c r="E678" s="5" t="s">
        <v>1130</v>
      </c>
      <c r="F678" s="623">
        <v>189</v>
      </c>
      <c r="G678" s="5" t="s">
        <v>1027</v>
      </c>
    </row>
    <row r="679" spans="1:7" x14ac:dyDescent="0.25">
      <c r="A679" s="135">
        <v>678</v>
      </c>
      <c r="B679" s="5" t="s">
        <v>988</v>
      </c>
      <c r="C679" s="5" t="s">
        <v>417</v>
      </c>
      <c r="D679" s="5" t="s">
        <v>422</v>
      </c>
      <c r="E679" s="5" t="s">
        <v>1131</v>
      </c>
      <c r="F679" s="623">
        <v>1019</v>
      </c>
      <c r="G679" s="5" t="s">
        <v>1033</v>
      </c>
    </row>
    <row r="680" spans="1:7" x14ac:dyDescent="0.25">
      <c r="A680" s="135">
        <v>679</v>
      </c>
      <c r="B680" s="5" t="s">
        <v>988</v>
      </c>
      <c r="C680" s="5" t="s">
        <v>417</v>
      </c>
      <c r="D680" s="5" t="s">
        <v>426</v>
      </c>
      <c r="E680" s="5" t="s">
        <v>1132</v>
      </c>
      <c r="F680" s="623">
        <v>179</v>
      </c>
      <c r="G680" s="5" t="s">
        <v>1027</v>
      </c>
    </row>
    <row r="681" spans="1:7" x14ac:dyDescent="0.25">
      <c r="A681" s="135">
        <v>680</v>
      </c>
      <c r="B681" s="5" t="s">
        <v>988</v>
      </c>
      <c r="C681" s="5" t="s">
        <v>421</v>
      </c>
      <c r="D681" s="5" t="s">
        <v>430</v>
      </c>
      <c r="E681" s="5" t="s">
        <v>1133</v>
      </c>
      <c r="F681" s="623">
        <v>144</v>
      </c>
      <c r="G681" s="5" t="s">
        <v>1027</v>
      </c>
    </row>
    <row r="682" spans="1:7" x14ac:dyDescent="0.25">
      <c r="A682" s="135">
        <v>681</v>
      </c>
      <c r="B682" s="5" t="s">
        <v>988</v>
      </c>
      <c r="C682" s="5" t="s">
        <v>425</v>
      </c>
      <c r="D682" s="5" t="s">
        <v>432</v>
      </c>
      <c r="E682" s="5" t="s">
        <v>1134</v>
      </c>
      <c r="F682" s="623">
        <v>629</v>
      </c>
      <c r="G682" s="5" t="s">
        <v>998</v>
      </c>
    </row>
    <row r="683" spans="1:7" x14ac:dyDescent="0.25">
      <c r="A683" s="135">
        <v>682</v>
      </c>
      <c r="B683" s="5" t="s">
        <v>988</v>
      </c>
      <c r="C683" s="5" t="s">
        <v>421</v>
      </c>
      <c r="D683" s="5" t="s">
        <v>435</v>
      </c>
      <c r="E683" s="5" t="s">
        <v>1135</v>
      </c>
      <c r="F683" s="623">
        <v>749</v>
      </c>
      <c r="G683" s="5" t="s">
        <v>1006</v>
      </c>
    </row>
    <row r="684" spans="1:7" x14ac:dyDescent="0.25">
      <c r="A684" s="135">
        <v>683</v>
      </c>
      <c r="B684" s="5" t="s">
        <v>988</v>
      </c>
      <c r="C684" s="5" t="s">
        <v>417</v>
      </c>
      <c r="D684" s="5" t="s">
        <v>437</v>
      </c>
      <c r="E684" s="5" t="s">
        <v>1136</v>
      </c>
      <c r="F684" s="623">
        <v>499</v>
      </c>
      <c r="G684" s="5" t="s">
        <v>1137</v>
      </c>
    </row>
    <row r="685" spans="1:7" x14ac:dyDescent="0.25">
      <c r="A685" s="135">
        <v>684</v>
      </c>
      <c r="B685" s="5" t="s">
        <v>988</v>
      </c>
      <c r="C685" s="5" t="s">
        <v>429</v>
      </c>
      <c r="D685" s="5" t="s">
        <v>439</v>
      </c>
      <c r="E685" s="5" t="s">
        <v>1138</v>
      </c>
      <c r="F685" s="623">
        <v>249</v>
      </c>
      <c r="G685" s="5" t="s">
        <v>1027</v>
      </c>
    </row>
    <row r="686" spans="1:7" x14ac:dyDescent="0.25">
      <c r="A686" s="135">
        <v>685</v>
      </c>
      <c r="B686" s="5" t="s">
        <v>988</v>
      </c>
      <c r="C686" s="5" t="s">
        <v>425</v>
      </c>
      <c r="D686" s="5" t="s">
        <v>441</v>
      </c>
      <c r="E686" s="5" t="s">
        <v>1139</v>
      </c>
      <c r="F686" s="623">
        <v>1099</v>
      </c>
      <c r="G686" s="5" t="s">
        <v>992</v>
      </c>
    </row>
    <row r="687" spans="1:7" x14ac:dyDescent="0.25">
      <c r="A687" s="135">
        <v>686</v>
      </c>
      <c r="B687" s="5" t="s">
        <v>988</v>
      </c>
      <c r="C687" s="5" t="s">
        <v>425</v>
      </c>
      <c r="D687" s="5" t="s">
        <v>443</v>
      </c>
      <c r="E687" s="5" t="s">
        <v>1140</v>
      </c>
      <c r="F687" s="623">
        <v>2999</v>
      </c>
      <c r="G687" s="5" t="s">
        <v>752</v>
      </c>
    </row>
    <row r="688" spans="1:7" x14ac:dyDescent="0.25">
      <c r="A688" s="135">
        <v>687</v>
      </c>
      <c r="B688" s="5" t="s">
        <v>988</v>
      </c>
      <c r="C688" s="5" t="s">
        <v>417</v>
      </c>
      <c r="D688" s="5" t="s">
        <v>445</v>
      </c>
      <c r="E688" s="5" t="s">
        <v>1141</v>
      </c>
      <c r="F688" s="623">
        <v>1799</v>
      </c>
      <c r="G688" s="5" t="s">
        <v>992</v>
      </c>
    </row>
    <row r="689" spans="1:7" x14ac:dyDescent="0.25">
      <c r="A689" s="135">
        <v>688</v>
      </c>
      <c r="B689" s="5" t="s">
        <v>988</v>
      </c>
      <c r="C689" s="5" t="s">
        <v>425</v>
      </c>
      <c r="D689" s="5" t="s">
        <v>447</v>
      </c>
      <c r="E689" s="5" t="s">
        <v>1142</v>
      </c>
      <c r="F689" s="623">
        <v>379</v>
      </c>
      <c r="G689" s="5" t="s">
        <v>998</v>
      </c>
    </row>
    <row r="690" spans="1:7" x14ac:dyDescent="0.25">
      <c r="A690" s="135">
        <v>689</v>
      </c>
      <c r="B690" s="5" t="s">
        <v>988</v>
      </c>
      <c r="C690" s="5" t="s">
        <v>425</v>
      </c>
      <c r="D690" s="5" t="s">
        <v>450</v>
      </c>
      <c r="E690" s="5" t="s">
        <v>1143</v>
      </c>
      <c r="F690" s="623">
        <v>229</v>
      </c>
      <c r="G690" s="5" t="s">
        <v>1006</v>
      </c>
    </row>
    <row r="691" spans="1:7" x14ac:dyDescent="0.25">
      <c r="A691" s="135">
        <v>690</v>
      </c>
      <c r="B691" s="5" t="s">
        <v>988</v>
      </c>
      <c r="C691" s="5" t="s">
        <v>421</v>
      </c>
      <c r="D691" s="5" t="s">
        <v>418</v>
      </c>
      <c r="E691" s="5" t="s">
        <v>1144</v>
      </c>
      <c r="F691" s="623">
        <v>239</v>
      </c>
      <c r="G691" s="5" t="s">
        <v>992</v>
      </c>
    </row>
    <row r="692" spans="1:7" x14ac:dyDescent="0.25">
      <c r="A692" s="135">
        <v>691</v>
      </c>
      <c r="B692" s="5" t="s">
        <v>988</v>
      </c>
      <c r="C692" s="5" t="s">
        <v>425</v>
      </c>
      <c r="D692" s="5" t="s">
        <v>422</v>
      </c>
      <c r="E692" s="5" t="s">
        <v>1145</v>
      </c>
      <c r="F692" s="623">
        <v>449</v>
      </c>
      <c r="G692" s="5" t="s">
        <v>1053</v>
      </c>
    </row>
    <row r="693" spans="1:7" x14ac:dyDescent="0.25">
      <c r="A693" s="135">
        <v>692</v>
      </c>
      <c r="B693" s="5" t="s">
        <v>988</v>
      </c>
      <c r="C693" s="5" t="s">
        <v>417</v>
      </c>
      <c r="D693" s="5" t="s">
        <v>426</v>
      </c>
      <c r="E693" s="5" t="s">
        <v>1146</v>
      </c>
      <c r="F693" s="623">
        <v>419</v>
      </c>
      <c r="G693" s="5" t="s">
        <v>1053</v>
      </c>
    </row>
    <row r="694" spans="1:7" x14ac:dyDescent="0.25">
      <c r="A694" s="135">
        <v>693</v>
      </c>
      <c r="B694" s="5" t="s">
        <v>988</v>
      </c>
      <c r="C694" s="5" t="s">
        <v>425</v>
      </c>
      <c r="D694" s="5" t="s">
        <v>430</v>
      </c>
      <c r="E694" s="5" t="s">
        <v>1147</v>
      </c>
      <c r="F694" s="623">
        <v>529</v>
      </c>
      <c r="G694" s="5" t="s">
        <v>1033</v>
      </c>
    </row>
    <row r="695" spans="1:7" x14ac:dyDescent="0.25">
      <c r="A695" s="135">
        <v>694</v>
      </c>
      <c r="B695" s="5" t="s">
        <v>988</v>
      </c>
      <c r="C695" s="5" t="s">
        <v>425</v>
      </c>
      <c r="D695" s="5" t="s">
        <v>432</v>
      </c>
      <c r="E695" s="5" t="s">
        <v>1148</v>
      </c>
      <c r="F695" s="623">
        <v>899</v>
      </c>
      <c r="G695" s="5" t="s">
        <v>1033</v>
      </c>
    </row>
    <row r="696" spans="1:7" x14ac:dyDescent="0.25">
      <c r="A696" s="135">
        <v>695</v>
      </c>
      <c r="B696" s="5" t="s">
        <v>988</v>
      </c>
      <c r="C696" s="5" t="s">
        <v>421</v>
      </c>
      <c r="D696" s="5" t="s">
        <v>435</v>
      </c>
      <c r="E696" s="5" t="s">
        <v>1149</v>
      </c>
      <c r="F696" s="623">
        <v>4999</v>
      </c>
      <c r="G696" s="5" t="s">
        <v>752</v>
      </c>
    </row>
    <row r="697" spans="1:7" x14ac:dyDescent="0.25">
      <c r="A697" s="135">
        <v>696</v>
      </c>
      <c r="B697" s="5" t="s">
        <v>988</v>
      </c>
      <c r="C697" s="5" t="s">
        <v>434</v>
      </c>
      <c r="D697" s="5" t="s">
        <v>437</v>
      </c>
      <c r="E697" s="5" t="s">
        <v>1150</v>
      </c>
      <c r="F697" s="623">
        <v>1699</v>
      </c>
      <c r="G697" s="5" t="s">
        <v>752</v>
      </c>
    </row>
    <row r="698" spans="1:7" x14ac:dyDescent="0.25">
      <c r="A698" s="135">
        <v>697</v>
      </c>
      <c r="B698" s="5" t="s">
        <v>988</v>
      </c>
      <c r="C698" s="5" t="s">
        <v>421</v>
      </c>
      <c r="D698" s="5" t="s">
        <v>439</v>
      </c>
      <c r="E698" s="5" t="s">
        <v>1151</v>
      </c>
      <c r="F698" s="623">
        <v>399</v>
      </c>
      <c r="G698" s="5" t="s">
        <v>998</v>
      </c>
    </row>
    <row r="699" spans="1:7" x14ac:dyDescent="0.25">
      <c r="A699" s="135">
        <v>698</v>
      </c>
      <c r="B699" s="5" t="s">
        <v>988</v>
      </c>
      <c r="C699" s="5" t="s">
        <v>421</v>
      </c>
      <c r="D699" s="5" t="s">
        <v>441</v>
      </c>
      <c r="E699" s="5" t="s">
        <v>1152</v>
      </c>
      <c r="F699" s="623">
        <v>2499</v>
      </c>
      <c r="G699" s="5" t="s">
        <v>1006</v>
      </c>
    </row>
    <row r="700" spans="1:7" x14ac:dyDescent="0.25">
      <c r="A700" s="135">
        <v>699</v>
      </c>
      <c r="B700" s="5" t="s">
        <v>988</v>
      </c>
      <c r="C700" s="5" t="s">
        <v>421</v>
      </c>
      <c r="D700" s="5" t="s">
        <v>443</v>
      </c>
      <c r="E700" s="5" t="s">
        <v>1153</v>
      </c>
      <c r="F700" s="623">
        <v>549</v>
      </c>
      <c r="G700" s="5" t="s">
        <v>1137</v>
      </c>
    </row>
    <row r="701" spans="1:7" x14ac:dyDescent="0.25">
      <c r="A701" s="135">
        <v>700</v>
      </c>
      <c r="B701" s="5" t="s">
        <v>988</v>
      </c>
      <c r="C701" s="5" t="s">
        <v>434</v>
      </c>
      <c r="D701" s="5" t="s">
        <v>445</v>
      </c>
      <c r="E701" s="5" t="s">
        <v>1154</v>
      </c>
      <c r="F701" s="623">
        <v>1699</v>
      </c>
      <c r="G701" s="5" t="s">
        <v>752</v>
      </c>
    </row>
    <row r="702" spans="1:7" x14ac:dyDescent="0.25">
      <c r="A702" s="135">
        <v>701</v>
      </c>
      <c r="B702" s="5" t="s">
        <v>988</v>
      </c>
      <c r="C702" s="5" t="s">
        <v>434</v>
      </c>
      <c r="D702" s="5" t="s">
        <v>447</v>
      </c>
      <c r="E702" s="5" t="s">
        <v>1155</v>
      </c>
      <c r="F702" s="623">
        <v>379</v>
      </c>
      <c r="G702" s="5" t="s">
        <v>1027</v>
      </c>
    </row>
    <row r="703" spans="1:7" x14ac:dyDescent="0.25">
      <c r="A703" s="135">
        <v>702</v>
      </c>
      <c r="B703" s="5" t="s">
        <v>988</v>
      </c>
      <c r="C703" s="5" t="s">
        <v>434</v>
      </c>
      <c r="D703" s="5" t="s">
        <v>450</v>
      </c>
      <c r="E703" s="5" t="s">
        <v>1156</v>
      </c>
      <c r="F703" s="623">
        <v>259</v>
      </c>
      <c r="G703" s="5" t="s">
        <v>1027</v>
      </c>
    </row>
    <row r="704" spans="1:7" x14ac:dyDescent="0.25">
      <c r="A704" s="135">
        <v>703</v>
      </c>
      <c r="B704" s="5" t="s">
        <v>988</v>
      </c>
      <c r="C704" s="5" t="s">
        <v>453</v>
      </c>
      <c r="D704" s="5" t="s">
        <v>418</v>
      </c>
      <c r="E704" s="5" t="s">
        <v>1157</v>
      </c>
      <c r="F704" s="623">
        <v>119</v>
      </c>
      <c r="G704" s="5" t="s">
        <v>1027</v>
      </c>
    </row>
    <row r="705" spans="1:7" x14ac:dyDescent="0.25">
      <c r="A705" s="135">
        <v>704</v>
      </c>
      <c r="B705" s="5" t="s">
        <v>988</v>
      </c>
      <c r="C705" s="5" t="s">
        <v>417</v>
      </c>
      <c r="D705" s="5" t="s">
        <v>422</v>
      </c>
      <c r="E705" s="5" t="s">
        <v>1158</v>
      </c>
      <c r="F705" s="623">
        <v>1699</v>
      </c>
      <c r="G705" s="5" t="s">
        <v>998</v>
      </c>
    </row>
    <row r="706" spans="1:7" x14ac:dyDescent="0.25">
      <c r="A706" s="135">
        <v>705</v>
      </c>
      <c r="B706" s="5" t="s">
        <v>988</v>
      </c>
      <c r="C706" s="5" t="s">
        <v>429</v>
      </c>
      <c r="D706" s="5" t="s">
        <v>426</v>
      </c>
      <c r="E706" s="5" t="s">
        <v>1159</v>
      </c>
      <c r="F706" s="623">
        <v>2999</v>
      </c>
      <c r="G706" s="5" t="s">
        <v>1006</v>
      </c>
    </row>
    <row r="707" spans="1:7" x14ac:dyDescent="0.25">
      <c r="A707" s="135">
        <v>706</v>
      </c>
      <c r="B707" s="5" t="s">
        <v>988</v>
      </c>
      <c r="C707" s="5" t="s">
        <v>417</v>
      </c>
      <c r="D707" s="5" t="s">
        <v>430</v>
      </c>
      <c r="E707" s="5" t="s">
        <v>1160</v>
      </c>
      <c r="F707" s="623">
        <v>849</v>
      </c>
      <c r="G707" s="5" t="s">
        <v>1161</v>
      </c>
    </row>
    <row r="708" spans="1:7" x14ac:dyDescent="0.25">
      <c r="A708" s="135">
        <v>707</v>
      </c>
      <c r="B708" s="5" t="s">
        <v>988</v>
      </c>
      <c r="C708" s="5" t="s">
        <v>417</v>
      </c>
      <c r="D708" s="5" t="s">
        <v>432</v>
      </c>
      <c r="E708" s="5" t="s">
        <v>1162</v>
      </c>
      <c r="F708" s="623">
        <v>399</v>
      </c>
      <c r="G708" s="5" t="s">
        <v>1053</v>
      </c>
    </row>
    <row r="709" spans="1:7" x14ac:dyDescent="0.25">
      <c r="A709" s="135">
        <v>708</v>
      </c>
      <c r="B709" s="5" t="s">
        <v>988</v>
      </c>
      <c r="C709" s="5" t="s">
        <v>425</v>
      </c>
      <c r="D709" s="5" t="s">
        <v>435</v>
      </c>
      <c r="E709" s="5" t="s">
        <v>1163</v>
      </c>
      <c r="F709" s="623">
        <v>1129</v>
      </c>
      <c r="G709" s="5" t="s">
        <v>752</v>
      </c>
    </row>
    <row r="710" spans="1:7" x14ac:dyDescent="0.25">
      <c r="A710" s="135">
        <v>709</v>
      </c>
      <c r="B710" s="5" t="s">
        <v>988</v>
      </c>
      <c r="C710" s="5" t="s">
        <v>425</v>
      </c>
      <c r="D710" s="5" t="s">
        <v>437</v>
      </c>
      <c r="E710" s="5" t="s">
        <v>1164</v>
      </c>
      <c r="F710" s="623">
        <v>749</v>
      </c>
      <c r="G710" s="5" t="s">
        <v>752</v>
      </c>
    </row>
    <row r="711" spans="1:7" x14ac:dyDescent="0.25">
      <c r="A711" s="135">
        <v>710</v>
      </c>
      <c r="B711" s="5" t="s">
        <v>988</v>
      </c>
      <c r="C711" s="5" t="s">
        <v>425</v>
      </c>
      <c r="D711" s="5" t="s">
        <v>439</v>
      </c>
      <c r="E711" s="5" t="s">
        <v>1165</v>
      </c>
      <c r="F711" s="623">
        <v>419</v>
      </c>
      <c r="G711" s="5" t="s">
        <v>1027</v>
      </c>
    </row>
    <row r="712" spans="1:7" x14ac:dyDescent="0.25">
      <c r="A712" s="135">
        <v>711</v>
      </c>
      <c r="B712" s="5" t="s">
        <v>988</v>
      </c>
      <c r="C712" s="5" t="s">
        <v>417</v>
      </c>
      <c r="D712" s="5" t="s">
        <v>441</v>
      </c>
      <c r="E712" s="5" t="s">
        <v>1166</v>
      </c>
      <c r="F712" s="623">
        <v>259</v>
      </c>
      <c r="G712" s="5" t="s">
        <v>992</v>
      </c>
    </row>
    <row r="713" spans="1:7" x14ac:dyDescent="0.25">
      <c r="A713" s="135">
        <v>712</v>
      </c>
      <c r="B713" s="5" t="s">
        <v>988</v>
      </c>
      <c r="C713" s="5" t="s">
        <v>421</v>
      </c>
      <c r="D713" s="5" t="s">
        <v>443</v>
      </c>
      <c r="E713" s="5" t="s">
        <v>1167</v>
      </c>
      <c r="F713" s="623">
        <v>1399</v>
      </c>
      <c r="G713" s="5" t="s">
        <v>1033</v>
      </c>
    </row>
    <row r="714" spans="1:7" x14ac:dyDescent="0.25">
      <c r="A714" s="135">
        <v>713</v>
      </c>
      <c r="B714" s="5" t="s">
        <v>988</v>
      </c>
      <c r="C714" s="5" t="s">
        <v>453</v>
      </c>
      <c r="D714" s="5" t="s">
        <v>445</v>
      </c>
      <c r="E714" s="5" t="s">
        <v>1168</v>
      </c>
      <c r="F714" s="623">
        <v>3999</v>
      </c>
      <c r="G714" s="5" t="s">
        <v>752</v>
      </c>
    </row>
    <row r="715" spans="1:7" x14ac:dyDescent="0.25">
      <c r="A715" s="135">
        <v>714</v>
      </c>
      <c r="B715" s="5" t="s">
        <v>988</v>
      </c>
      <c r="C715" s="5" t="s">
        <v>429</v>
      </c>
      <c r="D715" s="5" t="s">
        <v>447</v>
      </c>
      <c r="E715" s="5" t="s">
        <v>1169</v>
      </c>
      <c r="F715" s="623">
        <v>5499</v>
      </c>
      <c r="G715" s="5" t="s">
        <v>752</v>
      </c>
    </row>
    <row r="716" spans="1:7" x14ac:dyDescent="0.25">
      <c r="A716" s="135">
        <v>715</v>
      </c>
      <c r="B716" s="5" t="s">
        <v>988</v>
      </c>
      <c r="C716" s="5" t="s">
        <v>429</v>
      </c>
      <c r="D716" s="5" t="s">
        <v>450</v>
      </c>
      <c r="E716" s="5" t="s">
        <v>1170</v>
      </c>
      <c r="F716" s="623">
        <v>777</v>
      </c>
      <c r="G716" s="5" t="s">
        <v>752</v>
      </c>
    </row>
    <row r="717" spans="1:7" x14ac:dyDescent="0.25">
      <c r="A717" s="135">
        <v>716</v>
      </c>
      <c r="B717" s="5" t="s">
        <v>988</v>
      </c>
      <c r="C717" s="5" t="s">
        <v>421</v>
      </c>
      <c r="D717" s="5" t="s">
        <v>418</v>
      </c>
      <c r="E717" s="5" t="s">
        <v>1171</v>
      </c>
      <c r="F717" s="623">
        <v>849</v>
      </c>
      <c r="G717" s="5" t="s">
        <v>752</v>
      </c>
    </row>
    <row r="718" spans="1:7" x14ac:dyDescent="0.25">
      <c r="A718" s="135">
        <v>717</v>
      </c>
      <c r="B718" s="5" t="s">
        <v>988</v>
      </c>
      <c r="C718" s="5" t="s">
        <v>429</v>
      </c>
      <c r="D718" s="5" t="s">
        <v>422</v>
      </c>
      <c r="E718" s="5" t="s">
        <v>1172</v>
      </c>
      <c r="F718" s="623">
        <v>639</v>
      </c>
      <c r="G718" s="5" t="s">
        <v>1027</v>
      </c>
    </row>
    <row r="719" spans="1:7" x14ac:dyDescent="0.25">
      <c r="A719" s="135">
        <v>718</v>
      </c>
      <c r="B719" s="5" t="s">
        <v>988</v>
      </c>
      <c r="C719" s="5" t="s">
        <v>425</v>
      </c>
      <c r="D719" s="5" t="s">
        <v>426</v>
      </c>
      <c r="E719" s="5" t="s">
        <v>1173</v>
      </c>
      <c r="F719" s="623">
        <v>375</v>
      </c>
      <c r="G719" s="5" t="s">
        <v>1027</v>
      </c>
    </row>
    <row r="720" spans="1:7" x14ac:dyDescent="0.25">
      <c r="A720" s="135">
        <v>719</v>
      </c>
      <c r="B720" s="5" t="s">
        <v>988</v>
      </c>
      <c r="C720" s="5" t="s">
        <v>421</v>
      </c>
      <c r="D720" s="5" t="s">
        <v>430</v>
      </c>
      <c r="E720" s="5" t="s">
        <v>1174</v>
      </c>
      <c r="F720" s="623">
        <v>949</v>
      </c>
      <c r="G720" s="5" t="s">
        <v>992</v>
      </c>
    </row>
    <row r="721" spans="1:7" x14ac:dyDescent="0.25">
      <c r="A721" s="135">
        <v>720</v>
      </c>
      <c r="B721" s="5" t="s">
        <v>988</v>
      </c>
      <c r="C721" s="5" t="s">
        <v>429</v>
      </c>
      <c r="D721" s="5" t="s">
        <v>432</v>
      </c>
      <c r="E721" s="5" t="s">
        <v>1175</v>
      </c>
      <c r="F721" s="623">
        <v>2199</v>
      </c>
      <c r="G721" s="5" t="s">
        <v>998</v>
      </c>
    </row>
    <row r="722" spans="1:7" x14ac:dyDescent="0.25">
      <c r="A722" s="135">
        <v>721</v>
      </c>
      <c r="B722" s="5" t="s">
        <v>988</v>
      </c>
      <c r="C722" s="5" t="s">
        <v>453</v>
      </c>
      <c r="D722" s="5" t="s">
        <v>435</v>
      </c>
      <c r="E722" s="5" t="s">
        <v>1176</v>
      </c>
      <c r="F722" s="623">
        <v>4299</v>
      </c>
      <c r="G722" s="5" t="s">
        <v>1006</v>
      </c>
    </row>
    <row r="723" spans="1:7" x14ac:dyDescent="0.25">
      <c r="A723" s="135">
        <v>722</v>
      </c>
      <c r="B723" s="5" t="s">
        <v>988</v>
      </c>
      <c r="C723" s="5" t="s">
        <v>425</v>
      </c>
      <c r="D723" s="5" t="s">
        <v>437</v>
      </c>
      <c r="E723" s="5" t="s">
        <v>1177</v>
      </c>
      <c r="F723" s="623">
        <v>2599</v>
      </c>
      <c r="G723" s="5" t="s">
        <v>1006</v>
      </c>
    </row>
    <row r="724" spans="1:7" x14ac:dyDescent="0.25">
      <c r="A724" s="135">
        <v>723</v>
      </c>
      <c r="B724" s="5" t="s">
        <v>988</v>
      </c>
      <c r="C724" s="5" t="s">
        <v>421</v>
      </c>
      <c r="D724" s="5" t="s">
        <v>439</v>
      </c>
      <c r="E724" s="5" t="s">
        <v>1178</v>
      </c>
      <c r="F724" s="623">
        <v>177.9</v>
      </c>
      <c r="G724" s="5" t="s">
        <v>1027</v>
      </c>
    </row>
    <row r="725" spans="1:7" x14ac:dyDescent="0.25">
      <c r="A725" s="135">
        <v>724</v>
      </c>
      <c r="B725" s="5" t="s">
        <v>988</v>
      </c>
      <c r="C725" s="5" t="s">
        <v>421</v>
      </c>
      <c r="D725" s="5" t="s">
        <v>441</v>
      </c>
      <c r="E725" s="5" t="s">
        <v>1179</v>
      </c>
      <c r="F725" s="623">
        <v>179</v>
      </c>
      <c r="G725" s="5" t="s">
        <v>1053</v>
      </c>
    </row>
    <row r="726" spans="1:7" x14ac:dyDescent="0.25">
      <c r="A726" s="135">
        <v>725</v>
      </c>
      <c r="B726" s="5" t="s">
        <v>988</v>
      </c>
      <c r="C726" s="5" t="s">
        <v>453</v>
      </c>
      <c r="D726" s="5" t="s">
        <v>443</v>
      </c>
      <c r="E726" s="5" t="s">
        <v>1180</v>
      </c>
      <c r="F726" s="623">
        <v>1999</v>
      </c>
      <c r="G726" s="5" t="s">
        <v>1033</v>
      </c>
    </row>
    <row r="727" spans="1:7" x14ac:dyDescent="0.25">
      <c r="A727" s="135">
        <v>726</v>
      </c>
      <c r="B727" s="5" t="s">
        <v>988</v>
      </c>
      <c r="C727" s="5" t="s">
        <v>421</v>
      </c>
      <c r="D727" s="5" t="s">
        <v>445</v>
      </c>
      <c r="E727" s="5" t="s">
        <v>1181</v>
      </c>
      <c r="F727" s="623">
        <v>3999</v>
      </c>
      <c r="G727" s="5" t="s">
        <v>752</v>
      </c>
    </row>
    <row r="728" spans="1:7" x14ac:dyDescent="0.25">
      <c r="A728" s="135">
        <v>727</v>
      </c>
      <c r="B728" s="5" t="s">
        <v>988</v>
      </c>
      <c r="C728" s="5" t="s">
        <v>417</v>
      </c>
      <c r="D728" s="5" t="s">
        <v>447</v>
      </c>
      <c r="E728" s="5" t="s">
        <v>1182</v>
      </c>
      <c r="F728" s="623">
        <v>2399</v>
      </c>
      <c r="G728" s="5" t="s">
        <v>752</v>
      </c>
    </row>
    <row r="729" spans="1:7" x14ac:dyDescent="0.25">
      <c r="A729" s="135">
        <v>728</v>
      </c>
      <c r="B729" s="5" t="s">
        <v>988</v>
      </c>
      <c r="C729" s="5" t="s">
        <v>453</v>
      </c>
      <c r="D729" s="5" t="s">
        <v>450</v>
      </c>
      <c r="E729" s="5" t="s">
        <v>1183</v>
      </c>
      <c r="F729" s="623">
        <v>1399</v>
      </c>
      <c r="G729" s="5" t="s">
        <v>752</v>
      </c>
    </row>
    <row r="730" spans="1:7" x14ac:dyDescent="0.25">
      <c r="A730" s="135">
        <v>729</v>
      </c>
      <c r="B730" s="5" t="s">
        <v>988</v>
      </c>
      <c r="C730" s="5" t="s">
        <v>421</v>
      </c>
      <c r="D730" s="5" t="s">
        <v>418</v>
      </c>
      <c r="E730" s="5" t="s">
        <v>1184</v>
      </c>
      <c r="F730" s="623">
        <v>439</v>
      </c>
      <c r="G730" s="5" t="s">
        <v>1027</v>
      </c>
    </row>
    <row r="731" spans="1:7" x14ac:dyDescent="0.25">
      <c r="A731" s="135">
        <v>730</v>
      </c>
      <c r="B731" s="5" t="s">
        <v>988</v>
      </c>
      <c r="C731" s="5" t="s">
        <v>425</v>
      </c>
      <c r="D731" s="5" t="s">
        <v>422</v>
      </c>
      <c r="E731" s="5" t="s">
        <v>1185</v>
      </c>
      <c r="F731" s="623">
        <v>4139</v>
      </c>
      <c r="G731" s="5" t="s">
        <v>1006</v>
      </c>
    </row>
    <row r="732" spans="1:7" x14ac:dyDescent="0.25">
      <c r="A732" s="135">
        <v>731</v>
      </c>
      <c r="B732" s="5" t="s">
        <v>988</v>
      </c>
      <c r="C732" s="5" t="s">
        <v>453</v>
      </c>
      <c r="D732" s="5" t="s">
        <v>426</v>
      </c>
      <c r="E732" s="5" t="s">
        <v>1186</v>
      </c>
      <c r="F732" s="623">
        <v>2499</v>
      </c>
      <c r="G732" s="5" t="s">
        <v>1006</v>
      </c>
    </row>
    <row r="733" spans="1:7" x14ac:dyDescent="0.25">
      <c r="A733" s="135">
        <v>732</v>
      </c>
      <c r="B733" s="5" t="s">
        <v>988</v>
      </c>
      <c r="C733" s="5" t="s">
        <v>417</v>
      </c>
      <c r="D733" s="5" t="s">
        <v>430</v>
      </c>
      <c r="E733" s="5" t="s">
        <v>1187</v>
      </c>
      <c r="F733" s="623">
        <v>7999</v>
      </c>
      <c r="G733" s="5" t="s">
        <v>1033</v>
      </c>
    </row>
    <row r="734" spans="1:7" x14ac:dyDescent="0.25">
      <c r="A734" s="135">
        <v>733</v>
      </c>
      <c r="B734" s="5" t="s">
        <v>988</v>
      </c>
      <c r="C734" s="5" t="s">
        <v>453</v>
      </c>
      <c r="D734" s="5" t="s">
        <v>432</v>
      </c>
      <c r="E734" s="5" t="s">
        <v>1188</v>
      </c>
      <c r="F734" s="623">
        <v>6499</v>
      </c>
      <c r="G734" s="5" t="s">
        <v>1033</v>
      </c>
    </row>
    <row r="735" spans="1:7" x14ac:dyDescent="0.25">
      <c r="A735" s="135">
        <v>734</v>
      </c>
      <c r="B735" s="5" t="s">
        <v>988</v>
      </c>
      <c r="C735" s="5" t="s">
        <v>434</v>
      </c>
      <c r="D735" s="5" t="s">
        <v>435</v>
      </c>
      <c r="E735" s="5" t="s">
        <v>1189</v>
      </c>
      <c r="F735" s="623">
        <v>3999</v>
      </c>
      <c r="G735" s="5" t="s">
        <v>1033</v>
      </c>
    </row>
    <row r="736" spans="1:7" x14ac:dyDescent="0.25">
      <c r="A736" s="135">
        <v>735</v>
      </c>
      <c r="B736" s="5" t="s">
        <v>988</v>
      </c>
      <c r="C736" s="5" t="s">
        <v>417</v>
      </c>
      <c r="D736" s="5" t="s">
        <v>437</v>
      </c>
      <c r="E736" s="5" t="s">
        <v>1190</v>
      </c>
      <c r="F736" s="623">
        <v>4699</v>
      </c>
      <c r="G736" s="5" t="s">
        <v>1033</v>
      </c>
    </row>
    <row r="737" spans="1:7" x14ac:dyDescent="0.25">
      <c r="A737" s="135">
        <v>736</v>
      </c>
      <c r="B737" s="5" t="s">
        <v>988</v>
      </c>
      <c r="C737" s="5" t="s">
        <v>417</v>
      </c>
      <c r="D737" s="5" t="s">
        <v>439</v>
      </c>
      <c r="E737" s="5" t="s">
        <v>1191</v>
      </c>
      <c r="F737" s="623">
        <v>3699</v>
      </c>
      <c r="G737" s="5" t="s">
        <v>1033</v>
      </c>
    </row>
    <row r="738" spans="1:7" x14ac:dyDescent="0.25">
      <c r="A738" s="135">
        <v>737</v>
      </c>
      <c r="B738" s="5" t="s">
        <v>988</v>
      </c>
      <c r="C738" s="5" t="s">
        <v>417</v>
      </c>
      <c r="D738" s="5" t="s">
        <v>441</v>
      </c>
      <c r="E738" s="5" t="s">
        <v>1192</v>
      </c>
      <c r="F738" s="623">
        <v>2999</v>
      </c>
      <c r="G738" s="5" t="s">
        <v>1033</v>
      </c>
    </row>
    <row r="739" spans="1:7" x14ac:dyDescent="0.25">
      <c r="A739" s="135">
        <v>738</v>
      </c>
      <c r="B739" s="5" t="s">
        <v>988</v>
      </c>
      <c r="C739" s="5" t="s">
        <v>425</v>
      </c>
      <c r="D739" s="5" t="s">
        <v>443</v>
      </c>
      <c r="E739" s="5" t="s">
        <v>1193</v>
      </c>
      <c r="F739" s="623">
        <v>1599</v>
      </c>
      <c r="G739" s="5" t="s">
        <v>1033</v>
      </c>
    </row>
    <row r="740" spans="1:7" x14ac:dyDescent="0.25">
      <c r="A740" s="135">
        <v>739</v>
      </c>
      <c r="B740" s="5" t="s">
        <v>988</v>
      </c>
      <c r="C740" s="5" t="s">
        <v>421</v>
      </c>
      <c r="D740" s="5" t="s">
        <v>445</v>
      </c>
      <c r="E740" s="5" t="s">
        <v>1194</v>
      </c>
      <c r="F740" s="623">
        <v>2599</v>
      </c>
      <c r="G740" s="5" t="s">
        <v>1033</v>
      </c>
    </row>
    <row r="741" spans="1:7" x14ac:dyDescent="0.25">
      <c r="A741" s="135">
        <v>740</v>
      </c>
      <c r="B741" s="5" t="s">
        <v>988</v>
      </c>
      <c r="C741" s="5" t="s">
        <v>434</v>
      </c>
      <c r="D741" s="5" t="s">
        <v>447</v>
      </c>
      <c r="E741" s="5" t="s">
        <v>1195</v>
      </c>
      <c r="F741" s="623">
        <v>2099</v>
      </c>
      <c r="G741" s="5" t="s">
        <v>1033</v>
      </c>
    </row>
    <row r="742" spans="1:7" x14ac:dyDescent="0.25">
      <c r="A742" s="135">
        <v>741</v>
      </c>
      <c r="B742" s="5" t="s">
        <v>988</v>
      </c>
      <c r="C742" s="5" t="s">
        <v>421</v>
      </c>
      <c r="D742" s="5" t="s">
        <v>450</v>
      </c>
      <c r="E742" s="5" t="s">
        <v>1196</v>
      </c>
      <c r="F742" s="623">
        <v>6999</v>
      </c>
      <c r="G742" s="5" t="s">
        <v>752</v>
      </c>
    </row>
    <row r="743" spans="1:7" x14ac:dyDescent="0.25">
      <c r="A743" s="135">
        <v>742</v>
      </c>
      <c r="B743" s="5" t="s">
        <v>988</v>
      </c>
      <c r="C743" s="5" t="s">
        <v>421</v>
      </c>
      <c r="D743" s="5" t="s">
        <v>418</v>
      </c>
      <c r="E743" s="5" t="s">
        <v>1197</v>
      </c>
      <c r="F743" s="623">
        <v>1499</v>
      </c>
      <c r="G743" s="5" t="s">
        <v>752</v>
      </c>
    </row>
    <row r="744" spans="1:7" x14ac:dyDescent="0.25">
      <c r="A744" s="135">
        <v>743</v>
      </c>
      <c r="B744" s="5" t="s">
        <v>988</v>
      </c>
      <c r="C744" s="5" t="s">
        <v>434</v>
      </c>
      <c r="D744" s="5" t="s">
        <v>422</v>
      </c>
      <c r="E744" s="5" t="s">
        <v>1198</v>
      </c>
      <c r="F744" s="623">
        <v>969</v>
      </c>
      <c r="G744" s="5" t="s">
        <v>752</v>
      </c>
    </row>
    <row r="745" spans="1:7" x14ac:dyDescent="0.25">
      <c r="A745" s="135">
        <v>744</v>
      </c>
      <c r="B745" s="5" t="s">
        <v>988</v>
      </c>
      <c r="C745" s="5" t="s">
        <v>425</v>
      </c>
      <c r="D745" s="5" t="s">
        <v>426</v>
      </c>
      <c r="E745" s="5" t="s">
        <v>1199</v>
      </c>
      <c r="F745" s="623">
        <v>439</v>
      </c>
      <c r="G745" s="5" t="s">
        <v>1027</v>
      </c>
    </row>
    <row r="746" spans="1:7" x14ac:dyDescent="0.25">
      <c r="A746" s="135">
        <v>745</v>
      </c>
      <c r="B746" s="5" t="s">
        <v>988</v>
      </c>
      <c r="C746" s="5" t="s">
        <v>421</v>
      </c>
      <c r="D746" s="5" t="s">
        <v>430</v>
      </c>
      <c r="E746" s="5" t="s">
        <v>1200</v>
      </c>
      <c r="F746" s="623">
        <v>219</v>
      </c>
      <c r="G746" s="5" t="s">
        <v>1027</v>
      </c>
    </row>
    <row r="747" spans="1:7" x14ac:dyDescent="0.25">
      <c r="A747" s="135">
        <v>746</v>
      </c>
      <c r="B747" s="5" t="s">
        <v>988</v>
      </c>
      <c r="C747" s="5" t="s">
        <v>434</v>
      </c>
      <c r="D747" s="5" t="s">
        <v>432</v>
      </c>
      <c r="E747" s="5" t="s">
        <v>1201</v>
      </c>
      <c r="F747" s="623">
        <v>2999</v>
      </c>
      <c r="G747" s="5" t="s">
        <v>992</v>
      </c>
    </row>
    <row r="748" spans="1:7" x14ac:dyDescent="0.25">
      <c r="A748" s="135">
        <v>747</v>
      </c>
      <c r="B748" s="5" t="s">
        <v>988</v>
      </c>
      <c r="C748" s="5" t="s">
        <v>425</v>
      </c>
      <c r="D748" s="5" t="s">
        <v>435</v>
      </c>
      <c r="E748" s="5" t="s">
        <v>1202</v>
      </c>
      <c r="F748" s="623">
        <v>3499</v>
      </c>
      <c r="G748" s="5" t="s">
        <v>992</v>
      </c>
    </row>
    <row r="749" spans="1:7" x14ac:dyDescent="0.25">
      <c r="A749" s="135">
        <v>748</v>
      </c>
      <c r="B749" s="5" t="s">
        <v>988</v>
      </c>
      <c r="C749" s="5" t="s">
        <v>429</v>
      </c>
      <c r="D749" s="5" t="s">
        <v>437</v>
      </c>
      <c r="E749" s="5" t="s">
        <v>1203</v>
      </c>
      <c r="F749" s="623">
        <v>3699</v>
      </c>
      <c r="G749" s="5" t="s">
        <v>998</v>
      </c>
    </row>
    <row r="750" spans="1:7" x14ac:dyDescent="0.25">
      <c r="A750" s="135">
        <v>749</v>
      </c>
      <c r="B750" s="5" t="s">
        <v>988</v>
      </c>
      <c r="C750" s="5" t="s">
        <v>421</v>
      </c>
      <c r="D750" s="5" t="s">
        <v>439</v>
      </c>
      <c r="E750" s="5" t="s">
        <v>1204</v>
      </c>
      <c r="F750" s="623">
        <v>2399</v>
      </c>
      <c r="G750" s="5" t="s">
        <v>998</v>
      </c>
    </row>
    <row r="751" spans="1:7" x14ac:dyDescent="0.25">
      <c r="A751" s="135">
        <v>750</v>
      </c>
      <c r="B751" s="5" t="s">
        <v>988</v>
      </c>
      <c r="C751" s="5" t="s">
        <v>429</v>
      </c>
      <c r="D751" s="5" t="s">
        <v>441</v>
      </c>
      <c r="E751" s="5" t="s">
        <v>1205</v>
      </c>
      <c r="F751" s="623">
        <v>2879</v>
      </c>
      <c r="G751" s="5" t="s">
        <v>998</v>
      </c>
    </row>
    <row r="752" spans="1:7" x14ac:dyDescent="0.25">
      <c r="A752" s="135">
        <v>751</v>
      </c>
      <c r="B752" s="5" t="s">
        <v>988</v>
      </c>
      <c r="C752" s="5" t="s">
        <v>434</v>
      </c>
      <c r="D752" s="5" t="s">
        <v>443</v>
      </c>
      <c r="E752" s="5" t="s">
        <v>1206</v>
      </c>
      <c r="F752" s="623">
        <v>1899</v>
      </c>
      <c r="G752" s="5" t="s">
        <v>998</v>
      </c>
    </row>
    <row r="753" spans="1:7" x14ac:dyDescent="0.25">
      <c r="A753" s="135">
        <v>752</v>
      </c>
      <c r="B753" s="5" t="s">
        <v>988</v>
      </c>
      <c r="C753" s="5" t="s">
        <v>417</v>
      </c>
      <c r="D753" s="5" t="s">
        <v>445</v>
      </c>
      <c r="E753" s="5" t="s">
        <v>1207</v>
      </c>
      <c r="F753" s="623">
        <v>1299</v>
      </c>
      <c r="G753" s="5" t="s">
        <v>998</v>
      </c>
    </row>
    <row r="754" spans="1:7" x14ac:dyDescent="0.25">
      <c r="A754" s="135">
        <v>753</v>
      </c>
      <c r="B754" s="5" t="s">
        <v>988</v>
      </c>
      <c r="C754" s="5" t="s">
        <v>453</v>
      </c>
      <c r="D754" s="5" t="s">
        <v>447</v>
      </c>
      <c r="E754" s="5" t="s">
        <v>1208</v>
      </c>
      <c r="F754" s="623">
        <v>2149</v>
      </c>
      <c r="G754" s="5" t="s">
        <v>998</v>
      </c>
    </row>
    <row r="755" spans="1:7" x14ac:dyDescent="0.25">
      <c r="A755" s="135">
        <v>754</v>
      </c>
      <c r="B755" s="5" t="s">
        <v>988</v>
      </c>
      <c r="C755" s="5" t="s">
        <v>417</v>
      </c>
      <c r="D755" s="5" t="s">
        <v>450</v>
      </c>
      <c r="E755" s="5" t="s">
        <v>1209</v>
      </c>
      <c r="F755" s="623">
        <v>1199</v>
      </c>
      <c r="G755" s="5" t="s">
        <v>998</v>
      </c>
    </row>
    <row r="756" spans="1:7" x14ac:dyDescent="0.25">
      <c r="A756" s="135">
        <v>755</v>
      </c>
      <c r="B756" s="5" t="s">
        <v>988</v>
      </c>
      <c r="C756" s="5" t="s">
        <v>421</v>
      </c>
      <c r="D756" s="5" t="s">
        <v>418</v>
      </c>
      <c r="E756" s="5" t="s">
        <v>1210</v>
      </c>
      <c r="F756" s="623">
        <v>949</v>
      </c>
      <c r="G756" s="5" t="s">
        <v>998</v>
      </c>
    </row>
    <row r="757" spans="1:7" x14ac:dyDescent="0.25">
      <c r="A757" s="135">
        <v>756</v>
      </c>
      <c r="B757" s="5" t="s">
        <v>988</v>
      </c>
      <c r="C757" s="5" t="s">
        <v>417</v>
      </c>
      <c r="D757" s="5" t="s">
        <v>422</v>
      </c>
      <c r="E757" s="5" t="s">
        <v>1211</v>
      </c>
      <c r="F757" s="623">
        <v>849</v>
      </c>
      <c r="G757" s="5" t="s">
        <v>998</v>
      </c>
    </row>
    <row r="758" spans="1:7" x14ac:dyDescent="0.25">
      <c r="A758" s="135">
        <v>757</v>
      </c>
      <c r="B758" s="5" t="s">
        <v>988</v>
      </c>
      <c r="C758" s="5" t="s">
        <v>417</v>
      </c>
      <c r="D758" s="5" t="s">
        <v>426</v>
      </c>
      <c r="E758" s="5" t="s">
        <v>1212</v>
      </c>
      <c r="F758" s="623">
        <v>849</v>
      </c>
      <c r="G758" s="5" t="s">
        <v>998</v>
      </c>
    </row>
    <row r="759" spans="1:7" x14ac:dyDescent="0.25">
      <c r="A759" s="135">
        <v>758</v>
      </c>
      <c r="B759" s="5" t="s">
        <v>988</v>
      </c>
      <c r="C759" s="5" t="s">
        <v>453</v>
      </c>
      <c r="D759" s="5" t="s">
        <v>430</v>
      </c>
      <c r="E759" s="5" t="s">
        <v>1213</v>
      </c>
      <c r="F759" s="623">
        <v>799</v>
      </c>
      <c r="G759" s="5" t="s">
        <v>998</v>
      </c>
    </row>
    <row r="760" spans="1:7" x14ac:dyDescent="0.25">
      <c r="A760" s="135">
        <v>759</v>
      </c>
      <c r="B760" s="5" t="s">
        <v>988</v>
      </c>
      <c r="C760" s="5" t="s">
        <v>429</v>
      </c>
      <c r="D760" s="5" t="s">
        <v>432</v>
      </c>
      <c r="E760" s="5" t="s">
        <v>1214</v>
      </c>
      <c r="F760" s="623">
        <v>669</v>
      </c>
      <c r="G760" s="5" t="s">
        <v>998</v>
      </c>
    </row>
    <row r="761" spans="1:7" x14ac:dyDescent="0.25">
      <c r="A761" s="135">
        <v>760</v>
      </c>
      <c r="B761" s="5" t="s">
        <v>988</v>
      </c>
      <c r="C761" s="5" t="s">
        <v>429</v>
      </c>
      <c r="D761" s="5" t="s">
        <v>435</v>
      </c>
      <c r="E761" s="5" t="s">
        <v>1215</v>
      </c>
      <c r="F761" s="623">
        <v>6999</v>
      </c>
      <c r="G761" s="5" t="s">
        <v>1006</v>
      </c>
    </row>
    <row r="762" spans="1:7" x14ac:dyDescent="0.25">
      <c r="A762" s="135">
        <v>761</v>
      </c>
      <c r="B762" s="5" t="s">
        <v>988</v>
      </c>
      <c r="C762" s="5" t="s">
        <v>425</v>
      </c>
      <c r="D762" s="5" t="s">
        <v>437</v>
      </c>
      <c r="E762" s="5" t="s">
        <v>1216</v>
      </c>
      <c r="F762" s="623">
        <v>4999</v>
      </c>
      <c r="G762" s="5" t="s">
        <v>1006</v>
      </c>
    </row>
    <row r="763" spans="1:7" x14ac:dyDescent="0.25">
      <c r="A763" s="135">
        <v>762</v>
      </c>
      <c r="B763" s="5" t="s">
        <v>988</v>
      </c>
      <c r="C763" s="5" t="s">
        <v>425</v>
      </c>
      <c r="D763" s="5" t="s">
        <v>439</v>
      </c>
      <c r="E763" s="5" t="s">
        <v>1217</v>
      </c>
      <c r="F763" s="623">
        <v>3999</v>
      </c>
      <c r="G763" s="5" t="s">
        <v>1006</v>
      </c>
    </row>
    <row r="764" spans="1:7" x14ac:dyDescent="0.25">
      <c r="A764" s="135">
        <v>763</v>
      </c>
      <c r="B764" s="5" t="s">
        <v>988</v>
      </c>
      <c r="C764" s="5" t="s">
        <v>421</v>
      </c>
      <c r="D764" s="5" t="s">
        <v>441</v>
      </c>
      <c r="E764" s="5" t="s">
        <v>1218</v>
      </c>
      <c r="F764" s="623">
        <v>7999</v>
      </c>
      <c r="G764" s="5" t="s">
        <v>1006</v>
      </c>
    </row>
    <row r="765" spans="1:7" x14ac:dyDescent="0.25">
      <c r="A765" s="135">
        <v>764</v>
      </c>
      <c r="B765" s="5" t="s">
        <v>988</v>
      </c>
      <c r="C765" s="5" t="s">
        <v>429</v>
      </c>
      <c r="D765" s="5" t="s">
        <v>443</v>
      </c>
      <c r="E765" s="5" t="s">
        <v>1219</v>
      </c>
      <c r="F765" s="623">
        <v>1799</v>
      </c>
      <c r="G765" s="5" t="s">
        <v>1006</v>
      </c>
    </row>
    <row r="766" spans="1:7" x14ac:dyDescent="0.25">
      <c r="A766" s="135">
        <v>765</v>
      </c>
      <c r="B766" s="5" t="s">
        <v>988</v>
      </c>
      <c r="C766" s="5" t="s">
        <v>417</v>
      </c>
      <c r="D766" s="5" t="s">
        <v>445</v>
      </c>
      <c r="E766" s="5" t="s">
        <v>1220</v>
      </c>
      <c r="F766" s="623">
        <v>699</v>
      </c>
      <c r="G766" s="5" t="s">
        <v>1161</v>
      </c>
    </row>
    <row r="767" spans="1:7" x14ac:dyDescent="0.25">
      <c r="A767" s="135">
        <v>766</v>
      </c>
      <c r="B767" s="5" t="s">
        <v>988</v>
      </c>
      <c r="C767" s="5" t="s">
        <v>425</v>
      </c>
      <c r="D767" s="5" t="s">
        <v>447</v>
      </c>
      <c r="E767" s="5" t="s">
        <v>1221</v>
      </c>
      <c r="F767" s="623">
        <v>499</v>
      </c>
      <c r="G767" s="5" t="s">
        <v>1161</v>
      </c>
    </row>
    <row r="768" spans="1:7" x14ac:dyDescent="0.25">
      <c r="A768" s="135">
        <v>767</v>
      </c>
      <c r="B768" s="5" t="s">
        <v>988</v>
      </c>
      <c r="C768" s="5" t="s">
        <v>417</v>
      </c>
      <c r="D768" s="5" t="s">
        <v>450</v>
      </c>
      <c r="E768" s="5" t="s">
        <v>1222</v>
      </c>
      <c r="F768" s="623">
        <v>499</v>
      </c>
      <c r="G768" s="5" t="s">
        <v>1137</v>
      </c>
    </row>
    <row r="769" spans="1:7" x14ac:dyDescent="0.25">
      <c r="A769" s="135">
        <v>768</v>
      </c>
      <c r="B769" s="5" t="s">
        <v>988</v>
      </c>
      <c r="C769" s="5" t="s">
        <v>425</v>
      </c>
      <c r="D769" s="5" t="s">
        <v>418</v>
      </c>
      <c r="E769" s="5" t="s">
        <v>1223</v>
      </c>
      <c r="F769" s="623">
        <v>399</v>
      </c>
      <c r="G769" s="5" t="s">
        <v>1137</v>
      </c>
    </row>
    <row r="770" spans="1:7" x14ac:dyDescent="0.25">
      <c r="A770" s="135">
        <v>769</v>
      </c>
      <c r="B770" s="5" t="s">
        <v>812</v>
      </c>
      <c r="C770" s="5" t="s">
        <v>421</v>
      </c>
      <c r="D770" s="5" t="s">
        <v>422</v>
      </c>
      <c r="E770" s="5" t="s">
        <v>1224</v>
      </c>
      <c r="F770" s="623">
        <v>599</v>
      </c>
      <c r="G770" s="5" t="s">
        <v>1225</v>
      </c>
    </row>
    <row r="771" spans="1:7" x14ac:dyDescent="0.25">
      <c r="A771" s="135">
        <v>770</v>
      </c>
      <c r="B771" s="5" t="s">
        <v>812</v>
      </c>
      <c r="C771" s="5" t="s">
        <v>434</v>
      </c>
      <c r="D771" s="5" t="s">
        <v>426</v>
      </c>
      <c r="E771" s="5" t="s">
        <v>1226</v>
      </c>
      <c r="F771" s="623">
        <v>299</v>
      </c>
      <c r="G771" s="5" t="s">
        <v>992</v>
      </c>
    </row>
    <row r="772" spans="1:7" x14ac:dyDescent="0.25">
      <c r="A772" s="135">
        <v>771</v>
      </c>
      <c r="B772" s="5" t="s">
        <v>812</v>
      </c>
      <c r="C772" s="5" t="s">
        <v>434</v>
      </c>
      <c r="D772" s="5" t="s">
        <v>430</v>
      </c>
      <c r="E772" s="5" t="s">
        <v>1227</v>
      </c>
      <c r="F772" s="623">
        <v>429</v>
      </c>
      <c r="G772" s="5" t="s">
        <v>1228</v>
      </c>
    </row>
    <row r="773" spans="1:7" x14ac:dyDescent="0.25">
      <c r="A773" s="135">
        <v>772</v>
      </c>
      <c r="B773" s="5" t="s">
        <v>812</v>
      </c>
      <c r="C773" s="5" t="s">
        <v>429</v>
      </c>
      <c r="D773" s="5" t="s">
        <v>432</v>
      </c>
      <c r="E773" s="5" t="s">
        <v>1229</v>
      </c>
      <c r="F773" s="623">
        <v>599</v>
      </c>
      <c r="G773" s="5" t="s">
        <v>1230</v>
      </c>
    </row>
    <row r="774" spans="1:7" x14ac:dyDescent="0.25">
      <c r="A774" s="135">
        <v>773</v>
      </c>
      <c r="B774" s="5" t="s">
        <v>812</v>
      </c>
      <c r="C774" s="5" t="s">
        <v>434</v>
      </c>
      <c r="D774" s="5" t="s">
        <v>435</v>
      </c>
      <c r="E774" s="5" t="s">
        <v>1231</v>
      </c>
      <c r="F774" s="623">
        <v>299</v>
      </c>
      <c r="G774" s="5" t="s">
        <v>1027</v>
      </c>
    </row>
    <row r="775" spans="1:7" x14ac:dyDescent="0.25">
      <c r="A775" s="135">
        <v>774</v>
      </c>
      <c r="B775" s="5" t="s">
        <v>812</v>
      </c>
      <c r="C775" s="5" t="s">
        <v>417</v>
      </c>
      <c r="D775" s="5" t="s">
        <v>437</v>
      </c>
      <c r="E775" s="5" t="s">
        <v>1232</v>
      </c>
      <c r="F775" s="623">
        <v>589</v>
      </c>
      <c r="G775" s="5" t="s">
        <v>992</v>
      </c>
    </row>
    <row r="776" spans="1:7" x14ac:dyDescent="0.25">
      <c r="A776" s="135">
        <v>775</v>
      </c>
      <c r="B776" s="5" t="s">
        <v>812</v>
      </c>
      <c r="C776" s="5" t="s">
        <v>434</v>
      </c>
      <c r="D776" s="5" t="s">
        <v>439</v>
      </c>
      <c r="E776" s="5" t="s">
        <v>1233</v>
      </c>
      <c r="F776" s="623">
        <v>589</v>
      </c>
      <c r="G776" s="5" t="s">
        <v>449</v>
      </c>
    </row>
    <row r="777" spans="1:7" x14ac:dyDescent="0.25">
      <c r="A777" s="135">
        <v>776</v>
      </c>
      <c r="B777" s="5" t="s">
        <v>812</v>
      </c>
      <c r="C777" s="5" t="s">
        <v>425</v>
      </c>
      <c r="D777" s="5" t="s">
        <v>441</v>
      </c>
      <c r="E777" s="5" t="s">
        <v>1234</v>
      </c>
      <c r="F777" s="623">
        <v>329</v>
      </c>
      <c r="G777" s="5" t="s">
        <v>1230</v>
      </c>
    </row>
    <row r="778" spans="1:7" x14ac:dyDescent="0.25">
      <c r="A778" s="135">
        <v>777</v>
      </c>
      <c r="B778" s="5" t="s">
        <v>812</v>
      </c>
      <c r="C778" s="5" t="s">
        <v>453</v>
      </c>
      <c r="D778" s="5" t="s">
        <v>443</v>
      </c>
      <c r="E778" s="5" t="s">
        <v>1235</v>
      </c>
      <c r="F778" s="623">
        <v>649</v>
      </c>
      <c r="G778" s="5" t="s">
        <v>1225</v>
      </c>
    </row>
    <row r="779" spans="1:7" x14ac:dyDescent="0.25">
      <c r="A779" s="135">
        <v>778</v>
      </c>
      <c r="B779" s="5" t="s">
        <v>812</v>
      </c>
      <c r="C779" s="5" t="s">
        <v>434</v>
      </c>
      <c r="D779" s="5" t="s">
        <v>445</v>
      </c>
      <c r="E779" s="5" t="s">
        <v>1236</v>
      </c>
      <c r="F779" s="623">
        <v>739</v>
      </c>
      <c r="G779" s="5" t="s">
        <v>1225</v>
      </c>
    </row>
    <row r="780" spans="1:7" x14ac:dyDescent="0.25">
      <c r="A780" s="135">
        <v>779</v>
      </c>
      <c r="B780" s="5" t="s">
        <v>812</v>
      </c>
      <c r="C780" s="5" t="s">
        <v>429</v>
      </c>
      <c r="D780" s="5" t="s">
        <v>447</v>
      </c>
      <c r="E780" s="5" t="s">
        <v>1237</v>
      </c>
      <c r="F780" s="623">
        <v>409</v>
      </c>
      <c r="G780" s="5" t="s">
        <v>1225</v>
      </c>
    </row>
    <row r="781" spans="1:7" x14ac:dyDescent="0.25">
      <c r="A781" s="135">
        <v>780</v>
      </c>
      <c r="B781" s="5" t="s">
        <v>812</v>
      </c>
      <c r="C781" s="5" t="s">
        <v>434</v>
      </c>
      <c r="D781" s="5" t="s">
        <v>450</v>
      </c>
      <c r="E781" s="5" t="s">
        <v>1238</v>
      </c>
      <c r="F781" s="623">
        <v>849</v>
      </c>
      <c r="G781" s="5" t="s">
        <v>1225</v>
      </c>
    </row>
    <row r="782" spans="1:7" x14ac:dyDescent="0.25">
      <c r="A782" s="135">
        <v>781</v>
      </c>
      <c r="B782" s="5" t="s">
        <v>812</v>
      </c>
      <c r="C782" s="5" t="s">
        <v>434</v>
      </c>
      <c r="D782" s="5" t="s">
        <v>418</v>
      </c>
      <c r="E782" s="5" t="s">
        <v>1239</v>
      </c>
      <c r="F782" s="623">
        <v>799</v>
      </c>
      <c r="G782" s="5" t="s">
        <v>1228</v>
      </c>
    </row>
    <row r="783" spans="1:7" x14ac:dyDescent="0.25">
      <c r="A783" s="135">
        <v>782</v>
      </c>
      <c r="B783" s="5" t="s">
        <v>812</v>
      </c>
      <c r="C783" s="5" t="s">
        <v>434</v>
      </c>
      <c r="D783" s="5" t="s">
        <v>422</v>
      </c>
      <c r="E783" s="5" t="s">
        <v>1240</v>
      </c>
      <c r="F783" s="623">
        <v>649</v>
      </c>
      <c r="G783" s="5" t="s">
        <v>1230</v>
      </c>
    </row>
    <row r="784" spans="1:7" x14ac:dyDescent="0.25">
      <c r="A784" s="135">
        <v>783</v>
      </c>
      <c r="B784" s="5" t="s">
        <v>812</v>
      </c>
      <c r="C784" s="5" t="s">
        <v>453</v>
      </c>
      <c r="D784" s="5" t="s">
        <v>426</v>
      </c>
      <c r="E784" s="5" t="s">
        <v>1241</v>
      </c>
      <c r="F784" s="623">
        <v>479</v>
      </c>
      <c r="G784" s="5" t="s">
        <v>1230</v>
      </c>
    </row>
    <row r="785" spans="1:7" x14ac:dyDescent="0.25">
      <c r="A785" s="135">
        <v>784</v>
      </c>
      <c r="B785" s="5" t="s">
        <v>812</v>
      </c>
      <c r="C785" s="5" t="s">
        <v>453</v>
      </c>
      <c r="D785" s="5" t="s">
        <v>430</v>
      </c>
      <c r="E785" s="5" t="s">
        <v>1242</v>
      </c>
      <c r="F785" s="623">
        <v>679</v>
      </c>
      <c r="G785" s="5" t="s">
        <v>1225</v>
      </c>
    </row>
    <row r="786" spans="1:7" x14ac:dyDescent="0.25">
      <c r="A786" s="135">
        <v>785</v>
      </c>
      <c r="B786" s="5" t="s">
        <v>812</v>
      </c>
      <c r="C786" s="5" t="s">
        <v>453</v>
      </c>
      <c r="D786" s="5" t="s">
        <v>432</v>
      </c>
      <c r="E786" s="5" t="s">
        <v>1243</v>
      </c>
      <c r="F786" s="623">
        <v>279</v>
      </c>
      <c r="G786" s="5" t="s">
        <v>992</v>
      </c>
    </row>
    <row r="787" spans="1:7" x14ac:dyDescent="0.25">
      <c r="A787" s="135">
        <v>786</v>
      </c>
      <c r="B787" s="5" t="s">
        <v>812</v>
      </c>
      <c r="C787" s="5" t="s">
        <v>434</v>
      </c>
      <c r="D787" s="5" t="s">
        <v>435</v>
      </c>
      <c r="E787" s="5" t="s">
        <v>1244</v>
      </c>
      <c r="F787" s="623">
        <v>1129</v>
      </c>
      <c r="G787" s="5" t="s">
        <v>1006</v>
      </c>
    </row>
    <row r="788" spans="1:7" x14ac:dyDescent="0.25">
      <c r="A788" s="135">
        <v>787</v>
      </c>
      <c r="B788" s="5" t="s">
        <v>812</v>
      </c>
      <c r="C788" s="5" t="s">
        <v>421</v>
      </c>
      <c r="D788" s="5" t="s">
        <v>437</v>
      </c>
      <c r="E788" s="5" t="s">
        <v>1245</v>
      </c>
      <c r="F788" s="623">
        <v>339</v>
      </c>
      <c r="G788" s="5" t="s">
        <v>449</v>
      </c>
    </row>
    <row r="789" spans="1:7" x14ac:dyDescent="0.25">
      <c r="A789" s="135">
        <v>788</v>
      </c>
      <c r="B789" s="5" t="s">
        <v>812</v>
      </c>
      <c r="C789" s="5" t="s">
        <v>429</v>
      </c>
      <c r="D789" s="5" t="s">
        <v>439</v>
      </c>
      <c r="E789" s="5" t="s">
        <v>1246</v>
      </c>
      <c r="F789" s="623">
        <v>789</v>
      </c>
      <c r="G789" s="5" t="s">
        <v>449</v>
      </c>
    </row>
    <row r="790" spans="1:7" x14ac:dyDescent="0.25">
      <c r="A790" s="135">
        <v>789</v>
      </c>
      <c r="B790" s="5" t="s">
        <v>812</v>
      </c>
      <c r="C790" s="5" t="s">
        <v>417</v>
      </c>
      <c r="D790" s="5" t="s">
        <v>441</v>
      </c>
      <c r="E790" s="5" t="s">
        <v>1247</v>
      </c>
      <c r="F790" s="623">
        <v>449</v>
      </c>
      <c r="G790" s="5" t="s">
        <v>992</v>
      </c>
    </row>
    <row r="791" spans="1:7" x14ac:dyDescent="0.25">
      <c r="A791" s="135">
        <v>790</v>
      </c>
      <c r="B791" s="5" t="s">
        <v>812</v>
      </c>
      <c r="C791" s="5" t="s">
        <v>425</v>
      </c>
      <c r="D791" s="5" t="s">
        <v>443</v>
      </c>
      <c r="E791" s="5" t="s">
        <v>1248</v>
      </c>
      <c r="F791" s="623">
        <v>309</v>
      </c>
      <c r="G791" s="5" t="s">
        <v>1228</v>
      </c>
    </row>
    <row r="792" spans="1:7" x14ac:dyDescent="0.25">
      <c r="A792" s="135">
        <v>791</v>
      </c>
      <c r="B792" s="5" t="s">
        <v>812</v>
      </c>
      <c r="C792" s="5" t="s">
        <v>453</v>
      </c>
      <c r="D792" s="5" t="s">
        <v>445</v>
      </c>
      <c r="E792" s="5" t="s">
        <v>1249</v>
      </c>
      <c r="F792" s="623">
        <v>749</v>
      </c>
      <c r="G792" s="5" t="s">
        <v>1230</v>
      </c>
    </row>
    <row r="793" spans="1:7" x14ac:dyDescent="0.25">
      <c r="A793" s="135">
        <v>792</v>
      </c>
      <c r="B793" s="5" t="s">
        <v>812</v>
      </c>
      <c r="C793" s="5" t="s">
        <v>417</v>
      </c>
      <c r="D793" s="5" t="s">
        <v>447</v>
      </c>
      <c r="E793" s="5" t="s">
        <v>1250</v>
      </c>
      <c r="F793" s="623">
        <v>349</v>
      </c>
      <c r="G793" s="5" t="s">
        <v>1006</v>
      </c>
    </row>
    <row r="794" spans="1:7" x14ac:dyDescent="0.25">
      <c r="A794" s="135">
        <v>793</v>
      </c>
      <c r="B794" s="5" t="s">
        <v>812</v>
      </c>
      <c r="C794" s="5" t="s">
        <v>425</v>
      </c>
      <c r="D794" s="5" t="s">
        <v>450</v>
      </c>
      <c r="E794" s="5" t="s">
        <v>1251</v>
      </c>
      <c r="F794" s="623">
        <v>1199</v>
      </c>
      <c r="G794" s="5" t="s">
        <v>1230</v>
      </c>
    </row>
    <row r="795" spans="1:7" x14ac:dyDescent="0.25">
      <c r="A795" s="135">
        <v>794</v>
      </c>
      <c r="B795" s="5" t="s">
        <v>812</v>
      </c>
      <c r="C795" s="5" t="s">
        <v>429</v>
      </c>
      <c r="D795" s="5" t="s">
        <v>418</v>
      </c>
      <c r="E795" s="5" t="s">
        <v>1252</v>
      </c>
      <c r="F795" s="623">
        <v>629</v>
      </c>
      <c r="G795" s="5" t="s">
        <v>1228</v>
      </c>
    </row>
    <row r="796" spans="1:7" x14ac:dyDescent="0.25">
      <c r="A796" s="135">
        <v>795</v>
      </c>
      <c r="B796" s="5" t="s">
        <v>812</v>
      </c>
      <c r="C796" s="5" t="s">
        <v>417</v>
      </c>
      <c r="D796" s="5" t="s">
        <v>422</v>
      </c>
      <c r="E796" s="5" t="s">
        <v>1253</v>
      </c>
      <c r="F796" s="623">
        <v>399</v>
      </c>
      <c r="G796" s="5" t="s">
        <v>992</v>
      </c>
    </row>
    <row r="797" spans="1:7" x14ac:dyDescent="0.25">
      <c r="A797" s="135">
        <v>796</v>
      </c>
      <c r="B797" s="5" t="s">
        <v>812</v>
      </c>
      <c r="C797" s="5" t="s">
        <v>421</v>
      </c>
      <c r="D797" s="5" t="s">
        <v>426</v>
      </c>
      <c r="E797" s="5" t="s">
        <v>1254</v>
      </c>
      <c r="F797" s="623">
        <v>479</v>
      </c>
      <c r="G797" s="5" t="s">
        <v>1225</v>
      </c>
    </row>
    <row r="798" spans="1:7" x14ac:dyDescent="0.25">
      <c r="A798" s="135">
        <v>797</v>
      </c>
      <c r="B798" s="5" t="s">
        <v>812</v>
      </c>
      <c r="C798" s="5" t="s">
        <v>417</v>
      </c>
      <c r="D798" s="5" t="s">
        <v>430</v>
      </c>
      <c r="E798" s="5" t="s">
        <v>1255</v>
      </c>
      <c r="F798" s="623">
        <v>969</v>
      </c>
      <c r="G798" s="5" t="s">
        <v>1225</v>
      </c>
    </row>
    <row r="799" spans="1:7" x14ac:dyDescent="0.25">
      <c r="A799" s="135">
        <v>798</v>
      </c>
      <c r="B799" s="5" t="s">
        <v>812</v>
      </c>
      <c r="C799" s="5" t="s">
        <v>453</v>
      </c>
      <c r="D799" s="5" t="s">
        <v>432</v>
      </c>
      <c r="E799" s="5" t="s">
        <v>1256</v>
      </c>
      <c r="F799" s="623">
        <v>549</v>
      </c>
      <c r="G799" s="5" t="s">
        <v>1230</v>
      </c>
    </row>
    <row r="800" spans="1:7" x14ac:dyDescent="0.25">
      <c r="A800" s="135">
        <v>799</v>
      </c>
      <c r="B800" s="5" t="s">
        <v>812</v>
      </c>
      <c r="C800" s="5" t="s">
        <v>421</v>
      </c>
      <c r="D800" s="5" t="s">
        <v>435</v>
      </c>
      <c r="E800" s="5" t="s">
        <v>1257</v>
      </c>
      <c r="F800" s="623">
        <v>319</v>
      </c>
      <c r="G800" s="5" t="s">
        <v>1258</v>
      </c>
    </row>
    <row r="801" spans="1:7" x14ac:dyDescent="0.25">
      <c r="A801" s="135">
        <v>800</v>
      </c>
      <c r="B801" s="5" t="s">
        <v>812</v>
      </c>
      <c r="C801" s="5" t="s">
        <v>434</v>
      </c>
      <c r="D801" s="5" t="s">
        <v>437</v>
      </c>
      <c r="E801" s="5" t="s">
        <v>1259</v>
      </c>
      <c r="F801" s="623">
        <v>899</v>
      </c>
      <c r="G801" s="5" t="s">
        <v>1006</v>
      </c>
    </row>
    <row r="802" spans="1:7" x14ac:dyDescent="0.25">
      <c r="A802" s="135">
        <v>801</v>
      </c>
      <c r="B802" s="5" t="s">
        <v>812</v>
      </c>
      <c r="C802" s="5" t="s">
        <v>425</v>
      </c>
      <c r="D802" s="5" t="s">
        <v>439</v>
      </c>
      <c r="E802" s="5" t="s">
        <v>1260</v>
      </c>
      <c r="F802" s="623">
        <v>269</v>
      </c>
      <c r="G802" s="5" t="s">
        <v>1261</v>
      </c>
    </row>
    <row r="803" spans="1:7" x14ac:dyDescent="0.25">
      <c r="A803" s="135">
        <v>802</v>
      </c>
      <c r="B803" s="5" t="s">
        <v>812</v>
      </c>
      <c r="C803" s="5" t="s">
        <v>425</v>
      </c>
      <c r="D803" s="5" t="s">
        <v>441</v>
      </c>
      <c r="E803" s="5" t="s">
        <v>1262</v>
      </c>
      <c r="F803" s="623">
        <v>869</v>
      </c>
      <c r="G803" s="5" t="s">
        <v>1225</v>
      </c>
    </row>
    <row r="804" spans="1:7" x14ac:dyDescent="0.25">
      <c r="A804" s="135">
        <v>803</v>
      </c>
      <c r="B804" s="5" t="s">
        <v>812</v>
      </c>
      <c r="C804" s="5" t="s">
        <v>421</v>
      </c>
      <c r="D804" s="5" t="s">
        <v>443</v>
      </c>
      <c r="E804" s="5" t="s">
        <v>1263</v>
      </c>
      <c r="F804" s="623">
        <v>949</v>
      </c>
      <c r="G804" s="5" t="s">
        <v>1228</v>
      </c>
    </row>
    <row r="805" spans="1:7" x14ac:dyDescent="0.25">
      <c r="A805" s="135">
        <v>804</v>
      </c>
      <c r="B805" s="5" t="s">
        <v>812</v>
      </c>
      <c r="C805" s="5" t="s">
        <v>421</v>
      </c>
      <c r="D805" s="5" t="s">
        <v>445</v>
      </c>
      <c r="E805" s="5" t="s">
        <v>1264</v>
      </c>
      <c r="F805" s="623">
        <v>749</v>
      </c>
      <c r="G805" s="5" t="s">
        <v>1225</v>
      </c>
    </row>
    <row r="806" spans="1:7" x14ac:dyDescent="0.25">
      <c r="A806" s="135">
        <v>805</v>
      </c>
      <c r="B806" s="5" t="s">
        <v>812</v>
      </c>
      <c r="C806" s="5" t="s">
        <v>429</v>
      </c>
      <c r="D806" s="5" t="s">
        <v>447</v>
      </c>
      <c r="E806" s="5" t="s">
        <v>1265</v>
      </c>
      <c r="F806" s="623">
        <v>489</v>
      </c>
      <c r="G806" s="5" t="s">
        <v>1225</v>
      </c>
    </row>
    <row r="807" spans="1:7" x14ac:dyDescent="0.25">
      <c r="A807" s="135">
        <v>806</v>
      </c>
      <c r="B807" s="5" t="s">
        <v>812</v>
      </c>
      <c r="C807" s="5" t="s">
        <v>453</v>
      </c>
      <c r="D807" s="5" t="s">
        <v>450</v>
      </c>
      <c r="E807" s="5" t="s">
        <v>1266</v>
      </c>
      <c r="F807" s="623">
        <v>849</v>
      </c>
      <c r="G807" s="5" t="s">
        <v>1225</v>
      </c>
    </row>
    <row r="808" spans="1:7" x14ac:dyDescent="0.25">
      <c r="A808" s="135">
        <v>807</v>
      </c>
      <c r="B808" s="5" t="s">
        <v>812</v>
      </c>
      <c r="C808" s="5" t="s">
        <v>434</v>
      </c>
      <c r="D808" s="5" t="s">
        <v>418</v>
      </c>
      <c r="E808" s="5" t="s">
        <v>1267</v>
      </c>
      <c r="F808" s="623">
        <v>649</v>
      </c>
      <c r="G808" s="5" t="s">
        <v>1006</v>
      </c>
    </row>
    <row r="809" spans="1:7" x14ac:dyDescent="0.25">
      <c r="A809" s="135">
        <v>808</v>
      </c>
      <c r="B809" s="5" t="s">
        <v>812</v>
      </c>
      <c r="C809" s="5" t="s">
        <v>429</v>
      </c>
      <c r="D809" s="5" t="s">
        <v>422</v>
      </c>
      <c r="E809" s="5" t="s">
        <v>1268</v>
      </c>
      <c r="F809" s="623">
        <v>729</v>
      </c>
      <c r="G809" s="5" t="s">
        <v>1228</v>
      </c>
    </row>
    <row r="810" spans="1:7" x14ac:dyDescent="0.25">
      <c r="A810" s="135">
        <v>809</v>
      </c>
      <c r="B810" s="5" t="s">
        <v>812</v>
      </c>
      <c r="C810" s="5" t="s">
        <v>425</v>
      </c>
      <c r="D810" s="5" t="s">
        <v>426</v>
      </c>
      <c r="E810" s="5" t="s">
        <v>1269</v>
      </c>
      <c r="F810" s="623">
        <v>629</v>
      </c>
      <c r="G810" s="5" t="s">
        <v>1228</v>
      </c>
    </row>
    <row r="811" spans="1:7" x14ac:dyDescent="0.25">
      <c r="A811" s="135">
        <v>810</v>
      </c>
      <c r="B811" s="5" t="s">
        <v>812</v>
      </c>
      <c r="C811" s="5" t="s">
        <v>429</v>
      </c>
      <c r="D811" s="5" t="s">
        <v>430</v>
      </c>
      <c r="E811" s="5" t="s">
        <v>1270</v>
      </c>
      <c r="F811" s="623">
        <v>569</v>
      </c>
      <c r="G811" s="5" t="s">
        <v>1228</v>
      </c>
    </row>
    <row r="812" spans="1:7" x14ac:dyDescent="0.25">
      <c r="A812" s="135">
        <v>811</v>
      </c>
      <c r="B812" s="5" t="s">
        <v>812</v>
      </c>
      <c r="C812" s="5" t="s">
        <v>429</v>
      </c>
      <c r="D812" s="5" t="s">
        <v>432</v>
      </c>
      <c r="E812" s="5" t="s">
        <v>1271</v>
      </c>
      <c r="F812" s="623">
        <v>1249</v>
      </c>
      <c r="G812" s="5" t="s">
        <v>1225</v>
      </c>
    </row>
    <row r="813" spans="1:7" x14ac:dyDescent="0.25">
      <c r="A813" s="135">
        <v>812</v>
      </c>
      <c r="B813" s="5" t="s">
        <v>812</v>
      </c>
      <c r="C813" s="5" t="s">
        <v>434</v>
      </c>
      <c r="D813" s="5" t="s">
        <v>435</v>
      </c>
      <c r="E813" s="5" t="s">
        <v>1272</v>
      </c>
      <c r="F813" s="623">
        <v>449</v>
      </c>
      <c r="G813" s="5" t="s">
        <v>1230</v>
      </c>
    </row>
    <row r="814" spans="1:7" x14ac:dyDescent="0.25">
      <c r="A814" s="135">
        <v>813</v>
      </c>
      <c r="B814" s="5" t="s">
        <v>812</v>
      </c>
      <c r="C814" s="5" t="s">
        <v>434</v>
      </c>
      <c r="D814" s="5" t="s">
        <v>437</v>
      </c>
      <c r="E814" s="5" t="s">
        <v>1273</v>
      </c>
      <c r="F814" s="623">
        <v>999</v>
      </c>
      <c r="G814" s="5" t="s">
        <v>1228</v>
      </c>
    </row>
    <row r="815" spans="1:7" x14ac:dyDescent="0.25">
      <c r="A815" s="135">
        <v>814</v>
      </c>
      <c r="B815" s="5" t="s">
        <v>812</v>
      </c>
      <c r="C815" s="5" t="s">
        <v>425</v>
      </c>
      <c r="D815" s="5" t="s">
        <v>439</v>
      </c>
      <c r="E815" s="5" t="s">
        <v>1274</v>
      </c>
      <c r="F815" s="623">
        <v>549</v>
      </c>
      <c r="G815" s="5" t="s">
        <v>1225</v>
      </c>
    </row>
    <row r="816" spans="1:7" x14ac:dyDescent="0.25">
      <c r="A816" s="135">
        <v>815</v>
      </c>
      <c r="B816" s="5" t="s">
        <v>812</v>
      </c>
      <c r="C816" s="5" t="s">
        <v>429</v>
      </c>
      <c r="D816" s="5" t="s">
        <v>441</v>
      </c>
      <c r="E816" s="5" t="s">
        <v>1275</v>
      </c>
      <c r="F816" s="623">
        <v>589</v>
      </c>
      <c r="G816" s="5" t="s">
        <v>1006</v>
      </c>
    </row>
    <row r="817" spans="1:7" x14ac:dyDescent="0.25">
      <c r="A817" s="135">
        <v>816</v>
      </c>
      <c r="B817" s="5" t="s">
        <v>812</v>
      </c>
      <c r="C817" s="5" t="s">
        <v>434</v>
      </c>
      <c r="D817" s="5" t="s">
        <v>443</v>
      </c>
      <c r="E817" s="5" t="s">
        <v>1276</v>
      </c>
      <c r="F817" s="623">
        <v>749</v>
      </c>
      <c r="G817" s="5" t="s">
        <v>1230</v>
      </c>
    </row>
    <row r="818" spans="1:7" x14ac:dyDescent="0.25">
      <c r="A818" s="135">
        <v>817</v>
      </c>
      <c r="B818" s="5" t="s">
        <v>812</v>
      </c>
      <c r="C818" s="5" t="s">
        <v>434</v>
      </c>
      <c r="D818" s="5" t="s">
        <v>445</v>
      </c>
      <c r="E818" s="5" t="s">
        <v>1277</v>
      </c>
      <c r="F818" s="623">
        <v>829</v>
      </c>
      <c r="G818" s="5" t="s">
        <v>1228</v>
      </c>
    </row>
    <row r="819" spans="1:7" x14ac:dyDescent="0.25">
      <c r="A819" s="135">
        <v>818</v>
      </c>
      <c r="B819" s="5" t="s">
        <v>812</v>
      </c>
      <c r="C819" s="5" t="s">
        <v>417</v>
      </c>
      <c r="D819" s="5" t="s">
        <v>447</v>
      </c>
      <c r="E819" s="5" t="s">
        <v>1278</v>
      </c>
      <c r="F819" s="623">
        <v>699</v>
      </c>
      <c r="G819" s="5" t="s">
        <v>1228</v>
      </c>
    </row>
    <row r="820" spans="1:7" x14ac:dyDescent="0.25">
      <c r="A820" s="135">
        <v>819</v>
      </c>
      <c r="B820" s="5" t="s">
        <v>812</v>
      </c>
      <c r="C820" s="5" t="s">
        <v>425</v>
      </c>
      <c r="D820" s="5" t="s">
        <v>450</v>
      </c>
      <c r="E820" s="5" t="s">
        <v>1279</v>
      </c>
      <c r="F820" s="623">
        <v>579</v>
      </c>
      <c r="G820" s="5" t="s">
        <v>1225</v>
      </c>
    </row>
    <row r="821" spans="1:7" x14ac:dyDescent="0.25">
      <c r="A821" s="135">
        <v>820</v>
      </c>
      <c r="B821" s="5" t="s">
        <v>812</v>
      </c>
      <c r="C821" s="5" t="s">
        <v>453</v>
      </c>
      <c r="D821" s="5" t="s">
        <v>418</v>
      </c>
      <c r="E821" s="5" t="s">
        <v>1280</v>
      </c>
      <c r="F821" s="623">
        <v>939</v>
      </c>
      <c r="G821" s="5" t="s">
        <v>1225</v>
      </c>
    </row>
    <row r="822" spans="1:7" x14ac:dyDescent="0.25">
      <c r="A822" s="135">
        <v>821</v>
      </c>
      <c r="B822" s="5" t="s">
        <v>812</v>
      </c>
      <c r="C822" s="5" t="s">
        <v>425</v>
      </c>
      <c r="D822" s="5" t="s">
        <v>422</v>
      </c>
      <c r="E822" s="5" t="s">
        <v>1281</v>
      </c>
      <c r="F822" s="623">
        <v>499</v>
      </c>
      <c r="G822" s="5" t="s">
        <v>1282</v>
      </c>
    </row>
    <row r="823" spans="1:7" x14ac:dyDescent="0.25">
      <c r="A823" s="135">
        <v>822</v>
      </c>
      <c r="B823" s="5" t="s">
        <v>812</v>
      </c>
      <c r="C823" s="5" t="s">
        <v>421</v>
      </c>
      <c r="D823" s="5" t="s">
        <v>426</v>
      </c>
      <c r="E823" s="5" t="s">
        <v>1283</v>
      </c>
      <c r="F823" s="623">
        <v>249</v>
      </c>
      <c r="G823" s="5" t="s">
        <v>1027</v>
      </c>
    </row>
    <row r="824" spans="1:7" x14ac:dyDescent="0.25">
      <c r="A824" s="135">
        <v>823</v>
      </c>
      <c r="B824" s="5" t="s">
        <v>812</v>
      </c>
      <c r="C824" s="5" t="s">
        <v>434</v>
      </c>
      <c r="D824" s="5" t="s">
        <v>430</v>
      </c>
      <c r="E824" s="5" t="s">
        <v>1284</v>
      </c>
      <c r="F824" s="623">
        <v>669</v>
      </c>
      <c r="G824" s="5" t="s">
        <v>1225</v>
      </c>
    </row>
    <row r="825" spans="1:7" x14ac:dyDescent="0.25">
      <c r="A825" s="135">
        <v>824</v>
      </c>
      <c r="B825" s="5" t="s">
        <v>812</v>
      </c>
      <c r="C825" s="5" t="s">
        <v>425</v>
      </c>
      <c r="D825" s="5" t="s">
        <v>432</v>
      </c>
      <c r="E825" s="5" t="s">
        <v>1285</v>
      </c>
      <c r="F825" s="623">
        <v>399</v>
      </c>
      <c r="G825" s="5" t="s">
        <v>1225</v>
      </c>
    </row>
    <row r="826" spans="1:7" x14ac:dyDescent="0.25">
      <c r="A826" s="135">
        <v>825</v>
      </c>
      <c r="B826" s="5" t="s">
        <v>812</v>
      </c>
      <c r="C826" s="5" t="s">
        <v>421</v>
      </c>
      <c r="D826" s="5" t="s">
        <v>435</v>
      </c>
      <c r="E826" s="5" t="s">
        <v>1286</v>
      </c>
      <c r="F826" s="623">
        <v>629</v>
      </c>
      <c r="G826" s="5" t="s">
        <v>1225</v>
      </c>
    </row>
    <row r="827" spans="1:7" x14ac:dyDescent="0.25">
      <c r="A827" s="135">
        <v>826</v>
      </c>
      <c r="B827" s="5" t="s">
        <v>812</v>
      </c>
      <c r="C827" s="5" t="s">
        <v>429</v>
      </c>
      <c r="D827" s="5" t="s">
        <v>437</v>
      </c>
      <c r="E827" s="5" t="s">
        <v>1287</v>
      </c>
      <c r="F827" s="623">
        <v>739</v>
      </c>
      <c r="G827" s="5" t="s">
        <v>1006</v>
      </c>
    </row>
    <row r="828" spans="1:7" x14ac:dyDescent="0.25">
      <c r="A828" s="135">
        <v>827</v>
      </c>
      <c r="B828" s="5" t="s">
        <v>812</v>
      </c>
      <c r="C828" s="5" t="s">
        <v>429</v>
      </c>
      <c r="D828" s="5" t="s">
        <v>439</v>
      </c>
      <c r="E828" s="5" t="s">
        <v>1288</v>
      </c>
      <c r="F828" s="623">
        <v>659</v>
      </c>
      <c r="G828" s="5" t="s">
        <v>1230</v>
      </c>
    </row>
    <row r="829" spans="1:7" x14ac:dyDescent="0.25">
      <c r="A829" s="135">
        <v>828</v>
      </c>
      <c r="B829" s="5" t="s">
        <v>812</v>
      </c>
      <c r="C829" s="5" t="s">
        <v>453</v>
      </c>
      <c r="D829" s="5" t="s">
        <v>441</v>
      </c>
      <c r="E829" s="5" t="s">
        <v>1289</v>
      </c>
      <c r="F829" s="623">
        <v>579</v>
      </c>
      <c r="G829" s="5" t="s">
        <v>1228</v>
      </c>
    </row>
    <row r="830" spans="1:7" x14ac:dyDescent="0.25">
      <c r="A830" s="135">
        <v>829</v>
      </c>
      <c r="B830" s="5" t="s">
        <v>812</v>
      </c>
      <c r="C830" s="5" t="s">
        <v>425</v>
      </c>
      <c r="D830" s="5" t="s">
        <v>443</v>
      </c>
      <c r="E830" s="5" t="s">
        <v>1290</v>
      </c>
      <c r="F830" s="623">
        <v>509</v>
      </c>
      <c r="G830" s="5" t="s">
        <v>449</v>
      </c>
    </row>
    <row r="831" spans="1:7" x14ac:dyDescent="0.25">
      <c r="A831" s="135">
        <v>830</v>
      </c>
      <c r="B831" s="5" t="s">
        <v>812</v>
      </c>
      <c r="C831" s="5" t="s">
        <v>425</v>
      </c>
      <c r="D831" s="5" t="s">
        <v>445</v>
      </c>
      <c r="E831" s="5" t="s">
        <v>1291</v>
      </c>
      <c r="F831" s="623">
        <v>259</v>
      </c>
      <c r="G831" s="5" t="s">
        <v>449</v>
      </c>
    </row>
    <row r="832" spans="1:7" x14ac:dyDescent="0.25">
      <c r="A832" s="135">
        <v>831</v>
      </c>
      <c r="B832" s="5" t="s">
        <v>812</v>
      </c>
      <c r="C832" s="5" t="s">
        <v>453</v>
      </c>
      <c r="D832" s="5" t="s">
        <v>447</v>
      </c>
      <c r="E832" s="5" t="s">
        <v>1292</v>
      </c>
      <c r="F832" s="623">
        <v>459</v>
      </c>
      <c r="G832" s="5" t="s">
        <v>1225</v>
      </c>
    </row>
    <row r="833" spans="1:7" x14ac:dyDescent="0.25">
      <c r="A833" s="135">
        <v>832</v>
      </c>
      <c r="B833" s="5" t="s">
        <v>812</v>
      </c>
      <c r="C833" s="5" t="s">
        <v>421</v>
      </c>
      <c r="D833" s="5" t="s">
        <v>450</v>
      </c>
      <c r="E833" s="5" t="s">
        <v>1293</v>
      </c>
      <c r="F833" s="623">
        <v>319</v>
      </c>
      <c r="G833" s="5" t="s">
        <v>449</v>
      </c>
    </row>
    <row r="834" spans="1:7" x14ac:dyDescent="0.25">
      <c r="A834" s="135">
        <v>833</v>
      </c>
      <c r="B834" s="5" t="s">
        <v>812</v>
      </c>
      <c r="C834" s="5" t="s">
        <v>425</v>
      </c>
      <c r="D834" s="5" t="s">
        <v>418</v>
      </c>
      <c r="E834" s="5" t="s">
        <v>1294</v>
      </c>
      <c r="F834" s="623">
        <v>299</v>
      </c>
      <c r="G834" s="5" t="s">
        <v>992</v>
      </c>
    </row>
    <row r="835" spans="1:7" x14ac:dyDescent="0.25">
      <c r="A835" s="135">
        <v>834</v>
      </c>
      <c r="B835" s="5" t="s">
        <v>812</v>
      </c>
      <c r="C835" s="5" t="s">
        <v>429</v>
      </c>
      <c r="D835" s="5" t="s">
        <v>422</v>
      </c>
      <c r="E835" s="5" t="s">
        <v>1295</v>
      </c>
      <c r="F835" s="623">
        <v>559</v>
      </c>
      <c r="G835" s="5" t="s">
        <v>1225</v>
      </c>
    </row>
    <row r="836" spans="1:7" x14ac:dyDescent="0.25">
      <c r="A836" s="135">
        <v>835</v>
      </c>
      <c r="B836" s="5" t="s">
        <v>812</v>
      </c>
      <c r="C836" s="5" t="s">
        <v>453</v>
      </c>
      <c r="D836" s="5" t="s">
        <v>426</v>
      </c>
      <c r="E836" s="5" t="s">
        <v>1296</v>
      </c>
      <c r="F836" s="623">
        <v>299</v>
      </c>
      <c r="G836" s="5" t="s">
        <v>1006</v>
      </c>
    </row>
    <row r="837" spans="1:7" x14ac:dyDescent="0.25">
      <c r="A837" s="135">
        <v>836</v>
      </c>
      <c r="B837" s="5" t="s">
        <v>812</v>
      </c>
      <c r="C837" s="5" t="s">
        <v>421</v>
      </c>
      <c r="D837" s="5" t="s">
        <v>430</v>
      </c>
      <c r="E837" s="5" t="s">
        <v>1297</v>
      </c>
      <c r="F837" s="623">
        <v>1049</v>
      </c>
      <c r="G837" s="5" t="s">
        <v>1230</v>
      </c>
    </row>
    <row r="838" spans="1:7" x14ac:dyDescent="0.25">
      <c r="A838" s="135">
        <v>837</v>
      </c>
      <c r="B838" s="5" t="s">
        <v>812</v>
      </c>
      <c r="C838" s="5" t="s">
        <v>421</v>
      </c>
      <c r="D838" s="5" t="s">
        <v>432</v>
      </c>
      <c r="E838" s="5" t="s">
        <v>1298</v>
      </c>
      <c r="F838" s="623">
        <v>469</v>
      </c>
      <c r="G838" s="5" t="s">
        <v>1228</v>
      </c>
    </row>
    <row r="839" spans="1:7" x14ac:dyDescent="0.25">
      <c r="A839" s="135">
        <v>838</v>
      </c>
      <c r="B839" s="5" t="s">
        <v>812</v>
      </c>
      <c r="C839" s="5" t="s">
        <v>425</v>
      </c>
      <c r="D839" s="5" t="s">
        <v>435</v>
      </c>
      <c r="E839" s="5" t="s">
        <v>1299</v>
      </c>
      <c r="F839" s="623">
        <v>789</v>
      </c>
      <c r="G839" s="5" t="s">
        <v>1228</v>
      </c>
    </row>
    <row r="840" spans="1:7" x14ac:dyDescent="0.25">
      <c r="A840" s="135">
        <v>839</v>
      </c>
      <c r="B840" s="5" t="s">
        <v>812</v>
      </c>
      <c r="C840" s="5" t="s">
        <v>434</v>
      </c>
      <c r="D840" s="5" t="s">
        <v>437</v>
      </c>
      <c r="E840" s="5" t="s">
        <v>1300</v>
      </c>
      <c r="F840" s="623">
        <v>749</v>
      </c>
      <c r="G840" s="5" t="s">
        <v>1225</v>
      </c>
    </row>
    <row r="841" spans="1:7" x14ac:dyDescent="0.25">
      <c r="A841" s="135">
        <v>840</v>
      </c>
      <c r="B841" s="5" t="s">
        <v>812</v>
      </c>
      <c r="C841" s="5" t="s">
        <v>429</v>
      </c>
      <c r="D841" s="5" t="s">
        <v>439</v>
      </c>
      <c r="E841" s="5" t="s">
        <v>1301</v>
      </c>
      <c r="F841" s="623">
        <v>489</v>
      </c>
      <c r="G841" s="5" t="s">
        <v>1006</v>
      </c>
    </row>
    <row r="842" spans="1:7" x14ac:dyDescent="0.25">
      <c r="A842" s="135">
        <v>841</v>
      </c>
      <c r="B842" s="5" t="s">
        <v>812</v>
      </c>
      <c r="C842" s="5" t="s">
        <v>425</v>
      </c>
      <c r="D842" s="5" t="s">
        <v>441</v>
      </c>
      <c r="E842" s="5" t="s">
        <v>1302</v>
      </c>
      <c r="F842" s="623">
        <v>3499</v>
      </c>
      <c r="G842" s="5" t="s">
        <v>1303</v>
      </c>
    </row>
    <row r="843" spans="1:7" x14ac:dyDescent="0.25">
      <c r="A843" s="135">
        <v>842</v>
      </c>
      <c r="B843" s="5" t="s">
        <v>812</v>
      </c>
      <c r="C843" s="5" t="s">
        <v>417</v>
      </c>
      <c r="D843" s="5" t="s">
        <v>443</v>
      </c>
      <c r="E843" s="5" t="s">
        <v>1304</v>
      </c>
      <c r="F843" s="623">
        <v>599</v>
      </c>
      <c r="G843" s="5" t="s">
        <v>1228</v>
      </c>
    </row>
    <row r="844" spans="1:7" x14ac:dyDescent="0.25">
      <c r="A844" s="135">
        <v>843</v>
      </c>
      <c r="B844" s="5" t="s">
        <v>812</v>
      </c>
      <c r="C844" s="5" t="s">
        <v>429</v>
      </c>
      <c r="D844" s="5" t="s">
        <v>445</v>
      </c>
      <c r="E844" s="5" t="s">
        <v>1305</v>
      </c>
      <c r="F844" s="623">
        <v>659</v>
      </c>
      <c r="G844" s="5" t="s">
        <v>1228</v>
      </c>
    </row>
    <row r="845" spans="1:7" x14ac:dyDescent="0.25">
      <c r="A845" s="135">
        <v>844</v>
      </c>
      <c r="B845" s="5" t="s">
        <v>812</v>
      </c>
      <c r="C845" s="5" t="s">
        <v>434</v>
      </c>
      <c r="D845" s="5" t="s">
        <v>447</v>
      </c>
      <c r="E845" s="5" t="s">
        <v>1306</v>
      </c>
      <c r="F845" s="623">
        <v>1799</v>
      </c>
      <c r="G845" s="5" t="s">
        <v>1228</v>
      </c>
    </row>
    <row r="846" spans="1:7" x14ac:dyDescent="0.25">
      <c r="A846" s="135">
        <v>845</v>
      </c>
      <c r="B846" s="5" t="s">
        <v>812</v>
      </c>
      <c r="C846" s="5" t="s">
        <v>421</v>
      </c>
      <c r="D846" s="5" t="s">
        <v>450</v>
      </c>
      <c r="E846" s="5" t="s">
        <v>1307</v>
      </c>
      <c r="F846" s="623">
        <v>449</v>
      </c>
      <c r="G846" s="5" t="s">
        <v>1225</v>
      </c>
    </row>
    <row r="847" spans="1:7" x14ac:dyDescent="0.25">
      <c r="A847" s="135">
        <v>846</v>
      </c>
      <c r="B847" s="5" t="s">
        <v>812</v>
      </c>
      <c r="C847" s="5" t="s">
        <v>421</v>
      </c>
      <c r="D847" s="5" t="s">
        <v>418</v>
      </c>
      <c r="E847" s="5" t="s">
        <v>1308</v>
      </c>
      <c r="F847" s="623">
        <v>579</v>
      </c>
      <c r="G847" s="5" t="s">
        <v>1225</v>
      </c>
    </row>
    <row r="848" spans="1:7" x14ac:dyDescent="0.25">
      <c r="A848" s="135">
        <v>847</v>
      </c>
      <c r="B848" s="5" t="s">
        <v>812</v>
      </c>
      <c r="C848" s="5" t="s">
        <v>453</v>
      </c>
      <c r="D848" s="5" t="s">
        <v>422</v>
      </c>
      <c r="E848" s="5" t="s">
        <v>1309</v>
      </c>
      <c r="F848" s="623">
        <v>459</v>
      </c>
      <c r="G848" s="5" t="s">
        <v>1225</v>
      </c>
    </row>
    <row r="849" spans="1:7" x14ac:dyDescent="0.25">
      <c r="A849" s="135">
        <v>848</v>
      </c>
      <c r="B849" s="5" t="s">
        <v>812</v>
      </c>
      <c r="C849" s="5" t="s">
        <v>421</v>
      </c>
      <c r="D849" s="5" t="s">
        <v>426</v>
      </c>
      <c r="E849" s="5" t="s">
        <v>1310</v>
      </c>
      <c r="F849" s="623">
        <v>319</v>
      </c>
      <c r="G849" s="5" t="s">
        <v>1225</v>
      </c>
    </row>
    <row r="850" spans="1:7" x14ac:dyDescent="0.25">
      <c r="A850" s="135">
        <v>849</v>
      </c>
      <c r="B850" s="5" t="s">
        <v>812</v>
      </c>
      <c r="C850" s="5" t="s">
        <v>421</v>
      </c>
      <c r="D850" s="5" t="s">
        <v>430</v>
      </c>
      <c r="E850" s="5" t="s">
        <v>1311</v>
      </c>
      <c r="F850" s="623">
        <v>829</v>
      </c>
      <c r="G850" s="5" t="s">
        <v>1225</v>
      </c>
    </row>
    <row r="851" spans="1:7" x14ac:dyDescent="0.25">
      <c r="A851" s="135">
        <v>850</v>
      </c>
      <c r="B851" s="5" t="s">
        <v>812</v>
      </c>
      <c r="C851" s="5" t="s">
        <v>453</v>
      </c>
      <c r="D851" s="5" t="s">
        <v>432</v>
      </c>
      <c r="E851" s="5" t="s">
        <v>1312</v>
      </c>
      <c r="F851" s="623">
        <v>1199</v>
      </c>
      <c r="G851" s="5" t="s">
        <v>1225</v>
      </c>
    </row>
    <row r="852" spans="1:7" x14ac:dyDescent="0.25">
      <c r="A852" s="135">
        <v>851</v>
      </c>
      <c r="B852" s="5" t="s">
        <v>812</v>
      </c>
      <c r="C852" s="5" t="s">
        <v>425</v>
      </c>
      <c r="D852" s="5" t="s">
        <v>435</v>
      </c>
      <c r="E852" s="5" t="s">
        <v>1313</v>
      </c>
      <c r="F852" s="623">
        <v>589</v>
      </c>
      <c r="G852" s="5" t="s">
        <v>1225</v>
      </c>
    </row>
    <row r="853" spans="1:7" x14ac:dyDescent="0.25">
      <c r="A853" s="135">
        <v>852</v>
      </c>
      <c r="B853" s="5" t="s">
        <v>812</v>
      </c>
      <c r="C853" s="5" t="s">
        <v>429</v>
      </c>
      <c r="D853" s="5" t="s">
        <v>437</v>
      </c>
      <c r="E853" s="5" t="s">
        <v>1314</v>
      </c>
      <c r="F853" s="623">
        <v>849</v>
      </c>
      <c r="G853" s="5" t="s">
        <v>1225</v>
      </c>
    </row>
    <row r="854" spans="1:7" x14ac:dyDescent="0.25">
      <c r="A854" s="135">
        <v>853</v>
      </c>
      <c r="B854" s="5" t="s">
        <v>812</v>
      </c>
      <c r="C854" s="5" t="s">
        <v>421</v>
      </c>
      <c r="D854" s="5" t="s">
        <v>439</v>
      </c>
      <c r="E854" s="5" t="s">
        <v>1315</v>
      </c>
      <c r="F854" s="623">
        <v>649</v>
      </c>
      <c r="G854" s="5" t="s">
        <v>1225</v>
      </c>
    </row>
    <row r="855" spans="1:7" x14ac:dyDescent="0.25">
      <c r="A855" s="135">
        <v>854</v>
      </c>
      <c r="B855" s="5" t="s">
        <v>812</v>
      </c>
      <c r="C855" s="5" t="s">
        <v>429</v>
      </c>
      <c r="D855" s="5" t="s">
        <v>441</v>
      </c>
      <c r="E855" s="5" t="s">
        <v>1316</v>
      </c>
      <c r="F855" s="623">
        <v>939</v>
      </c>
      <c r="G855" s="5" t="s">
        <v>1225</v>
      </c>
    </row>
    <row r="856" spans="1:7" x14ac:dyDescent="0.25">
      <c r="A856" s="135">
        <v>855</v>
      </c>
      <c r="B856" s="5" t="s">
        <v>812</v>
      </c>
      <c r="C856" s="5" t="s">
        <v>429</v>
      </c>
      <c r="D856" s="5" t="s">
        <v>443</v>
      </c>
      <c r="E856" s="5" t="s">
        <v>1317</v>
      </c>
      <c r="F856" s="623">
        <v>699</v>
      </c>
      <c r="G856" s="5" t="s">
        <v>1225</v>
      </c>
    </row>
    <row r="857" spans="1:7" x14ac:dyDescent="0.25">
      <c r="A857" s="135">
        <v>856</v>
      </c>
      <c r="B857" s="5" t="s">
        <v>812</v>
      </c>
      <c r="C857" s="5" t="s">
        <v>425</v>
      </c>
      <c r="D857" s="5" t="s">
        <v>445</v>
      </c>
      <c r="E857" s="5" t="s">
        <v>1318</v>
      </c>
      <c r="F857" s="623">
        <v>1799</v>
      </c>
      <c r="G857" s="5" t="s">
        <v>1303</v>
      </c>
    </row>
    <row r="858" spans="1:7" x14ac:dyDescent="0.25">
      <c r="A858" s="135">
        <v>857</v>
      </c>
      <c r="B858" s="5" t="s">
        <v>812</v>
      </c>
      <c r="C858" s="5" t="s">
        <v>429</v>
      </c>
      <c r="D858" s="5" t="s">
        <v>447</v>
      </c>
      <c r="E858" s="5" t="s">
        <v>1319</v>
      </c>
      <c r="F858" s="623">
        <v>2249</v>
      </c>
      <c r="G858" s="5" t="s">
        <v>1303</v>
      </c>
    </row>
    <row r="859" spans="1:7" x14ac:dyDescent="0.25">
      <c r="A859" s="135">
        <v>858</v>
      </c>
      <c r="B859" s="5" t="s">
        <v>812</v>
      </c>
      <c r="C859" s="5" t="s">
        <v>453</v>
      </c>
      <c r="D859" s="5" t="s">
        <v>450</v>
      </c>
      <c r="E859" s="5" t="s">
        <v>1320</v>
      </c>
      <c r="F859" s="623">
        <v>6849</v>
      </c>
      <c r="G859" s="5" t="s">
        <v>1303</v>
      </c>
    </row>
    <row r="860" spans="1:7" x14ac:dyDescent="0.25">
      <c r="A860" s="135">
        <v>859</v>
      </c>
      <c r="B860" s="5" t="s">
        <v>812</v>
      </c>
      <c r="C860" s="5" t="s">
        <v>434</v>
      </c>
      <c r="D860" s="5" t="s">
        <v>418</v>
      </c>
      <c r="E860" s="5" t="s">
        <v>1321</v>
      </c>
      <c r="F860" s="623">
        <v>4549</v>
      </c>
      <c r="G860" s="5" t="s">
        <v>1303</v>
      </c>
    </row>
    <row r="861" spans="1:7" x14ac:dyDescent="0.25">
      <c r="A861" s="135">
        <v>860</v>
      </c>
      <c r="B861" s="5" t="s">
        <v>812</v>
      </c>
      <c r="C861" s="5" t="s">
        <v>434</v>
      </c>
      <c r="D861" s="5" t="s">
        <v>422</v>
      </c>
      <c r="E861" s="5" t="s">
        <v>1322</v>
      </c>
      <c r="F861" s="623">
        <v>4549</v>
      </c>
      <c r="G861" s="5" t="s">
        <v>1303</v>
      </c>
    </row>
    <row r="862" spans="1:7" x14ac:dyDescent="0.25">
      <c r="A862" s="135">
        <v>861</v>
      </c>
      <c r="B862" s="5" t="s">
        <v>812</v>
      </c>
      <c r="C862" s="5" t="s">
        <v>417</v>
      </c>
      <c r="D862" s="5" t="s">
        <v>426</v>
      </c>
      <c r="E862" s="5" t="s">
        <v>1323</v>
      </c>
      <c r="F862" s="623">
        <v>609</v>
      </c>
      <c r="G862" s="5" t="s">
        <v>1230</v>
      </c>
    </row>
    <row r="863" spans="1:7" x14ac:dyDescent="0.25">
      <c r="A863" s="135">
        <v>862</v>
      </c>
      <c r="B863" s="5" t="s">
        <v>812</v>
      </c>
      <c r="C863" s="5" t="s">
        <v>425</v>
      </c>
      <c r="D863" s="5" t="s">
        <v>430</v>
      </c>
      <c r="E863" s="5" t="s">
        <v>1324</v>
      </c>
      <c r="F863" s="623">
        <v>379</v>
      </c>
      <c r="G863" s="5" t="s">
        <v>1230</v>
      </c>
    </row>
    <row r="864" spans="1:7" x14ac:dyDescent="0.25">
      <c r="A864" s="135">
        <v>863</v>
      </c>
      <c r="B864" s="5" t="s">
        <v>812</v>
      </c>
      <c r="C864" s="5" t="s">
        <v>421</v>
      </c>
      <c r="D864" s="5" t="s">
        <v>432</v>
      </c>
      <c r="E864" s="5" t="s">
        <v>1325</v>
      </c>
      <c r="F864" s="623">
        <v>1489</v>
      </c>
      <c r="G864" s="5" t="s">
        <v>1228</v>
      </c>
    </row>
    <row r="865" spans="1:7" x14ac:dyDescent="0.25">
      <c r="A865" s="135">
        <v>864</v>
      </c>
      <c r="B865" s="5" t="s">
        <v>812</v>
      </c>
      <c r="C865" s="5" t="s">
        <v>453</v>
      </c>
      <c r="D865" s="5" t="s">
        <v>435</v>
      </c>
      <c r="E865" s="5" t="s">
        <v>1326</v>
      </c>
      <c r="F865" s="623">
        <v>1049</v>
      </c>
      <c r="G865" s="5" t="s">
        <v>1228</v>
      </c>
    </row>
    <row r="866" spans="1:7" x14ac:dyDescent="0.25">
      <c r="A866" s="135">
        <v>865</v>
      </c>
      <c r="B866" s="5" t="s">
        <v>812</v>
      </c>
      <c r="C866" s="5" t="s">
        <v>421</v>
      </c>
      <c r="D866" s="5" t="s">
        <v>437</v>
      </c>
      <c r="E866" s="5" t="s">
        <v>1327</v>
      </c>
      <c r="F866" s="623">
        <v>949</v>
      </c>
      <c r="G866" s="5" t="s">
        <v>1228</v>
      </c>
    </row>
    <row r="867" spans="1:7" x14ac:dyDescent="0.25">
      <c r="A867" s="135">
        <v>866</v>
      </c>
      <c r="B867" s="5" t="s">
        <v>812</v>
      </c>
      <c r="C867" s="5" t="s">
        <v>434</v>
      </c>
      <c r="D867" s="5" t="s">
        <v>439</v>
      </c>
      <c r="E867" s="5" t="s">
        <v>1328</v>
      </c>
      <c r="F867" s="623">
        <v>1659</v>
      </c>
      <c r="G867" s="5" t="s">
        <v>449</v>
      </c>
    </row>
    <row r="868" spans="1:7" x14ac:dyDescent="0.25">
      <c r="A868" s="135">
        <v>867</v>
      </c>
      <c r="B868" s="5" t="s">
        <v>812</v>
      </c>
      <c r="C868" s="5" t="s">
        <v>417</v>
      </c>
      <c r="D868" s="5" t="s">
        <v>441</v>
      </c>
      <c r="E868" s="5" t="s">
        <v>1329</v>
      </c>
      <c r="F868" s="623">
        <v>969</v>
      </c>
      <c r="G868" s="5" t="s">
        <v>449</v>
      </c>
    </row>
    <row r="869" spans="1:7" x14ac:dyDescent="0.25">
      <c r="A869" s="135">
        <v>868</v>
      </c>
      <c r="B869" s="5" t="s">
        <v>812</v>
      </c>
      <c r="C869" s="5" t="s">
        <v>417</v>
      </c>
      <c r="D869" s="5" t="s">
        <v>443</v>
      </c>
      <c r="E869" s="5" t="s">
        <v>1330</v>
      </c>
      <c r="F869" s="623">
        <v>729</v>
      </c>
      <c r="G869" s="5" t="s">
        <v>449</v>
      </c>
    </row>
    <row r="870" spans="1:7" x14ac:dyDescent="0.25">
      <c r="A870" s="135">
        <v>869</v>
      </c>
      <c r="B870" s="5" t="s">
        <v>812</v>
      </c>
      <c r="C870" s="5" t="s">
        <v>429</v>
      </c>
      <c r="D870" s="5" t="s">
        <v>445</v>
      </c>
      <c r="E870" s="5" t="s">
        <v>1331</v>
      </c>
      <c r="F870" s="623">
        <v>749</v>
      </c>
      <c r="G870" s="5" t="s">
        <v>449</v>
      </c>
    </row>
    <row r="871" spans="1:7" x14ac:dyDescent="0.25">
      <c r="A871" s="135">
        <v>870</v>
      </c>
      <c r="B871" s="5" t="s">
        <v>812</v>
      </c>
      <c r="C871" s="5" t="s">
        <v>421</v>
      </c>
      <c r="D871" s="5" t="s">
        <v>447</v>
      </c>
      <c r="E871" s="5" t="s">
        <v>1332</v>
      </c>
      <c r="F871" s="623">
        <v>479</v>
      </c>
      <c r="G871" s="5" t="s">
        <v>1230</v>
      </c>
    </row>
    <row r="872" spans="1:7" x14ac:dyDescent="0.25">
      <c r="A872" s="135">
        <v>871</v>
      </c>
      <c r="B872" s="5" t="s">
        <v>797</v>
      </c>
      <c r="C872" s="5" t="s">
        <v>434</v>
      </c>
      <c r="D872" s="5" t="s">
        <v>450</v>
      </c>
      <c r="E872" s="5" t="s">
        <v>1333</v>
      </c>
      <c r="F872" s="623">
        <v>99</v>
      </c>
      <c r="G872" s="5" t="s">
        <v>1334</v>
      </c>
    </row>
    <row r="873" spans="1:7" x14ac:dyDescent="0.25">
      <c r="A873" s="135">
        <v>872</v>
      </c>
      <c r="B873" s="5" t="s">
        <v>797</v>
      </c>
      <c r="C873" s="5" t="s">
        <v>453</v>
      </c>
      <c r="D873" s="5" t="s">
        <v>418</v>
      </c>
      <c r="E873" s="5" t="s">
        <v>1335</v>
      </c>
      <c r="F873" s="623">
        <v>229</v>
      </c>
      <c r="G873" s="5" t="s">
        <v>1336</v>
      </c>
    </row>
    <row r="874" spans="1:7" x14ac:dyDescent="0.25">
      <c r="A874" s="135">
        <v>873</v>
      </c>
      <c r="B874" s="5" t="s">
        <v>797</v>
      </c>
      <c r="C874" s="5" t="s">
        <v>417</v>
      </c>
      <c r="D874" s="5" t="s">
        <v>422</v>
      </c>
      <c r="E874" s="5" t="s">
        <v>1337</v>
      </c>
      <c r="F874" s="623">
        <v>179</v>
      </c>
      <c r="G874" s="5" t="s">
        <v>1334</v>
      </c>
    </row>
    <row r="875" spans="1:7" x14ac:dyDescent="0.25">
      <c r="A875" s="135">
        <v>874</v>
      </c>
      <c r="B875" s="5" t="s">
        <v>797</v>
      </c>
      <c r="C875" s="5" t="s">
        <v>434</v>
      </c>
      <c r="D875" s="5" t="s">
        <v>426</v>
      </c>
      <c r="E875" s="5" t="s">
        <v>1338</v>
      </c>
      <c r="F875" s="623">
        <v>29</v>
      </c>
      <c r="G875" s="5" t="s">
        <v>1334</v>
      </c>
    </row>
    <row r="876" spans="1:7" x14ac:dyDescent="0.25">
      <c r="A876" s="135">
        <v>875</v>
      </c>
      <c r="B876" s="5" t="s">
        <v>797</v>
      </c>
      <c r="C876" s="5" t="s">
        <v>429</v>
      </c>
      <c r="D876" s="5" t="s">
        <v>430</v>
      </c>
      <c r="E876" s="5" t="s">
        <v>1339</v>
      </c>
      <c r="F876" s="623">
        <v>229</v>
      </c>
      <c r="G876" s="5" t="s">
        <v>1336</v>
      </c>
    </row>
    <row r="877" spans="1:7" x14ac:dyDescent="0.25">
      <c r="A877" s="135">
        <v>876</v>
      </c>
      <c r="B877" s="5" t="s">
        <v>797</v>
      </c>
      <c r="C877" s="5" t="s">
        <v>434</v>
      </c>
      <c r="D877" s="5" t="s">
        <v>432</v>
      </c>
      <c r="E877" s="5" t="s">
        <v>1340</v>
      </c>
      <c r="F877" s="623">
        <v>79</v>
      </c>
      <c r="G877" s="5" t="s">
        <v>1334</v>
      </c>
    </row>
    <row r="878" spans="1:7" x14ac:dyDescent="0.25">
      <c r="A878" s="135">
        <v>877</v>
      </c>
      <c r="B878" s="5" t="s">
        <v>797</v>
      </c>
      <c r="C878" s="5" t="s">
        <v>434</v>
      </c>
      <c r="D878" s="5" t="s">
        <v>435</v>
      </c>
      <c r="E878" s="5" t="s">
        <v>1341</v>
      </c>
      <c r="F878" s="623">
        <v>33.99</v>
      </c>
      <c r="G878" s="5" t="s">
        <v>1342</v>
      </c>
    </row>
    <row r="879" spans="1:7" x14ac:dyDescent="0.25">
      <c r="A879" s="135">
        <v>878</v>
      </c>
      <c r="B879" s="5" t="s">
        <v>797</v>
      </c>
      <c r="C879" s="5" t="s">
        <v>453</v>
      </c>
      <c r="D879" s="5" t="s">
        <v>437</v>
      </c>
      <c r="E879" s="5" t="s">
        <v>1343</v>
      </c>
      <c r="F879" s="623">
        <v>129</v>
      </c>
      <c r="G879" s="5" t="s">
        <v>1344</v>
      </c>
    </row>
    <row r="880" spans="1:7" x14ac:dyDescent="0.25">
      <c r="A880" s="135">
        <v>879</v>
      </c>
      <c r="B880" s="5" t="s">
        <v>797</v>
      </c>
      <c r="C880" s="5" t="s">
        <v>453</v>
      </c>
      <c r="D880" s="5" t="s">
        <v>439</v>
      </c>
      <c r="E880" s="5" t="s">
        <v>1345</v>
      </c>
      <c r="F880" s="623">
        <v>175</v>
      </c>
      <c r="G880" s="5" t="s">
        <v>1334</v>
      </c>
    </row>
    <row r="881" spans="1:7" x14ac:dyDescent="0.25">
      <c r="A881" s="135">
        <v>880</v>
      </c>
      <c r="B881" s="5" t="s">
        <v>797</v>
      </c>
      <c r="C881" s="5" t="s">
        <v>417</v>
      </c>
      <c r="D881" s="5" t="s">
        <v>441</v>
      </c>
      <c r="E881" s="5" t="s">
        <v>1346</v>
      </c>
      <c r="F881" s="623">
        <v>135</v>
      </c>
      <c r="G881" s="5" t="s">
        <v>1347</v>
      </c>
    </row>
    <row r="882" spans="1:7" x14ac:dyDescent="0.25">
      <c r="A882" s="135">
        <v>881</v>
      </c>
      <c r="B882" s="5" t="s">
        <v>797</v>
      </c>
      <c r="C882" s="5" t="s">
        <v>429</v>
      </c>
      <c r="D882" s="5" t="s">
        <v>443</v>
      </c>
      <c r="E882" s="5" t="s">
        <v>1348</v>
      </c>
      <c r="F882" s="623">
        <v>29</v>
      </c>
      <c r="G882" s="5" t="s">
        <v>1334</v>
      </c>
    </row>
    <row r="883" spans="1:7" x14ac:dyDescent="0.25">
      <c r="A883" s="135">
        <v>882</v>
      </c>
      <c r="B883" s="5" t="s">
        <v>797</v>
      </c>
      <c r="C883" s="5" t="s">
        <v>453</v>
      </c>
      <c r="D883" s="5" t="s">
        <v>445</v>
      </c>
      <c r="E883" s="5" t="s">
        <v>1349</v>
      </c>
      <c r="F883" s="623">
        <v>99</v>
      </c>
      <c r="G883" s="5" t="s">
        <v>1334</v>
      </c>
    </row>
    <row r="884" spans="1:7" x14ac:dyDescent="0.25">
      <c r="A884" s="135">
        <v>883</v>
      </c>
      <c r="B884" s="5" t="s">
        <v>797</v>
      </c>
      <c r="C884" s="5" t="s">
        <v>425</v>
      </c>
      <c r="D884" s="5" t="s">
        <v>447</v>
      </c>
      <c r="E884" s="5" t="s">
        <v>1350</v>
      </c>
      <c r="F884" s="623">
        <v>49.99</v>
      </c>
      <c r="G884" s="5" t="s">
        <v>1351</v>
      </c>
    </row>
    <row r="885" spans="1:7" x14ac:dyDescent="0.25">
      <c r="A885" s="135">
        <v>884</v>
      </c>
      <c r="B885" s="5" t="s">
        <v>797</v>
      </c>
      <c r="C885" s="5" t="s">
        <v>425</v>
      </c>
      <c r="D885" s="5" t="s">
        <v>450</v>
      </c>
      <c r="E885" s="5" t="s">
        <v>1352</v>
      </c>
      <c r="F885" s="623">
        <v>189</v>
      </c>
      <c r="G885" s="5" t="s">
        <v>1353</v>
      </c>
    </row>
    <row r="886" spans="1:7" x14ac:dyDescent="0.25">
      <c r="A886" s="135">
        <v>885</v>
      </c>
      <c r="B886" s="5" t="s">
        <v>797</v>
      </c>
      <c r="C886" s="5" t="s">
        <v>417</v>
      </c>
      <c r="D886" s="5" t="s">
        <v>418</v>
      </c>
      <c r="E886" s="5" t="s">
        <v>1354</v>
      </c>
      <c r="F886" s="623">
        <v>69.989999999999995</v>
      </c>
      <c r="G886" s="5" t="s">
        <v>1355</v>
      </c>
    </row>
    <row r="887" spans="1:7" x14ac:dyDescent="0.25">
      <c r="A887" s="135">
        <v>886</v>
      </c>
      <c r="B887" s="5" t="s">
        <v>797</v>
      </c>
      <c r="C887" s="5" t="s">
        <v>429</v>
      </c>
      <c r="D887" s="5" t="s">
        <v>422</v>
      </c>
      <c r="E887" s="5" t="s">
        <v>1356</v>
      </c>
      <c r="F887" s="623">
        <v>29</v>
      </c>
      <c r="G887" s="5" t="s">
        <v>1334</v>
      </c>
    </row>
    <row r="888" spans="1:7" x14ac:dyDescent="0.25">
      <c r="A888" s="135">
        <v>887</v>
      </c>
      <c r="B888" s="5" t="s">
        <v>797</v>
      </c>
      <c r="C888" s="5" t="s">
        <v>429</v>
      </c>
      <c r="D888" s="5" t="s">
        <v>426</v>
      </c>
      <c r="E888" s="5" t="s">
        <v>1357</v>
      </c>
      <c r="F888" s="623">
        <v>249</v>
      </c>
      <c r="G888" s="5" t="s">
        <v>1334</v>
      </c>
    </row>
    <row r="889" spans="1:7" x14ac:dyDescent="0.25">
      <c r="A889" s="135">
        <v>888</v>
      </c>
      <c r="B889" s="5" t="s">
        <v>797</v>
      </c>
      <c r="C889" s="5" t="s">
        <v>453</v>
      </c>
      <c r="D889" s="5" t="s">
        <v>430</v>
      </c>
      <c r="E889" s="5" t="s">
        <v>1358</v>
      </c>
      <c r="F889" s="623">
        <v>349</v>
      </c>
      <c r="G889" s="5" t="s">
        <v>1336</v>
      </c>
    </row>
    <row r="890" spans="1:7" x14ac:dyDescent="0.25">
      <c r="A890" s="135">
        <v>889</v>
      </c>
      <c r="B890" s="5" t="s">
        <v>797</v>
      </c>
      <c r="C890" s="5" t="s">
        <v>421</v>
      </c>
      <c r="D890" s="5" t="s">
        <v>432</v>
      </c>
      <c r="E890" s="5" t="s">
        <v>1359</v>
      </c>
      <c r="F890" s="623">
        <v>199</v>
      </c>
      <c r="G890" s="5" t="s">
        <v>1344</v>
      </c>
    </row>
    <row r="891" spans="1:7" x14ac:dyDescent="0.25">
      <c r="A891" s="135">
        <v>890</v>
      </c>
      <c r="B891" s="5" t="s">
        <v>797</v>
      </c>
      <c r="C891" s="5" t="s">
        <v>417</v>
      </c>
      <c r="D891" s="5" t="s">
        <v>435</v>
      </c>
      <c r="E891" s="5" t="s">
        <v>1360</v>
      </c>
      <c r="F891" s="623">
        <v>579</v>
      </c>
      <c r="G891" s="5" t="s">
        <v>1336</v>
      </c>
    </row>
    <row r="892" spans="1:7" x14ac:dyDescent="0.25">
      <c r="A892" s="135">
        <v>891</v>
      </c>
      <c r="B892" s="5" t="s">
        <v>797</v>
      </c>
      <c r="C892" s="5" t="s">
        <v>434</v>
      </c>
      <c r="D892" s="5" t="s">
        <v>437</v>
      </c>
      <c r="E892" s="5" t="s">
        <v>1361</v>
      </c>
      <c r="F892" s="623">
        <v>279</v>
      </c>
      <c r="G892" s="5" t="s">
        <v>1353</v>
      </c>
    </row>
    <row r="893" spans="1:7" x14ac:dyDescent="0.25">
      <c r="A893" s="135">
        <v>892</v>
      </c>
      <c r="B893" s="5" t="s">
        <v>797</v>
      </c>
      <c r="C893" s="5" t="s">
        <v>453</v>
      </c>
      <c r="D893" s="5" t="s">
        <v>439</v>
      </c>
      <c r="E893" s="5" t="s">
        <v>1362</v>
      </c>
      <c r="F893" s="623">
        <v>29</v>
      </c>
      <c r="G893" s="5" t="s">
        <v>1334</v>
      </c>
    </row>
    <row r="894" spans="1:7" x14ac:dyDescent="0.25">
      <c r="A894" s="135">
        <v>893</v>
      </c>
      <c r="B894" s="5" t="s">
        <v>797</v>
      </c>
      <c r="C894" s="5" t="s">
        <v>429</v>
      </c>
      <c r="D894" s="5" t="s">
        <v>441</v>
      </c>
      <c r="E894" s="5" t="s">
        <v>1363</v>
      </c>
      <c r="F894" s="623">
        <v>179</v>
      </c>
      <c r="G894" s="5" t="s">
        <v>1364</v>
      </c>
    </row>
    <row r="895" spans="1:7" x14ac:dyDescent="0.25">
      <c r="A895" s="135">
        <v>894</v>
      </c>
      <c r="B895" s="5" t="s">
        <v>797</v>
      </c>
      <c r="C895" s="5" t="s">
        <v>429</v>
      </c>
      <c r="D895" s="5" t="s">
        <v>443</v>
      </c>
      <c r="E895" s="5" t="s">
        <v>1365</v>
      </c>
      <c r="F895" s="623">
        <v>189</v>
      </c>
      <c r="G895" s="5" t="s">
        <v>1353</v>
      </c>
    </row>
    <row r="896" spans="1:7" x14ac:dyDescent="0.25">
      <c r="A896" s="135">
        <v>895</v>
      </c>
      <c r="B896" s="5" t="s">
        <v>797</v>
      </c>
      <c r="C896" s="5" t="s">
        <v>429</v>
      </c>
      <c r="D896" s="5" t="s">
        <v>445</v>
      </c>
      <c r="E896" s="5" t="s">
        <v>1366</v>
      </c>
      <c r="F896" s="623">
        <v>139</v>
      </c>
      <c r="G896" s="5" t="s">
        <v>1367</v>
      </c>
    </row>
    <row r="897" spans="1:7" x14ac:dyDescent="0.25">
      <c r="A897" s="135">
        <v>896</v>
      </c>
      <c r="B897" s="5" t="s">
        <v>797</v>
      </c>
      <c r="C897" s="5" t="s">
        <v>434</v>
      </c>
      <c r="D897" s="5" t="s">
        <v>447</v>
      </c>
      <c r="E897" s="5" t="s">
        <v>1368</v>
      </c>
      <c r="F897" s="623">
        <v>51</v>
      </c>
      <c r="G897" s="5" t="s">
        <v>1334</v>
      </c>
    </row>
    <row r="898" spans="1:7" x14ac:dyDescent="0.25">
      <c r="A898" s="135">
        <v>897</v>
      </c>
      <c r="B898" s="5" t="s">
        <v>797</v>
      </c>
      <c r="C898" s="5" t="s">
        <v>425</v>
      </c>
      <c r="D898" s="5" t="s">
        <v>450</v>
      </c>
      <c r="E898" s="5" t="s">
        <v>1369</v>
      </c>
      <c r="F898" s="623">
        <v>389</v>
      </c>
      <c r="G898" s="5" t="s">
        <v>1353</v>
      </c>
    </row>
    <row r="899" spans="1:7" x14ac:dyDescent="0.25">
      <c r="A899" s="135">
        <v>898</v>
      </c>
      <c r="B899" s="5" t="s">
        <v>797</v>
      </c>
      <c r="C899" s="5" t="s">
        <v>425</v>
      </c>
      <c r="D899" s="5" t="s">
        <v>418</v>
      </c>
      <c r="E899" s="5" t="s">
        <v>1370</v>
      </c>
      <c r="F899" s="623">
        <v>219</v>
      </c>
      <c r="G899" s="5" t="s">
        <v>1353</v>
      </c>
    </row>
    <row r="900" spans="1:7" x14ac:dyDescent="0.25">
      <c r="A900" s="135">
        <v>899</v>
      </c>
      <c r="B900" s="5" t="s">
        <v>797</v>
      </c>
      <c r="C900" s="5" t="s">
        <v>417</v>
      </c>
      <c r="D900" s="5" t="s">
        <v>422</v>
      </c>
      <c r="E900" s="5" t="s">
        <v>1371</v>
      </c>
      <c r="F900" s="623">
        <v>579</v>
      </c>
      <c r="G900" s="5" t="s">
        <v>1336</v>
      </c>
    </row>
    <row r="901" spans="1:7" x14ac:dyDescent="0.25">
      <c r="A901" s="135">
        <v>900</v>
      </c>
      <c r="B901" s="5" t="s">
        <v>797</v>
      </c>
      <c r="C901" s="5" t="s">
        <v>425</v>
      </c>
      <c r="D901" s="5" t="s">
        <v>426</v>
      </c>
      <c r="E901" s="5" t="s">
        <v>1372</v>
      </c>
      <c r="F901" s="623">
        <v>79</v>
      </c>
      <c r="G901" s="5" t="s">
        <v>992</v>
      </c>
    </row>
    <row r="902" spans="1:7" x14ac:dyDescent="0.25">
      <c r="A902" s="135">
        <v>901</v>
      </c>
      <c r="B902" s="5" t="s">
        <v>797</v>
      </c>
      <c r="C902" s="5" t="s">
        <v>434</v>
      </c>
      <c r="D902" s="5" t="s">
        <v>430</v>
      </c>
      <c r="E902" s="5" t="s">
        <v>1373</v>
      </c>
      <c r="F902" s="623">
        <v>29</v>
      </c>
      <c r="G902" s="5" t="s">
        <v>1334</v>
      </c>
    </row>
    <row r="903" spans="1:7" x14ac:dyDescent="0.25">
      <c r="A903" s="135">
        <v>902</v>
      </c>
      <c r="B903" s="5" t="s">
        <v>797</v>
      </c>
      <c r="C903" s="5" t="s">
        <v>453</v>
      </c>
      <c r="D903" s="5" t="s">
        <v>432</v>
      </c>
      <c r="E903" s="5" t="s">
        <v>1374</v>
      </c>
      <c r="F903" s="623">
        <v>79</v>
      </c>
      <c r="G903" s="5" t="s">
        <v>1344</v>
      </c>
    </row>
    <row r="904" spans="1:7" x14ac:dyDescent="0.25">
      <c r="A904" s="135">
        <v>903</v>
      </c>
      <c r="B904" s="5" t="s">
        <v>797</v>
      </c>
      <c r="C904" s="5" t="s">
        <v>421</v>
      </c>
      <c r="D904" s="5" t="s">
        <v>435</v>
      </c>
      <c r="E904" s="5" t="s">
        <v>1375</v>
      </c>
      <c r="F904" s="623">
        <v>149</v>
      </c>
      <c r="G904" s="5" t="s">
        <v>752</v>
      </c>
    </row>
    <row r="905" spans="1:7" x14ac:dyDescent="0.25">
      <c r="A905" s="135">
        <v>904</v>
      </c>
      <c r="B905" s="5" t="s">
        <v>797</v>
      </c>
      <c r="C905" s="5" t="s">
        <v>421</v>
      </c>
      <c r="D905" s="5" t="s">
        <v>437</v>
      </c>
      <c r="E905" s="5" t="s">
        <v>1376</v>
      </c>
      <c r="F905" s="623">
        <v>129</v>
      </c>
      <c r="G905" s="5" t="s">
        <v>1344</v>
      </c>
    </row>
    <row r="906" spans="1:7" x14ac:dyDescent="0.25">
      <c r="A906" s="135">
        <v>905</v>
      </c>
      <c r="B906" s="5" t="s">
        <v>797</v>
      </c>
      <c r="C906" s="5" t="s">
        <v>425</v>
      </c>
      <c r="D906" s="5" t="s">
        <v>439</v>
      </c>
      <c r="E906" s="5" t="s">
        <v>1377</v>
      </c>
      <c r="F906" s="623">
        <v>199</v>
      </c>
      <c r="G906" s="5" t="s">
        <v>1378</v>
      </c>
    </row>
    <row r="907" spans="1:7" x14ac:dyDescent="0.25">
      <c r="A907" s="135">
        <v>906</v>
      </c>
      <c r="B907" s="5" t="s">
        <v>797</v>
      </c>
      <c r="C907" s="5" t="s">
        <v>434</v>
      </c>
      <c r="D907" s="5" t="s">
        <v>441</v>
      </c>
      <c r="E907" s="5" t="s">
        <v>1379</v>
      </c>
      <c r="F907" s="623">
        <v>99</v>
      </c>
      <c r="G907" s="5" t="s">
        <v>1334</v>
      </c>
    </row>
    <row r="908" spans="1:7" x14ac:dyDescent="0.25">
      <c r="A908" s="135">
        <v>907</v>
      </c>
      <c r="B908" s="5" t="s">
        <v>797</v>
      </c>
      <c r="C908" s="5" t="s">
        <v>434</v>
      </c>
      <c r="D908" s="5" t="s">
        <v>443</v>
      </c>
      <c r="E908" s="5" t="s">
        <v>1380</v>
      </c>
      <c r="F908" s="623">
        <v>375</v>
      </c>
      <c r="G908" s="5" t="s">
        <v>1381</v>
      </c>
    </row>
    <row r="909" spans="1:7" x14ac:dyDescent="0.25">
      <c r="A909" s="135">
        <v>908</v>
      </c>
      <c r="B909" s="5" t="s">
        <v>797</v>
      </c>
      <c r="C909" s="5" t="s">
        <v>421</v>
      </c>
      <c r="D909" s="5" t="s">
        <v>445</v>
      </c>
      <c r="E909" s="5" t="s">
        <v>1382</v>
      </c>
      <c r="F909" s="623">
        <v>129</v>
      </c>
      <c r="G909" s="5" t="s">
        <v>1344</v>
      </c>
    </row>
    <row r="910" spans="1:7" x14ac:dyDescent="0.25">
      <c r="A910" s="135">
        <v>909</v>
      </c>
      <c r="B910" s="5" t="s">
        <v>797</v>
      </c>
      <c r="C910" s="5" t="s">
        <v>453</v>
      </c>
      <c r="D910" s="5" t="s">
        <v>447</v>
      </c>
      <c r="E910" s="5" t="s">
        <v>1383</v>
      </c>
      <c r="F910" s="623">
        <v>99</v>
      </c>
      <c r="G910" s="5" t="s">
        <v>1334</v>
      </c>
    </row>
    <row r="911" spans="1:7" x14ac:dyDescent="0.25">
      <c r="A911" s="135">
        <v>910</v>
      </c>
      <c r="B911" s="5" t="s">
        <v>797</v>
      </c>
      <c r="C911" s="5" t="s">
        <v>453</v>
      </c>
      <c r="D911" s="5" t="s">
        <v>450</v>
      </c>
      <c r="E911" s="5" t="s">
        <v>1384</v>
      </c>
      <c r="F911" s="623">
        <v>99</v>
      </c>
      <c r="G911" s="5" t="s">
        <v>1334</v>
      </c>
    </row>
    <row r="912" spans="1:7" x14ac:dyDescent="0.25">
      <c r="A912" s="135">
        <v>911</v>
      </c>
      <c r="B912" s="5" t="s">
        <v>797</v>
      </c>
      <c r="C912" s="5" t="s">
        <v>417</v>
      </c>
      <c r="D912" s="5" t="s">
        <v>418</v>
      </c>
      <c r="E912" s="5" t="s">
        <v>1385</v>
      </c>
      <c r="F912" s="623">
        <v>199</v>
      </c>
      <c r="G912" s="5" t="s">
        <v>1344</v>
      </c>
    </row>
    <row r="913" spans="1:7" x14ac:dyDescent="0.25">
      <c r="A913" s="135">
        <v>912</v>
      </c>
      <c r="B913" s="5" t="s">
        <v>797</v>
      </c>
      <c r="C913" s="5" t="s">
        <v>434</v>
      </c>
      <c r="D913" s="5" t="s">
        <v>422</v>
      </c>
      <c r="E913" s="5" t="s">
        <v>1386</v>
      </c>
      <c r="F913" s="623">
        <v>129</v>
      </c>
      <c r="G913" s="5" t="s">
        <v>1344</v>
      </c>
    </row>
    <row r="914" spans="1:7" x14ac:dyDescent="0.25">
      <c r="A914" s="135">
        <v>913</v>
      </c>
      <c r="B914" s="5" t="s">
        <v>797</v>
      </c>
      <c r="C914" s="5" t="s">
        <v>417</v>
      </c>
      <c r="D914" s="5" t="s">
        <v>426</v>
      </c>
      <c r="E914" s="5" t="s">
        <v>1387</v>
      </c>
      <c r="F914" s="623">
        <v>52</v>
      </c>
      <c r="G914" s="5" t="s">
        <v>1351</v>
      </c>
    </row>
    <row r="915" spans="1:7" x14ac:dyDescent="0.25">
      <c r="A915" s="135">
        <v>914</v>
      </c>
      <c r="B915" s="5" t="s">
        <v>797</v>
      </c>
      <c r="C915" s="5" t="s">
        <v>425</v>
      </c>
      <c r="D915" s="5" t="s">
        <v>430</v>
      </c>
      <c r="E915" s="5" t="s">
        <v>1388</v>
      </c>
      <c r="F915" s="623">
        <v>89.95</v>
      </c>
      <c r="G915" s="5" t="s">
        <v>1355</v>
      </c>
    </row>
    <row r="916" spans="1:7" x14ac:dyDescent="0.25">
      <c r="A916" s="135">
        <v>915</v>
      </c>
      <c r="B916" s="5" t="s">
        <v>797</v>
      </c>
      <c r="C916" s="5" t="s">
        <v>421</v>
      </c>
      <c r="D916" s="5" t="s">
        <v>432</v>
      </c>
      <c r="E916" s="5" t="s">
        <v>1389</v>
      </c>
      <c r="F916" s="623">
        <v>99</v>
      </c>
      <c r="G916" s="5" t="s">
        <v>1334</v>
      </c>
    </row>
    <row r="917" spans="1:7" x14ac:dyDescent="0.25">
      <c r="A917" s="135">
        <v>916</v>
      </c>
      <c r="B917" s="5" t="s">
        <v>797</v>
      </c>
      <c r="C917" s="5" t="s">
        <v>425</v>
      </c>
      <c r="D917" s="5" t="s">
        <v>435</v>
      </c>
      <c r="E917" s="5" t="s">
        <v>1390</v>
      </c>
      <c r="F917" s="623">
        <v>29</v>
      </c>
      <c r="G917" s="5" t="s">
        <v>1334</v>
      </c>
    </row>
    <row r="918" spans="1:7" x14ac:dyDescent="0.25">
      <c r="A918" s="135">
        <v>917</v>
      </c>
      <c r="B918" s="5" t="s">
        <v>797</v>
      </c>
      <c r="C918" s="5" t="s">
        <v>434</v>
      </c>
      <c r="D918" s="5" t="s">
        <v>437</v>
      </c>
      <c r="E918" s="5" t="s">
        <v>1391</v>
      </c>
      <c r="F918" s="623">
        <v>599</v>
      </c>
      <c r="G918" s="5" t="s">
        <v>1353</v>
      </c>
    </row>
    <row r="919" spans="1:7" x14ac:dyDescent="0.25">
      <c r="A919" s="135">
        <v>918</v>
      </c>
      <c r="B919" s="5" t="s">
        <v>797</v>
      </c>
      <c r="C919" s="5" t="s">
        <v>421</v>
      </c>
      <c r="D919" s="5" t="s">
        <v>439</v>
      </c>
      <c r="E919" s="5" t="s">
        <v>1392</v>
      </c>
      <c r="F919" s="623">
        <v>29</v>
      </c>
      <c r="G919" s="5" t="s">
        <v>1334</v>
      </c>
    </row>
    <row r="920" spans="1:7" x14ac:dyDescent="0.25">
      <c r="A920" s="135">
        <v>919</v>
      </c>
      <c r="B920" s="5" t="s">
        <v>797</v>
      </c>
      <c r="C920" s="5" t="s">
        <v>425</v>
      </c>
      <c r="D920" s="5" t="s">
        <v>441</v>
      </c>
      <c r="E920" s="5" t="s">
        <v>1393</v>
      </c>
      <c r="F920" s="623">
        <v>93</v>
      </c>
      <c r="G920" s="5" t="s">
        <v>1334</v>
      </c>
    </row>
    <row r="921" spans="1:7" x14ac:dyDescent="0.25">
      <c r="A921" s="135">
        <v>920</v>
      </c>
      <c r="B921" s="5" t="s">
        <v>797</v>
      </c>
      <c r="C921" s="5" t="s">
        <v>434</v>
      </c>
      <c r="D921" s="5" t="s">
        <v>443</v>
      </c>
      <c r="E921" s="5" t="s">
        <v>1394</v>
      </c>
      <c r="F921" s="623">
        <v>199</v>
      </c>
      <c r="G921" s="5" t="s">
        <v>752</v>
      </c>
    </row>
    <row r="922" spans="1:7" x14ac:dyDescent="0.25">
      <c r="A922" s="135">
        <v>921</v>
      </c>
      <c r="B922" s="5" t="s">
        <v>797</v>
      </c>
      <c r="C922" s="5" t="s">
        <v>417</v>
      </c>
      <c r="D922" s="5" t="s">
        <v>445</v>
      </c>
      <c r="E922" s="5" t="s">
        <v>1395</v>
      </c>
      <c r="F922" s="623">
        <v>34.99</v>
      </c>
      <c r="G922" s="5" t="s">
        <v>992</v>
      </c>
    </row>
    <row r="923" spans="1:7" x14ac:dyDescent="0.25">
      <c r="A923" s="135">
        <v>922</v>
      </c>
      <c r="B923" s="5" t="s">
        <v>797</v>
      </c>
      <c r="C923" s="5" t="s">
        <v>425</v>
      </c>
      <c r="D923" s="5" t="s">
        <v>447</v>
      </c>
      <c r="E923" s="5" t="s">
        <v>1396</v>
      </c>
      <c r="F923" s="623">
        <v>174</v>
      </c>
      <c r="G923" s="5" t="s">
        <v>1334</v>
      </c>
    </row>
    <row r="924" spans="1:7" x14ac:dyDescent="0.25">
      <c r="A924" s="135">
        <v>923</v>
      </c>
      <c r="B924" s="5" t="s">
        <v>797</v>
      </c>
      <c r="C924" s="5" t="s">
        <v>434</v>
      </c>
      <c r="D924" s="5" t="s">
        <v>450</v>
      </c>
      <c r="E924" s="5" t="s">
        <v>1397</v>
      </c>
      <c r="F924" s="623">
        <v>389</v>
      </c>
      <c r="G924" s="5" t="s">
        <v>1353</v>
      </c>
    </row>
    <row r="925" spans="1:7" x14ac:dyDescent="0.25">
      <c r="A925" s="135">
        <v>924</v>
      </c>
      <c r="B925" s="5" t="s">
        <v>797</v>
      </c>
      <c r="C925" s="5" t="s">
        <v>421</v>
      </c>
      <c r="D925" s="5" t="s">
        <v>418</v>
      </c>
      <c r="E925" s="5" t="s">
        <v>1398</v>
      </c>
      <c r="F925" s="623">
        <v>39.99</v>
      </c>
      <c r="G925" s="5" t="s">
        <v>1399</v>
      </c>
    </row>
    <row r="926" spans="1:7" x14ac:dyDescent="0.25">
      <c r="A926" s="135">
        <v>925</v>
      </c>
      <c r="B926" s="5" t="s">
        <v>797</v>
      </c>
      <c r="C926" s="5" t="s">
        <v>425</v>
      </c>
      <c r="D926" s="5" t="s">
        <v>422</v>
      </c>
      <c r="E926" s="5" t="s">
        <v>1400</v>
      </c>
      <c r="F926" s="623">
        <v>179</v>
      </c>
      <c r="G926" s="5" t="s">
        <v>1334</v>
      </c>
    </row>
    <row r="927" spans="1:7" x14ac:dyDescent="0.25">
      <c r="A927" s="135">
        <v>926</v>
      </c>
      <c r="B927" s="5" t="s">
        <v>797</v>
      </c>
      <c r="C927" s="5" t="s">
        <v>434</v>
      </c>
      <c r="D927" s="5" t="s">
        <v>426</v>
      </c>
      <c r="E927" s="5" t="s">
        <v>1401</v>
      </c>
      <c r="F927" s="623">
        <v>79.989999999999995</v>
      </c>
      <c r="G927" s="5" t="s">
        <v>1402</v>
      </c>
    </row>
    <row r="928" spans="1:7" x14ac:dyDescent="0.25">
      <c r="A928" s="135">
        <v>927</v>
      </c>
      <c r="B928" s="5" t="s">
        <v>797</v>
      </c>
      <c r="C928" s="5" t="s">
        <v>434</v>
      </c>
      <c r="D928" s="5" t="s">
        <v>430</v>
      </c>
      <c r="E928" s="5" t="s">
        <v>1403</v>
      </c>
      <c r="F928" s="623">
        <v>139</v>
      </c>
      <c r="G928" s="5" t="s">
        <v>1353</v>
      </c>
    </row>
    <row r="929" spans="1:7" x14ac:dyDescent="0.25">
      <c r="A929" s="135">
        <v>928</v>
      </c>
      <c r="B929" s="5" t="s">
        <v>797</v>
      </c>
      <c r="C929" s="5" t="s">
        <v>425</v>
      </c>
      <c r="D929" s="5" t="s">
        <v>432</v>
      </c>
      <c r="E929" s="5" t="s">
        <v>1404</v>
      </c>
      <c r="F929" s="623">
        <v>49.99</v>
      </c>
      <c r="G929" s="5" t="s">
        <v>992</v>
      </c>
    </row>
    <row r="930" spans="1:7" x14ac:dyDescent="0.25">
      <c r="A930" s="135">
        <v>929</v>
      </c>
      <c r="B930" s="5" t="s">
        <v>797</v>
      </c>
      <c r="C930" s="5" t="s">
        <v>434</v>
      </c>
      <c r="D930" s="5" t="s">
        <v>435</v>
      </c>
      <c r="E930" s="5" t="s">
        <v>1405</v>
      </c>
      <c r="F930" s="623">
        <v>199</v>
      </c>
      <c r="G930" s="5" t="s">
        <v>1364</v>
      </c>
    </row>
    <row r="931" spans="1:7" x14ac:dyDescent="0.25">
      <c r="A931" s="135">
        <v>930</v>
      </c>
      <c r="B931" s="5" t="s">
        <v>797</v>
      </c>
      <c r="C931" s="5" t="s">
        <v>453</v>
      </c>
      <c r="D931" s="5" t="s">
        <v>437</v>
      </c>
      <c r="E931" s="5" t="s">
        <v>1406</v>
      </c>
      <c r="F931" s="623">
        <v>39.99</v>
      </c>
      <c r="G931" s="5" t="s">
        <v>1399</v>
      </c>
    </row>
    <row r="932" spans="1:7" x14ac:dyDescent="0.25">
      <c r="A932" s="135">
        <v>931</v>
      </c>
      <c r="B932" s="5" t="s">
        <v>797</v>
      </c>
      <c r="C932" s="5" t="s">
        <v>453</v>
      </c>
      <c r="D932" s="5" t="s">
        <v>439</v>
      </c>
      <c r="E932" s="5" t="s">
        <v>1407</v>
      </c>
      <c r="F932" s="623">
        <v>239</v>
      </c>
      <c r="G932" s="5" t="s">
        <v>752</v>
      </c>
    </row>
    <row r="933" spans="1:7" x14ac:dyDescent="0.25">
      <c r="A933" s="135">
        <v>932</v>
      </c>
      <c r="B933" s="5" t="s">
        <v>797</v>
      </c>
      <c r="C933" s="5" t="s">
        <v>453</v>
      </c>
      <c r="D933" s="5" t="s">
        <v>441</v>
      </c>
      <c r="E933" s="5" t="s">
        <v>1408</v>
      </c>
      <c r="F933" s="623">
        <v>269</v>
      </c>
      <c r="G933" s="5" t="s">
        <v>1409</v>
      </c>
    </row>
    <row r="934" spans="1:7" x14ac:dyDescent="0.25">
      <c r="A934" s="135">
        <v>933</v>
      </c>
      <c r="B934" s="5" t="s">
        <v>797</v>
      </c>
      <c r="C934" s="5" t="s">
        <v>417</v>
      </c>
      <c r="D934" s="5" t="s">
        <v>443</v>
      </c>
      <c r="E934" s="5" t="s">
        <v>1410</v>
      </c>
      <c r="F934" s="623">
        <v>39.99</v>
      </c>
      <c r="G934" s="5" t="s">
        <v>992</v>
      </c>
    </row>
    <row r="935" spans="1:7" x14ac:dyDescent="0.25">
      <c r="A935" s="135">
        <v>934</v>
      </c>
      <c r="B935" s="5" t="s">
        <v>797</v>
      </c>
      <c r="C935" s="5" t="s">
        <v>425</v>
      </c>
      <c r="D935" s="5" t="s">
        <v>445</v>
      </c>
      <c r="E935" s="5" t="s">
        <v>1411</v>
      </c>
      <c r="F935" s="623">
        <v>52.99</v>
      </c>
      <c r="G935" s="5" t="s">
        <v>1342</v>
      </c>
    </row>
    <row r="936" spans="1:7" x14ac:dyDescent="0.25">
      <c r="A936" s="135">
        <v>935</v>
      </c>
      <c r="B936" s="5" t="s">
        <v>797</v>
      </c>
      <c r="C936" s="5" t="s">
        <v>421</v>
      </c>
      <c r="D936" s="5" t="s">
        <v>447</v>
      </c>
      <c r="E936" s="5" t="s">
        <v>1412</v>
      </c>
      <c r="F936" s="623">
        <v>99</v>
      </c>
      <c r="G936" s="5" t="s">
        <v>1033</v>
      </c>
    </row>
    <row r="937" spans="1:7" x14ac:dyDescent="0.25">
      <c r="A937" s="135">
        <v>936</v>
      </c>
      <c r="B937" s="5" t="s">
        <v>797</v>
      </c>
      <c r="C937" s="5" t="s">
        <v>453</v>
      </c>
      <c r="D937" s="5" t="s">
        <v>450</v>
      </c>
      <c r="E937" s="5" t="s">
        <v>1413</v>
      </c>
      <c r="F937" s="623">
        <v>51</v>
      </c>
      <c r="G937" s="5" t="s">
        <v>1334</v>
      </c>
    </row>
    <row r="938" spans="1:7" x14ac:dyDescent="0.25">
      <c r="A938" s="135">
        <v>937</v>
      </c>
      <c r="B938" s="5" t="s">
        <v>797</v>
      </c>
      <c r="C938" s="5" t="s">
        <v>434</v>
      </c>
      <c r="D938" s="5" t="s">
        <v>418</v>
      </c>
      <c r="E938" s="5" t="s">
        <v>1414</v>
      </c>
      <c r="F938" s="623">
        <v>219</v>
      </c>
      <c r="G938" s="5" t="s">
        <v>1353</v>
      </c>
    </row>
    <row r="939" spans="1:7" x14ac:dyDescent="0.25">
      <c r="A939" s="135">
        <v>938</v>
      </c>
      <c r="B939" s="5" t="s">
        <v>797</v>
      </c>
      <c r="C939" s="5" t="s">
        <v>417</v>
      </c>
      <c r="D939" s="5" t="s">
        <v>422</v>
      </c>
      <c r="E939" s="5" t="s">
        <v>1415</v>
      </c>
      <c r="F939" s="623">
        <v>59</v>
      </c>
      <c r="G939" s="5" t="s">
        <v>1351</v>
      </c>
    </row>
    <row r="940" spans="1:7" x14ac:dyDescent="0.25">
      <c r="A940" s="135">
        <v>939</v>
      </c>
      <c r="B940" s="5" t="s">
        <v>797</v>
      </c>
      <c r="C940" s="5" t="s">
        <v>429</v>
      </c>
      <c r="D940" s="5" t="s">
        <v>426</v>
      </c>
      <c r="E940" s="5" t="s">
        <v>1416</v>
      </c>
      <c r="F940" s="623">
        <v>49.99</v>
      </c>
      <c r="G940" s="5" t="s">
        <v>1417</v>
      </c>
    </row>
    <row r="941" spans="1:7" x14ac:dyDescent="0.25">
      <c r="A941" s="135">
        <v>940</v>
      </c>
      <c r="B941" s="5" t="s">
        <v>797</v>
      </c>
      <c r="C941" s="5" t="s">
        <v>429</v>
      </c>
      <c r="D941" s="5" t="s">
        <v>430</v>
      </c>
      <c r="E941" s="5" t="s">
        <v>1418</v>
      </c>
      <c r="F941" s="623">
        <v>79</v>
      </c>
      <c r="G941" s="5" t="s">
        <v>1344</v>
      </c>
    </row>
    <row r="942" spans="1:7" x14ac:dyDescent="0.25">
      <c r="A942" s="135">
        <v>941</v>
      </c>
      <c r="B942" s="5" t="s">
        <v>797</v>
      </c>
      <c r="C942" s="5" t="s">
        <v>417</v>
      </c>
      <c r="D942" s="5" t="s">
        <v>432</v>
      </c>
      <c r="E942" s="5" t="s">
        <v>1419</v>
      </c>
      <c r="F942" s="623">
        <v>149</v>
      </c>
      <c r="G942" s="5" t="s">
        <v>752</v>
      </c>
    </row>
    <row r="943" spans="1:7" x14ac:dyDescent="0.25">
      <c r="A943" s="135">
        <v>942</v>
      </c>
      <c r="B943" s="5" t="s">
        <v>797</v>
      </c>
      <c r="C943" s="5" t="s">
        <v>429</v>
      </c>
      <c r="D943" s="5" t="s">
        <v>435</v>
      </c>
      <c r="E943" s="5" t="s">
        <v>1420</v>
      </c>
      <c r="F943" s="623">
        <v>169</v>
      </c>
      <c r="G943" s="5" t="s">
        <v>1334</v>
      </c>
    </row>
    <row r="944" spans="1:7" x14ac:dyDescent="0.25">
      <c r="A944" s="135">
        <v>943</v>
      </c>
      <c r="B944" s="5" t="s">
        <v>797</v>
      </c>
      <c r="C944" s="5" t="s">
        <v>417</v>
      </c>
      <c r="D944" s="5" t="s">
        <v>437</v>
      </c>
      <c r="E944" s="5" t="s">
        <v>1421</v>
      </c>
      <c r="F944" s="623">
        <v>160</v>
      </c>
      <c r="G944" s="5" t="s">
        <v>1422</v>
      </c>
    </row>
    <row r="945" spans="1:7" x14ac:dyDescent="0.25">
      <c r="A945" s="135">
        <v>944</v>
      </c>
      <c r="B945" s="5" t="s">
        <v>797</v>
      </c>
      <c r="C945" s="5" t="s">
        <v>453</v>
      </c>
      <c r="D945" s="5" t="s">
        <v>439</v>
      </c>
      <c r="E945" s="5" t="s">
        <v>1423</v>
      </c>
      <c r="F945" s="623">
        <v>349</v>
      </c>
      <c r="G945" s="5" t="s">
        <v>1336</v>
      </c>
    </row>
    <row r="946" spans="1:7" x14ac:dyDescent="0.25">
      <c r="A946" s="135">
        <v>945</v>
      </c>
      <c r="B946" s="5" t="s">
        <v>797</v>
      </c>
      <c r="C946" s="5" t="s">
        <v>434</v>
      </c>
      <c r="D946" s="5" t="s">
        <v>441</v>
      </c>
      <c r="E946" s="5" t="s">
        <v>1424</v>
      </c>
      <c r="F946" s="623">
        <v>199</v>
      </c>
      <c r="G946" s="5" t="s">
        <v>1409</v>
      </c>
    </row>
    <row r="947" spans="1:7" x14ac:dyDescent="0.25">
      <c r="A947" s="135">
        <v>946</v>
      </c>
      <c r="B947" s="5" t="s">
        <v>797</v>
      </c>
      <c r="C947" s="5" t="s">
        <v>417</v>
      </c>
      <c r="D947" s="5" t="s">
        <v>443</v>
      </c>
      <c r="E947" s="5" t="s">
        <v>1425</v>
      </c>
      <c r="F947" s="623">
        <v>299</v>
      </c>
      <c r="G947" s="5" t="s">
        <v>1426</v>
      </c>
    </row>
    <row r="948" spans="1:7" x14ac:dyDescent="0.25">
      <c r="A948" s="135">
        <v>947</v>
      </c>
      <c r="B948" s="5" t="s">
        <v>797</v>
      </c>
      <c r="C948" s="5" t="s">
        <v>453</v>
      </c>
      <c r="D948" s="5" t="s">
        <v>445</v>
      </c>
      <c r="E948" s="5" t="s">
        <v>1427</v>
      </c>
      <c r="F948" s="623">
        <v>163</v>
      </c>
      <c r="G948" s="5" t="s">
        <v>1422</v>
      </c>
    </row>
    <row r="949" spans="1:7" x14ac:dyDescent="0.25">
      <c r="A949" s="135">
        <v>948</v>
      </c>
      <c r="B949" s="5" t="s">
        <v>797</v>
      </c>
      <c r="C949" s="5" t="s">
        <v>429</v>
      </c>
      <c r="D949" s="5" t="s">
        <v>447</v>
      </c>
      <c r="E949" s="5" t="s">
        <v>1428</v>
      </c>
      <c r="F949" s="623">
        <v>189</v>
      </c>
      <c r="G949" s="5" t="s">
        <v>1409</v>
      </c>
    </row>
    <row r="950" spans="1:7" x14ac:dyDescent="0.25">
      <c r="A950" s="135">
        <v>949</v>
      </c>
      <c r="B950" s="5" t="s">
        <v>797</v>
      </c>
      <c r="C950" s="5" t="s">
        <v>421</v>
      </c>
      <c r="D950" s="5" t="s">
        <v>450</v>
      </c>
      <c r="E950" s="5" t="s">
        <v>1429</v>
      </c>
      <c r="F950" s="623">
        <v>99</v>
      </c>
      <c r="G950" s="5" t="s">
        <v>1426</v>
      </c>
    </row>
    <row r="951" spans="1:7" x14ac:dyDescent="0.25">
      <c r="A951" s="135">
        <v>950</v>
      </c>
      <c r="B951" s="5" t="s">
        <v>797</v>
      </c>
      <c r="C951" s="5" t="s">
        <v>421</v>
      </c>
      <c r="D951" s="5" t="s">
        <v>418</v>
      </c>
      <c r="E951" s="5" t="s">
        <v>1430</v>
      </c>
      <c r="F951" s="623">
        <v>129</v>
      </c>
      <c r="G951" s="5" t="s">
        <v>1344</v>
      </c>
    </row>
    <row r="952" spans="1:7" x14ac:dyDescent="0.25">
      <c r="A952" s="135">
        <v>951</v>
      </c>
      <c r="B952" s="5" t="s">
        <v>797</v>
      </c>
      <c r="C952" s="5" t="s">
        <v>417</v>
      </c>
      <c r="D952" s="5" t="s">
        <v>422</v>
      </c>
      <c r="E952" s="5" t="s">
        <v>1431</v>
      </c>
      <c r="F952" s="623">
        <v>289</v>
      </c>
      <c r="G952" s="5" t="s">
        <v>1334</v>
      </c>
    </row>
    <row r="953" spans="1:7" x14ac:dyDescent="0.25">
      <c r="A953" s="135">
        <v>952</v>
      </c>
      <c r="B953" s="5" t="s">
        <v>797</v>
      </c>
      <c r="C953" s="5" t="s">
        <v>453</v>
      </c>
      <c r="D953" s="5" t="s">
        <v>426</v>
      </c>
      <c r="E953" s="5" t="s">
        <v>1432</v>
      </c>
      <c r="F953" s="623">
        <v>29</v>
      </c>
      <c r="G953" s="5" t="s">
        <v>1334</v>
      </c>
    </row>
    <row r="954" spans="1:7" x14ac:dyDescent="0.25">
      <c r="A954" s="135">
        <v>953</v>
      </c>
      <c r="B954" s="5" t="s">
        <v>797</v>
      </c>
      <c r="C954" s="5" t="s">
        <v>417</v>
      </c>
      <c r="D954" s="5" t="s">
        <v>430</v>
      </c>
      <c r="E954" s="5" t="s">
        <v>1433</v>
      </c>
      <c r="F954" s="623">
        <v>79</v>
      </c>
      <c r="G954" s="5" t="s">
        <v>1344</v>
      </c>
    </row>
    <row r="955" spans="1:7" x14ac:dyDescent="0.25">
      <c r="A955" s="135">
        <v>954</v>
      </c>
      <c r="B955" s="5" t="s">
        <v>797</v>
      </c>
      <c r="C955" s="5" t="s">
        <v>417</v>
      </c>
      <c r="D955" s="5" t="s">
        <v>432</v>
      </c>
      <c r="E955" s="5" t="s">
        <v>1434</v>
      </c>
      <c r="F955" s="623">
        <v>34.950000000000003</v>
      </c>
      <c r="G955" s="5" t="s">
        <v>1342</v>
      </c>
    </row>
    <row r="956" spans="1:7" x14ac:dyDescent="0.25">
      <c r="A956" s="135">
        <v>955</v>
      </c>
      <c r="B956" s="5" t="s">
        <v>797</v>
      </c>
      <c r="C956" s="5" t="s">
        <v>417</v>
      </c>
      <c r="D956" s="5" t="s">
        <v>435</v>
      </c>
      <c r="E956" s="5" t="s">
        <v>1435</v>
      </c>
      <c r="F956" s="623">
        <v>399</v>
      </c>
      <c r="G956" s="5" t="s">
        <v>1353</v>
      </c>
    </row>
    <row r="957" spans="1:7" x14ac:dyDescent="0.25">
      <c r="A957" s="135">
        <v>956</v>
      </c>
      <c r="B957" s="5" t="s">
        <v>797</v>
      </c>
      <c r="C957" s="5" t="s">
        <v>421</v>
      </c>
      <c r="D957" s="5" t="s">
        <v>437</v>
      </c>
      <c r="E957" s="5" t="s">
        <v>1436</v>
      </c>
      <c r="F957" s="623">
        <v>49</v>
      </c>
      <c r="G957" s="5" t="s">
        <v>992</v>
      </c>
    </row>
    <row r="958" spans="1:7" x14ac:dyDescent="0.25">
      <c r="A958" s="135">
        <v>957</v>
      </c>
      <c r="B958" s="5" t="s">
        <v>797</v>
      </c>
      <c r="C958" s="5" t="s">
        <v>429</v>
      </c>
      <c r="D958" s="5" t="s">
        <v>439</v>
      </c>
      <c r="E958" s="5" t="s">
        <v>1437</v>
      </c>
      <c r="F958" s="623">
        <v>399</v>
      </c>
      <c r="G958" s="5" t="s">
        <v>1378</v>
      </c>
    </row>
    <row r="959" spans="1:7" x14ac:dyDescent="0.25">
      <c r="A959" s="135">
        <v>958</v>
      </c>
      <c r="B959" s="5" t="s">
        <v>797</v>
      </c>
      <c r="C959" s="5" t="s">
        <v>421</v>
      </c>
      <c r="D959" s="5" t="s">
        <v>441</v>
      </c>
      <c r="E959" s="5" t="s">
        <v>1438</v>
      </c>
      <c r="F959" s="623">
        <v>229</v>
      </c>
      <c r="G959" s="5" t="s">
        <v>1378</v>
      </c>
    </row>
    <row r="960" spans="1:7" x14ac:dyDescent="0.25">
      <c r="A960" s="135">
        <v>959</v>
      </c>
      <c r="B960" s="5" t="s">
        <v>797</v>
      </c>
      <c r="C960" s="5" t="s">
        <v>421</v>
      </c>
      <c r="D960" s="5" t="s">
        <v>443</v>
      </c>
      <c r="E960" s="5" t="s">
        <v>1439</v>
      </c>
      <c r="F960" s="623">
        <v>269</v>
      </c>
      <c r="G960" s="5" t="s">
        <v>1409</v>
      </c>
    </row>
    <row r="961" spans="1:7" x14ac:dyDescent="0.25">
      <c r="A961" s="135">
        <v>960</v>
      </c>
      <c r="B961" s="5" t="s">
        <v>797</v>
      </c>
      <c r="C961" s="5" t="s">
        <v>434</v>
      </c>
      <c r="D961" s="5" t="s">
        <v>445</v>
      </c>
      <c r="E961" s="5" t="s">
        <v>1440</v>
      </c>
      <c r="F961" s="623">
        <v>269</v>
      </c>
      <c r="G961" s="5" t="s">
        <v>1409</v>
      </c>
    </row>
    <row r="962" spans="1:7" x14ac:dyDescent="0.25">
      <c r="A962" s="135">
        <v>961</v>
      </c>
      <c r="B962" s="5" t="s">
        <v>797</v>
      </c>
      <c r="C962" s="5" t="s">
        <v>434</v>
      </c>
      <c r="D962" s="5" t="s">
        <v>447</v>
      </c>
      <c r="E962" s="5" t="s">
        <v>1441</v>
      </c>
      <c r="F962" s="623">
        <v>174</v>
      </c>
      <c r="G962" s="5" t="s">
        <v>1334</v>
      </c>
    </row>
    <row r="963" spans="1:7" x14ac:dyDescent="0.25">
      <c r="A963" s="135">
        <v>962</v>
      </c>
      <c r="B963" s="5" t="s">
        <v>797</v>
      </c>
      <c r="C963" s="5" t="s">
        <v>421</v>
      </c>
      <c r="D963" s="5" t="s">
        <v>450</v>
      </c>
      <c r="E963" s="5" t="s">
        <v>1442</v>
      </c>
      <c r="F963" s="623">
        <v>69</v>
      </c>
      <c r="G963" s="5" t="s">
        <v>1364</v>
      </c>
    </row>
    <row r="964" spans="1:7" x14ac:dyDescent="0.25">
      <c r="A964" s="135">
        <v>963</v>
      </c>
      <c r="B964" s="5" t="s">
        <v>797</v>
      </c>
      <c r="C964" s="5" t="s">
        <v>429</v>
      </c>
      <c r="D964" s="5" t="s">
        <v>418</v>
      </c>
      <c r="E964" s="5" t="s">
        <v>1443</v>
      </c>
      <c r="F964" s="623">
        <v>47.95</v>
      </c>
      <c r="G964" s="5" t="s">
        <v>1444</v>
      </c>
    </row>
    <row r="965" spans="1:7" x14ac:dyDescent="0.25">
      <c r="A965" s="135">
        <v>964</v>
      </c>
      <c r="B965" s="5" t="s">
        <v>797</v>
      </c>
      <c r="C965" s="5" t="s">
        <v>434</v>
      </c>
      <c r="D965" s="5" t="s">
        <v>422</v>
      </c>
      <c r="E965" s="5" t="s">
        <v>1445</v>
      </c>
      <c r="F965" s="623">
        <v>449</v>
      </c>
      <c r="G965" s="5" t="s">
        <v>1381</v>
      </c>
    </row>
    <row r="966" spans="1:7" x14ac:dyDescent="0.25">
      <c r="A966" s="135">
        <v>965</v>
      </c>
      <c r="B966" s="5" t="s">
        <v>797</v>
      </c>
      <c r="C966" s="5" t="s">
        <v>434</v>
      </c>
      <c r="D966" s="5" t="s">
        <v>426</v>
      </c>
      <c r="E966" s="5" t="s">
        <v>1446</v>
      </c>
      <c r="F966" s="623">
        <v>375</v>
      </c>
      <c r="G966" s="5" t="s">
        <v>1381</v>
      </c>
    </row>
    <row r="967" spans="1:7" x14ac:dyDescent="0.25">
      <c r="A967" s="135">
        <v>966</v>
      </c>
      <c r="B967" s="5" t="s">
        <v>797</v>
      </c>
      <c r="C967" s="5" t="s">
        <v>453</v>
      </c>
      <c r="D967" s="5" t="s">
        <v>430</v>
      </c>
      <c r="E967" s="5" t="s">
        <v>1447</v>
      </c>
      <c r="F967" s="623">
        <v>29.95</v>
      </c>
      <c r="G967" s="5" t="s">
        <v>1351</v>
      </c>
    </row>
    <row r="968" spans="1:7" x14ac:dyDescent="0.25">
      <c r="A968" s="135">
        <v>967</v>
      </c>
      <c r="B968" s="5" t="s">
        <v>797</v>
      </c>
      <c r="C968" s="5" t="s">
        <v>434</v>
      </c>
      <c r="D968" s="5" t="s">
        <v>432</v>
      </c>
      <c r="E968" s="5" t="s">
        <v>1448</v>
      </c>
      <c r="F968" s="623">
        <v>269</v>
      </c>
      <c r="G968" s="5" t="s">
        <v>1409</v>
      </c>
    </row>
    <row r="969" spans="1:7" x14ac:dyDescent="0.25">
      <c r="A969" s="135">
        <v>968</v>
      </c>
      <c r="B969" s="5" t="s">
        <v>797</v>
      </c>
      <c r="C969" s="5" t="s">
        <v>453</v>
      </c>
      <c r="D969" s="5" t="s">
        <v>435</v>
      </c>
      <c r="E969" s="5" t="s">
        <v>1449</v>
      </c>
      <c r="F969" s="623">
        <v>51</v>
      </c>
      <c r="G969" s="5" t="s">
        <v>1334</v>
      </c>
    </row>
    <row r="970" spans="1:7" x14ac:dyDescent="0.25">
      <c r="A970" s="135">
        <v>969</v>
      </c>
      <c r="B970" s="5" t="s">
        <v>797</v>
      </c>
      <c r="C970" s="5" t="s">
        <v>429</v>
      </c>
      <c r="D970" s="5" t="s">
        <v>437</v>
      </c>
      <c r="E970" s="5" t="s">
        <v>1450</v>
      </c>
      <c r="F970" s="623">
        <v>79</v>
      </c>
      <c r="G970" s="5" t="s">
        <v>1451</v>
      </c>
    </row>
    <row r="971" spans="1:7" x14ac:dyDescent="0.25">
      <c r="A971" s="135">
        <v>970</v>
      </c>
      <c r="B971" s="5" t="s">
        <v>797</v>
      </c>
      <c r="C971" s="5" t="s">
        <v>1452</v>
      </c>
      <c r="D971" s="5" t="s">
        <v>439</v>
      </c>
      <c r="E971" s="5" t="s">
        <v>1453</v>
      </c>
      <c r="F971" s="623">
        <v>249</v>
      </c>
      <c r="G971" s="5" t="s">
        <v>1334</v>
      </c>
    </row>
    <row r="972" spans="1:7" x14ac:dyDescent="0.25">
      <c r="A972" s="135">
        <v>971</v>
      </c>
      <c r="B972" s="5" t="s">
        <v>797</v>
      </c>
      <c r="C972" s="5" t="s">
        <v>434</v>
      </c>
      <c r="D972" s="5" t="s">
        <v>441</v>
      </c>
      <c r="E972" s="5" t="s">
        <v>1454</v>
      </c>
      <c r="F972" s="623">
        <v>149</v>
      </c>
      <c r="G972" s="5" t="s">
        <v>1347</v>
      </c>
    </row>
    <row r="973" spans="1:7" x14ac:dyDescent="0.25">
      <c r="A973" s="135">
        <v>972</v>
      </c>
      <c r="B973" s="5" t="s">
        <v>797</v>
      </c>
      <c r="C973" s="5" t="s">
        <v>421</v>
      </c>
      <c r="D973" s="5" t="s">
        <v>443</v>
      </c>
      <c r="E973" s="5" t="s">
        <v>1455</v>
      </c>
      <c r="F973" s="623">
        <v>24.99</v>
      </c>
      <c r="G973" s="5" t="s">
        <v>1399</v>
      </c>
    </row>
    <row r="974" spans="1:7" x14ac:dyDescent="0.25">
      <c r="A974" s="135">
        <v>973</v>
      </c>
      <c r="B974" s="5" t="s">
        <v>797</v>
      </c>
      <c r="C974" s="5" t="s">
        <v>429</v>
      </c>
      <c r="D974" s="5" t="s">
        <v>445</v>
      </c>
      <c r="E974" s="5" t="s">
        <v>1456</v>
      </c>
      <c r="F974" s="623">
        <v>299</v>
      </c>
      <c r="G974" s="5" t="s">
        <v>752</v>
      </c>
    </row>
    <row r="975" spans="1:7" x14ac:dyDescent="0.25">
      <c r="A975" s="135">
        <v>974</v>
      </c>
      <c r="B975" s="5" t="s">
        <v>797</v>
      </c>
      <c r="C975" s="5" t="s">
        <v>453</v>
      </c>
      <c r="D975" s="5" t="s">
        <v>447</v>
      </c>
      <c r="E975" s="5" t="s">
        <v>1457</v>
      </c>
      <c r="F975" s="623">
        <v>175</v>
      </c>
      <c r="G975" s="5" t="s">
        <v>1334</v>
      </c>
    </row>
    <row r="976" spans="1:7" x14ac:dyDescent="0.25">
      <c r="A976" s="135">
        <v>975</v>
      </c>
      <c r="B976" s="5" t="s">
        <v>797</v>
      </c>
      <c r="C976" s="5" t="s">
        <v>425</v>
      </c>
      <c r="D976" s="5" t="s">
        <v>450</v>
      </c>
      <c r="E976" s="5" t="s">
        <v>1458</v>
      </c>
      <c r="F976" s="623">
        <v>24.99</v>
      </c>
      <c r="G976" s="5" t="s">
        <v>1459</v>
      </c>
    </row>
    <row r="977" spans="1:7" x14ac:dyDescent="0.25">
      <c r="A977" s="135">
        <v>976</v>
      </c>
      <c r="B977" s="5" t="s">
        <v>812</v>
      </c>
      <c r="C977" s="5" t="s">
        <v>425</v>
      </c>
      <c r="D977" s="5" t="s">
        <v>418</v>
      </c>
      <c r="E977" s="5" t="s">
        <v>1460</v>
      </c>
      <c r="F977" s="623">
        <v>99</v>
      </c>
      <c r="G977" s="5" t="s">
        <v>1364</v>
      </c>
    </row>
    <row r="978" spans="1:7" x14ac:dyDescent="0.25">
      <c r="A978" s="135">
        <v>977</v>
      </c>
      <c r="B978" s="5" t="s">
        <v>812</v>
      </c>
      <c r="C978" s="5" t="s">
        <v>453</v>
      </c>
      <c r="D978" s="5" t="s">
        <v>422</v>
      </c>
      <c r="E978" s="5" t="s">
        <v>1461</v>
      </c>
      <c r="F978" s="623">
        <v>349</v>
      </c>
      <c r="G978" s="5" t="s">
        <v>1381</v>
      </c>
    </row>
    <row r="979" spans="1:7" x14ac:dyDescent="0.25">
      <c r="A979" s="135">
        <v>978</v>
      </c>
      <c r="B979" s="5" t="s">
        <v>812</v>
      </c>
      <c r="C979" s="5" t="s">
        <v>421</v>
      </c>
      <c r="D979" s="5" t="s">
        <v>426</v>
      </c>
      <c r="E979" s="5" t="s">
        <v>1462</v>
      </c>
      <c r="F979" s="623">
        <v>43.99</v>
      </c>
      <c r="G979" s="5" t="s">
        <v>1342</v>
      </c>
    </row>
    <row r="980" spans="1:7" x14ac:dyDescent="0.25">
      <c r="A980" s="135">
        <v>979</v>
      </c>
      <c r="B980" s="5" t="s">
        <v>812</v>
      </c>
      <c r="C980" s="5" t="s">
        <v>421</v>
      </c>
      <c r="D980" s="5" t="s">
        <v>430</v>
      </c>
      <c r="E980" s="5" t="s">
        <v>1463</v>
      </c>
      <c r="F980" s="623">
        <v>51</v>
      </c>
      <c r="G980" s="5" t="s">
        <v>1334</v>
      </c>
    </row>
    <row r="981" spans="1:7" x14ac:dyDescent="0.25">
      <c r="A981" s="135">
        <v>980</v>
      </c>
      <c r="B981" s="5" t="s">
        <v>812</v>
      </c>
      <c r="C981" s="5" t="s">
        <v>429</v>
      </c>
      <c r="D981" s="5" t="s">
        <v>432</v>
      </c>
      <c r="E981" s="5" t="s">
        <v>1464</v>
      </c>
      <c r="F981" s="623">
        <v>24.99</v>
      </c>
      <c r="G981" s="5" t="s">
        <v>1355</v>
      </c>
    </row>
    <row r="982" spans="1:7" x14ac:dyDescent="0.25">
      <c r="A982" s="135">
        <v>981</v>
      </c>
      <c r="B982" s="5" t="s">
        <v>812</v>
      </c>
      <c r="C982" s="5" t="s">
        <v>453</v>
      </c>
      <c r="D982" s="5" t="s">
        <v>435</v>
      </c>
      <c r="E982" s="5" t="s">
        <v>1465</v>
      </c>
      <c r="F982" s="623">
        <v>299</v>
      </c>
      <c r="G982" s="5" t="s">
        <v>1426</v>
      </c>
    </row>
    <row r="983" spans="1:7" x14ac:dyDescent="0.25">
      <c r="A983" s="135">
        <v>982</v>
      </c>
      <c r="B983" s="5" t="s">
        <v>812</v>
      </c>
      <c r="C983" s="5" t="s">
        <v>1452</v>
      </c>
      <c r="D983" s="5" t="s">
        <v>437</v>
      </c>
      <c r="E983" s="5" t="s">
        <v>1466</v>
      </c>
      <c r="F983" s="623">
        <v>79.989999999999995</v>
      </c>
      <c r="G983" s="5" t="s">
        <v>1033</v>
      </c>
    </row>
    <row r="984" spans="1:7" x14ac:dyDescent="0.25">
      <c r="A984" s="135">
        <v>983</v>
      </c>
      <c r="B984" s="5" t="s">
        <v>812</v>
      </c>
      <c r="C984" s="5" t="s">
        <v>429</v>
      </c>
      <c r="D984" s="5" t="s">
        <v>439</v>
      </c>
      <c r="E984" s="5" t="s">
        <v>1467</v>
      </c>
      <c r="F984" s="623">
        <v>49.99</v>
      </c>
      <c r="G984" s="5" t="s">
        <v>992</v>
      </c>
    </row>
    <row r="985" spans="1:7" x14ac:dyDescent="0.25">
      <c r="A985" s="135">
        <v>984</v>
      </c>
      <c r="B985" s="5" t="s">
        <v>812</v>
      </c>
      <c r="C985" s="5" t="s">
        <v>429</v>
      </c>
      <c r="D985" s="5" t="s">
        <v>441</v>
      </c>
      <c r="E985" s="5" t="s">
        <v>1468</v>
      </c>
      <c r="F985" s="623">
        <v>129</v>
      </c>
      <c r="G985" s="5" t="s">
        <v>992</v>
      </c>
    </row>
    <row r="986" spans="1:7" x14ac:dyDescent="0.25">
      <c r="A986" s="135">
        <v>985</v>
      </c>
      <c r="B986" s="5" t="s">
        <v>812</v>
      </c>
      <c r="C986" s="5" t="s">
        <v>434</v>
      </c>
      <c r="D986" s="5" t="s">
        <v>443</v>
      </c>
      <c r="E986" s="5" t="s">
        <v>1469</v>
      </c>
      <c r="F986" s="623">
        <v>149</v>
      </c>
      <c r="G986" s="5" t="s">
        <v>1347</v>
      </c>
    </row>
    <row r="987" spans="1:7" x14ac:dyDescent="0.25">
      <c r="A987" s="135">
        <v>986</v>
      </c>
      <c r="B987" s="5" t="s">
        <v>812</v>
      </c>
      <c r="C987" s="5" t="s">
        <v>434</v>
      </c>
      <c r="D987" s="5" t="s">
        <v>445</v>
      </c>
      <c r="E987" s="5" t="s">
        <v>1470</v>
      </c>
      <c r="F987" s="623">
        <v>59.99</v>
      </c>
      <c r="G987" s="5" t="s">
        <v>1471</v>
      </c>
    </row>
    <row r="988" spans="1:7" x14ac:dyDescent="0.25">
      <c r="A988" s="135">
        <v>987</v>
      </c>
      <c r="B988" s="5" t="s">
        <v>812</v>
      </c>
      <c r="C988" s="5" t="s">
        <v>1452</v>
      </c>
      <c r="D988" s="5" t="s">
        <v>447</v>
      </c>
      <c r="E988" s="5" t="s">
        <v>1472</v>
      </c>
      <c r="F988" s="623">
        <v>169.99</v>
      </c>
      <c r="G988" s="5" t="s">
        <v>1473</v>
      </c>
    </row>
    <row r="989" spans="1:7" x14ac:dyDescent="0.25">
      <c r="A989" s="135">
        <v>988</v>
      </c>
      <c r="B989" s="5" t="s">
        <v>812</v>
      </c>
      <c r="C989" s="5" t="s">
        <v>434</v>
      </c>
      <c r="D989" s="5" t="s">
        <v>450</v>
      </c>
      <c r="E989" s="5" t="s">
        <v>1474</v>
      </c>
      <c r="F989" s="623">
        <v>34.950000000000003</v>
      </c>
      <c r="G989" s="5" t="s">
        <v>1342</v>
      </c>
    </row>
    <row r="990" spans="1:7" x14ac:dyDescent="0.25">
      <c r="A990" s="135">
        <v>989</v>
      </c>
      <c r="B990" s="5" t="s">
        <v>797</v>
      </c>
      <c r="C990" s="5" t="s">
        <v>429</v>
      </c>
      <c r="D990" s="5" t="s">
        <v>418</v>
      </c>
      <c r="E990" s="5" t="s">
        <v>1475</v>
      </c>
      <c r="F990" s="623">
        <v>139</v>
      </c>
      <c r="G990" s="5" t="s">
        <v>1353</v>
      </c>
    </row>
    <row r="991" spans="1:7" x14ac:dyDescent="0.25">
      <c r="A991" s="135">
        <v>990</v>
      </c>
      <c r="B991" s="5" t="s">
        <v>797</v>
      </c>
      <c r="C991" s="5" t="s">
        <v>453</v>
      </c>
      <c r="D991" s="5" t="s">
        <v>422</v>
      </c>
      <c r="E991" s="5" t="s">
        <v>1476</v>
      </c>
      <c r="F991" s="623">
        <v>199</v>
      </c>
      <c r="G991" s="5" t="s">
        <v>1344</v>
      </c>
    </row>
    <row r="992" spans="1:7" x14ac:dyDescent="0.25">
      <c r="A992" s="135">
        <v>991</v>
      </c>
      <c r="B992" s="5" t="s">
        <v>797</v>
      </c>
      <c r="C992" s="5" t="s">
        <v>434</v>
      </c>
      <c r="D992" s="5" t="s">
        <v>426</v>
      </c>
      <c r="E992" s="5" t="s">
        <v>1477</v>
      </c>
      <c r="F992" s="623">
        <v>199</v>
      </c>
      <c r="G992" s="5" t="s">
        <v>1344</v>
      </c>
    </row>
    <row r="993" spans="1:7" x14ac:dyDescent="0.25">
      <c r="A993" s="135">
        <v>992</v>
      </c>
      <c r="B993" s="5" t="s">
        <v>797</v>
      </c>
      <c r="C993" s="5" t="s">
        <v>1452</v>
      </c>
      <c r="D993" s="5" t="s">
        <v>430</v>
      </c>
      <c r="E993" s="5" t="s">
        <v>1478</v>
      </c>
      <c r="F993" s="623">
        <v>599</v>
      </c>
      <c r="G993" s="5" t="s">
        <v>1033</v>
      </c>
    </row>
    <row r="994" spans="1:7" x14ac:dyDescent="0.25">
      <c r="A994" s="135">
        <v>993</v>
      </c>
      <c r="B994" s="5" t="s">
        <v>797</v>
      </c>
      <c r="C994" s="5" t="s">
        <v>421</v>
      </c>
      <c r="D994" s="5" t="s">
        <v>432</v>
      </c>
      <c r="E994" s="5" t="s">
        <v>1479</v>
      </c>
      <c r="F994" s="623">
        <v>319</v>
      </c>
      <c r="G994" s="5" t="s">
        <v>752</v>
      </c>
    </row>
    <row r="995" spans="1:7" x14ac:dyDescent="0.25">
      <c r="A995" s="135">
        <v>994</v>
      </c>
      <c r="B995" s="5" t="s">
        <v>797</v>
      </c>
      <c r="C995" s="5" t="s">
        <v>425</v>
      </c>
      <c r="D995" s="5" t="s">
        <v>435</v>
      </c>
      <c r="E995" s="5" t="s">
        <v>1480</v>
      </c>
      <c r="F995" s="623">
        <v>349</v>
      </c>
      <c r="G995" s="5" t="s">
        <v>992</v>
      </c>
    </row>
    <row r="996" spans="1:7" x14ac:dyDescent="0.25">
      <c r="A996" s="135">
        <v>995</v>
      </c>
      <c r="B996" s="5" t="s">
        <v>797</v>
      </c>
      <c r="C996" s="5" t="s">
        <v>453</v>
      </c>
      <c r="D996" s="5" t="s">
        <v>437</v>
      </c>
      <c r="E996" s="5" t="s">
        <v>1481</v>
      </c>
      <c r="F996" s="623">
        <v>199</v>
      </c>
      <c r="G996" s="5" t="s">
        <v>1409</v>
      </c>
    </row>
    <row r="997" spans="1:7" x14ac:dyDescent="0.25">
      <c r="A997" s="135">
        <v>996</v>
      </c>
      <c r="B997" s="5" t="s">
        <v>797</v>
      </c>
      <c r="C997" s="5" t="s">
        <v>425</v>
      </c>
      <c r="D997" s="5" t="s">
        <v>439</v>
      </c>
      <c r="E997" s="5" t="s">
        <v>1482</v>
      </c>
      <c r="F997" s="623">
        <v>139</v>
      </c>
      <c r="G997" s="5" t="s">
        <v>1334</v>
      </c>
    </row>
    <row r="998" spans="1:7" x14ac:dyDescent="0.25">
      <c r="A998" s="135">
        <v>997</v>
      </c>
      <c r="B998" s="5" t="s">
        <v>797</v>
      </c>
      <c r="C998" s="5" t="s">
        <v>1452</v>
      </c>
      <c r="D998" s="5" t="s">
        <v>441</v>
      </c>
      <c r="E998" s="5" t="s">
        <v>1483</v>
      </c>
      <c r="F998" s="623">
        <v>79</v>
      </c>
      <c r="G998" s="5" t="s">
        <v>1351</v>
      </c>
    </row>
    <row r="999" spans="1:7" x14ac:dyDescent="0.25">
      <c r="A999" s="135">
        <v>998</v>
      </c>
      <c r="B999" s="5" t="s">
        <v>797</v>
      </c>
      <c r="C999" s="5" t="s">
        <v>453</v>
      </c>
      <c r="D999" s="5" t="s">
        <v>443</v>
      </c>
      <c r="E999" s="5" t="s">
        <v>1484</v>
      </c>
      <c r="F999" s="623">
        <v>399</v>
      </c>
      <c r="G999" s="5" t="s">
        <v>1485</v>
      </c>
    </row>
    <row r="1000" spans="1:7" x14ac:dyDescent="0.25">
      <c r="A1000" s="135">
        <v>999</v>
      </c>
      <c r="B1000" s="5" t="s">
        <v>797</v>
      </c>
      <c r="C1000" s="5" t="s">
        <v>1452</v>
      </c>
      <c r="D1000" s="5" t="s">
        <v>445</v>
      </c>
      <c r="E1000" s="5" t="s">
        <v>1486</v>
      </c>
      <c r="F1000" s="623">
        <v>249</v>
      </c>
      <c r="G1000" s="5" t="s">
        <v>1487</v>
      </c>
    </row>
    <row r="1001" spans="1:7" x14ac:dyDescent="0.25">
      <c r="A1001" s="135">
        <v>1000</v>
      </c>
      <c r="B1001" s="5" t="s">
        <v>797</v>
      </c>
      <c r="C1001" s="5" t="s">
        <v>453</v>
      </c>
      <c r="D1001" s="5" t="s">
        <v>447</v>
      </c>
      <c r="E1001" s="5" t="s">
        <v>1488</v>
      </c>
      <c r="F1001" s="623">
        <v>399</v>
      </c>
      <c r="G1001" s="5" t="s">
        <v>1487</v>
      </c>
    </row>
  </sheetData>
  <autoFilter ref="A1:G1001" xr:uid="{00000000-0009-0000-0000-00000F000000}">
    <sortState xmlns:xlrd2="http://schemas.microsoft.com/office/spreadsheetml/2017/richdata2" ref="A2:G1001">
      <sortCondition ref="A1:A1001"/>
    </sortState>
  </autoFilter>
  <pageMargins left="0.25" right="0.25" top="0.75" bottom="0.75" header="0.3" footer="0.3"/>
  <pageSetup paperSize="9"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F5DCD-DE77-4E2C-BAC2-68D53741460D}">
  <dimension ref="A1:R113"/>
  <sheetViews>
    <sheetView showGridLines="0" zoomScaleNormal="100" zoomScaleSheetLayoutView="90" workbookViewId="0">
      <selection sqref="A1:R1"/>
    </sheetView>
  </sheetViews>
  <sheetFormatPr defaultColWidth="8.7109375" defaultRowHeight="15" x14ac:dyDescent="0.25"/>
  <cols>
    <col min="1" max="2" width="11" style="16" bestFit="1" customWidth="1"/>
    <col min="3" max="3" width="8.28515625" style="16" customWidth="1"/>
    <col min="4" max="4" width="11.5703125" style="16" bestFit="1" customWidth="1"/>
    <col min="5" max="5" width="14.28515625" style="652" bestFit="1" customWidth="1"/>
    <col min="6" max="6" width="8.7109375" style="16"/>
    <col min="7" max="7" width="12.7109375" style="16" customWidth="1"/>
    <col min="8" max="8" width="11" style="16" bestFit="1" customWidth="1"/>
    <col min="9" max="9" width="9" style="16" bestFit="1" customWidth="1"/>
    <col min="10" max="10" width="10.7109375" style="16" bestFit="1" customWidth="1"/>
    <col min="11" max="11" width="8.28515625" style="16" customWidth="1"/>
    <col min="12" max="12" width="14.7109375" style="16" customWidth="1"/>
    <col min="13" max="13" width="11" style="16" bestFit="1" customWidth="1"/>
    <col min="14" max="14" width="9" style="16" bestFit="1" customWidth="1"/>
    <col min="15" max="15" width="10.7109375" style="16" bestFit="1" customWidth="1"/>
    <col min="16" max="17" width="10" style="16" customWidth="1"/>
    <col min="18" max="18" width="6" style="16" customWidth="1"/>
    <col min="19" max="19" width="12.28515625" style="16" customWidth="1"/>
    <col min="20" max="20" width="7" style="16" customWidth="1"/>
    <col min="21" max="21" width="16.42578125" style="16" customWidth="1"/>
    <col min="22" max="22" width="9.5703125" style="16" customWidth="1"/>
    <col min="23" max="23" width="7" style="16" customWidth="1"/>
    <col min="24" max="24" width="13.7109375" style="16" bestFit="1" customWidth="1"/>
    <col min="25" max="25" width="8.5703125" style="16" customWidth="1"/>
    <col min="26" max="26" width="7" style="16" customWidth="1"/>
    <col min="27" max="27" width="12.5703125" style="16" bestFit="1" customWidth="1"/>
    <col min="28" max="28" width="8.28515625" style="16" customWidth="1"/>
    <col min="29" max="29" width="7" style="16" customWidth="1"/>
    <col min="30" max="30" width="12.28515625" style="16" bestFit="1" customWidth="1"/>
    <col min="31" max="31" width="10" style="16" bestFit="1" customWidth="1"/>
    <col min="32" max="16384" width="8.7109375" style="16"/>
  </cols>
  <sheetData>
    <row r="1" spans="1:18" s="55" customFormat="1" ht="50.25" customHeight="1" thickBot="1" x14ac:dyDescent="0.3">
      <c r="A1" s="1002" t="s">
        <v>59</v>
      </c>
      <c r="B1" s="1002"/>
      <c r="C1" s="1002"/>
      <c r="D1" s="1002"/>
      <c r="E1" s="1002"/>
      <c r="F1" s="1002"/>
      <c r="G1" s="1002"/>
      <c r="H1" s="1002"/>
      <c r="I1" s="1002"/>
      <c r="J1" s="1002"/>
      <c r="K1" s="1002"/>
      <c r="L1" s="1002"/>
      <c r="M1" s="1002"/>
      <c r="N1" s="1002"/>
      <c r="O1" s="1002"/>
      <c r="P1" s="1002"/>
      <c r="Q1" s="1002"/>
      <c r="R1" s="1002"/>
    </row>
    <row r="2" spans="1:18" s="55" customFormat="1" ht="30" customHeight="1" thickTop="1" x14ac:dyDescent="0.25">
      <c r="A2" s="1031" t="s">
        <v>1878</v>
      </c>
      <c r="B2" s="1031"/>
      <c r="C2" s="1031"/>
      <c r="D2" s="1031"/>
      <c r="E2" s="1031"/>
      <c r="F2" s="1031"/>
      <c r="G2" s="1031"/>
      <c r="H2" s="1031"/>
      <c r="I2" s="1031"/>
      <c r="J2" s="1031"/>
      <c r="K2" s="1031"/>
      <c r="L2" s="1031"/>
      <c r="M2" s="1031"/>
      <c r="N2" s="1031"/>
      <c r="O2" s="1031"/>
      <c r="P2" s="1031"/>
      <c r="Q2" s="1031"/>
      <c r="R2" s="1031"/>
    </row>
    <row r="3" spans="1:18" s="629" customFormat="1" ht="21" x14ac:dyDescent="0.25">
      <c r="A3" s="627" t="s">
        <v>1879</v>
      </c>
      <c r="B3" s="627"/>
      <c r="C3" s="628"/>
      <c r="D3" s="627"/>
      <c r="E3" s="627"/>
      <c r="F3" s="627"/>
      <c r="G3" s="627"/>
      <c r="H3" s="627"/>
      <c r="I3" s="627"/>
      <c r="J3" s="627"/>
      <c r="K3" s="627"/>
      <c r="L3" s="627"/>
      <c r="M3" s="627"/>
      <c r="N3" s="627"/>
      <c r="O3" s="627"/>
      <c r="P3" s="627"/>
      <c r="Q3" s="627"/>
      <c r="R3" s="627"/>
    </row>
    <row r="4" spans="1:18" customFormat="1" ht="15.75" x14ac:dyDescent="0.25">
      <c r="A4" s="120" t="s">
        <v>1880</v>
      </c>
      <c r="B4" s="5"/>
      <c r="C4" s="5"/>
      <c r="D4" s="5"/>
      <c r="E4" s="5"/>
      <c r="F4" s="5"/>
      <c r="G4" s="5"/>
      <c r="H4" s="5"/>
      <c r="I4" s="5"/>
      <c r="J4" s="5"/>
      <c r="K4" s="5"/>
      <c r="L4" s="5"/>
      <c r="M4" s="5"/>
      <c r="N4" s="5"/>
      <c r="O4" s="5"/>
      <c r="P4" s="5"/>
      <c r="Q4" s="5"/>
      <c r="R4" s="5"/>
    </row>
    <row r="5" spans="1:18" s="629" customFormat="1" ht="15" customHeight="1" x14ac:dyDescent="0.25">
      <c r="A5" s="630" t="s">
        <v>1881</v>
      </c>
      <c r="B5" s="631"/>
      <c r="C5" s="632"/>
      <c r="D5" s="631"/>
      <c r="E5" s="631"/>
      <c r="F5" s="631"/>
      <c r="G5" s="631"/>
      <c r="H5" s="631"/>
      <c r="I5" s="631"/>
      <c r="J5" s="631"/>
      <c r="K5" s="631"/>
      <c r="L5" s="633"/>
      <c r="M5" s="609"/>
      <c r="N5" s="609"/>
      <c r="O5" s="609"/>
      <c r="P5" s="609"/>
      <c r="Q5" s="609"/>
      <c r="R5" s="609"/>
    </row>
    <row r="6" spans="1:18" s="629" customFormat="1" ht="15" customHeight="1" x14ac:dyDescent="0.25">
      <c r="A6" s="634" t="s">
        <v>1882</v>
      </c>
      <c r="B6" s="631"/>
      <c r="C6" s="632"/>
      <c r="D6" s="631"/>
      <c r="E6" s="631"/>
      <c r="F6" s="631"/>
      <c r="G6" s="631"/>
      <c r="H6" s="631"/>
      <c r="I6" s="631"/>
      <c r="J6" s="631"/>
      <c r="K6" s="631"/>
      <c r="L6" s="633"/>
      <c r="M6" s="609"/>
      <c r="N6" s="609"/>
      <c r="O6" s="609"/>
      <c r="P6" s="609"/>
      <c r="Q6" s="609"/>
      <c r="R6" s="609"/>
    </row>
    <row r="7" spans="1:18" s="629" customFormat="1" ht="15" customHeight="1" x14ac:dyDescent="0.25">
      <c r="A7" s="634" t="s">
        <v>2817</v>
      </c>
      <c r="B7" s="631"/>
      <c r="C7" s="632"/>
      <c r="D7" s="631"/>
      <c r="E7" s="631"/>
      <c r="F7" s="631"/>
      <c r="G7" s="631"/>
      <c r="H7" s="631"/>
      <c r="I7" s="631"/>
      <c r="J7" s="631"/>
      <c r="K7" s="631"/>
      <c r="L7" s="633"/>
      <c r="M7" s="609"/>
      <c r="N7" s="609"/>
      <c r="O7" s="609"/>
      <c r="P7" s="609"/>
      <c r="Q7" s="609"/>
      <c r="R7" s="609"/>
    </row>
    <row r="8" spans="1:18" s="629" customFormat="1" ht="15" customHeight="1" x14ac:dyDescent="0.25">
      <c r="A8" s="635" t="s">
        <v>1883</v>
      </c>
      <c r="B8" s="631"/>
      <c r="C8" s="632"/>
      <c r="D8" s="631"/>
      <c r="E8" s="631"/>
      <c r="F8" s="631"/>
      <c r="G8" s="631"/>
      <c r="H8" s="631"/>
      <c r="I8" s="631"/>
      <c r="J8" s="631"/>
      <c r="K8" s="631"/>
      <c r="L8" s="633"/>
      <c r="M8" s="609"/>
      <c r="N8" s="609"/>
      <c r="O8" s="609"/>
      <c r="P8" s="609"/>
      <c r="Q8" s="609"/>
      <c r="R8" s="609"/>
    </row>
    <row r="9" spans="1:18" s="629" customFormat="1" ht="15" customHeight="1" x14ac:dyDescent="0.25">
      <c r="A9" s="634" t="s">
        <v>1884</v>
      </c>
      <c r="B9" s="631"/>
      <c r="C9" s="632"/>
      <c r="D9" s="631"/>
      <c r="E9" s="631"/>
      <c r="F9" s="631"/>
      <c r="G9" s="631"/>
      <c r="H9" s="631"/>
      <c r="I9" s="631"/>
      <c r="J9" s="631"/>
      <c r="K9" s="631"/>
      <c r="L9" s="633"/>
      <c r="M9" s="609"/>
      <c r="N9" s="609"/>
      <c r="O9" s="609"/>
      <c r="P9" s="609"/>
      <c r="Q9" s="609"/>
      <c r="R9" s="609"/>
    </row>
    <row r="10" spans="1:18" s="629" customFormat="1" ht="15" customHeight="1" x14ac:dyDescent="0.25">
      <c r="A10" s="634" t="s">
        <v>1885</v>
      </c>
      <c r="B10" s="631"/>
      <c r="C10" s="632"/>
      <c r="D10" s="631"/>
      <c r="E10" s="631"/>
      <c r="F10" s="631"/>
      <c r="G10" s="631"/>
      <c r="H10" s="631"/>
      <c r="I10" s="631"/>
      <c r="J10" s="631"/>
      <c r="K10" s="631"/>
      <c r="L10" s="633"/>
      <c r="M10" s="609"/>
      <c r="N10" s="609"/>
      <c r="O10" s="609"/>
      <c r="P10" s="609"/>
      <c r="Q10" s="609"/>
      <c r="R10" s="609"/>
    </row>
    <row r="11" spans="1:18" s="629" customFormat="1" ht="15" customHeight="1" x14ac:dyDescent="0.25">
      <c r="A11" s="634" t="s">
        <v>1886</v>
      </c>
      <c r="B11" s="631"/>
      <c r="C11" s="632"/>
      <c r="D11" s="631"/>
      <c r="E11" s="631"/>
      <c r="F11" s="631"/>
      <c r="G11" s="631"/>
      <c r="H11" s="631"/>
      <c r="I11" s="631"/>
      <c r="J11" s="631"/>
      <c r="K11" s="631"/>
      <c r="L11" s="633"/>
      <c r="M11" s="609"/>
      <c r="N11" s="609"/>
      <c r="O11" s="609"/>
      <c r="P11" s="609"/>
      <c r="Q11" s="609"/>
      <c r="R11" s="609"/>
    </row>
    <row r="12" spans="1:18" s="629" customFormat="1" ht="15" customHeight="1" x14ac:dyDescent="0.25">
      <c r="A12" s="635" t="s">
        <v>1887</v>
      </c>
      <c r="B12" s="631"/>
      <c r="C12" s="632"/>
      <c r="D12" s="631"/>
      <c r="E12" s="631"/>
      <c r="F12" s="631"/>
      <c r="G12" s="631"/>
      <c r="H12" s="631"/>
      <c r="I12" s="631"/>
      <c r="J12" s="631"/>
      <c r="K12" s="631"/>
      <c r="L12" s="633"/>
      <c r="M12" s="609"/>
      <c r="N12" s="609"/>
      <c r="O12" s="609"/>
      <c r="P12" s="609"/>
      <c r="Q12" s="609"/>
      <c r="R12" s="609"/>
    </row>
    <row r="13" spans="1:18" s="629" customFormat="1" ht="15" customHeight="1" x14ac:dyDescent="0.25">
      <c r="A13" s="635"/>
      <c r="B13" s="631"/>
      <c r="C13" s="632"/>
      <c r="D13" s="631"/>
      <c r="E13" s="631"/>
      <c r="F13" s="631"/>
      <c r="G13" s="631"/>
      <c r="H13" s="631"/>
      <c r="I13" s="631"/>
      <c r="J13" s="631"/>
      <c r="K13" s="631"/>
      <c r="L13" s="633"/>
      <c r="M13" s="609"/>
      <c r="N13" s="609"/>
      <c r="O13" s="609"/>
      <c r="P13" s="609"/>
      <c r="Q13" s="609"/>
      <c r="R13" s="609"/>
    </row>
    <row r="14" spans="1:18" ht="15" customHeight="1" thickBot="1" x14ac:dyDescent="0.3">
      <c r="A14" s="636" t="s">
        <v>1888</v>
      </c>
      <c r="B14" s="637" t="s">
        <v>57</v>
      </c>
      <c r="C14" s="637" t="s">
        <v>1889</v>
      </c>
      <c r="D14" s="637" t="s">
        <v>1890</v>
      </c>
      <c r="E14" s="638" t="s">
        <v>56</v>
      </c>
      <c r="G14" s="1077" t="s">
        <v>1891</v>
      </c>
      <c r="H14" s="1077"/>
      <c r="I14" s="1077"/>
      <c r="J14" s="1077"/>
      <c r="K14" s="1077"/>
      <c r="L14" s="1077"/>
      <c r="M14" s="1077"/>
      <c r="N14" s="1077"/>
      <c r="O14" s="1077"/>
    </row>
    <row r="15" spans="1:18" ht="15.75" x14ac:dyDescent="0.25">
      <c r="A15" s="639" t="s">
        <v>1892</v>
      </c>
      <c r="B15" s="640" t="s">
        <v>1893</v>
      </c>
      <c r="C15" s="640" t="s">
        <v>1894</v>
      </c>
      <c r="D15" s="641">
        <v>40994</v>
      </c>
      <c r="E15" s="642">
        <v>41500</v>
      </c>
      <c r="G15" s="794" t="s">
        <v>1890</v>
      </c>
      <c r="H15" s="20" t="s">
        <v>1876</v>
      </c>
      <c r="I15" s="20"/>
      <c r="J15" s="20"/>
      <c r="K15" s="20"/>
      <c r="L15" s="5"/>
      <c r="M15" s="5"/>
      <c r="N15" s="20"/>
      <c r="O15" s="20"/>
      <c r="R15" s="643" t="s">
        <v>1895</v>
      </c>
    </row>
    <row r="16" spans="1:18" ht="15" customHeight="1" x14ac:dyDescent="0.25">
      <c r="A16" s="644" t="s">
        <v>1896</v>
      </c>
      <c r="B16" s="645" t="s">
        <v>1893</v>
      </c>
      <c r="C16" s="645" t="s">
        <v>1894</v>
      </c>
      <c r="D16" s="646">
        <v>41463</v>
      </c>
      <c r="E16" s="647">
        <v>176500</v>
      </c>
      <c r="G16" s="20" t="s">
        <v>1897</v>
      </c>
      <c r="H16" s="20"/>
      <c r="I16" s="20"/>
      <c r="J16" s="20"/>
      <c r="K16" s="20"/>
      <c r="L16" s="20" t="s">
        <v>1898</v>
      </c>
      <c r="M16" s="20"/>
      <c r="N16" s="20"/>
      <c r="O16" s="20"/>
      <c r="R16" s="643" t="s">
        <v>1899</v>
      </c>
    </row>
    <row r="17" spans="1:17" ht="15.75" x14ac:dyDescent="0.25">
      <c r="A17" s="648" t="s">
        <v>1900</v>
      </c>
      <c r="B17" s="649" t="s">
        <v>1893</v>
      </c>
      <c r="C17" s="649" t="s">
        <v>1894</v>
      </c>
      <c r="D17" s="650">
        <v>41568</v>
      </c>
      <c r="E17" s="651">
        <v>210250</v>
      </c>
      <c r="G17" s="794" t="s">
        <v>1901</v>
      </c>
      <c r="H17" s="20"/>
      <c r="I17" s="794" t="s">
        <v>1889</v>
      </c>
      <c r="J17" s="20"/>
      <c r="K17" s="5"/>
      <c r="L17" s="795" t="s">
        <v>1901</v>
      </c>
      <c r="M17" s="5"/>
      <c r="N17" s="795" t="s">
        <v>1889</v>
      </c>
      <c r="O17" s="5"/>
      <c r="P17"/>
      <c r="Q17"/>
    </row>
    <row r="18" spans="1:17" ht="15.75" x14ac:dyDescent="0.25">
      <c r="A18" s="644" t="s">
        <v>189</v>
      </c>
      <c r="B18" s="645" t="s">
        <v>1893</v>
      </c>
      <c r="C18" s="645" t="s">
        <v>1894</v>
      </c>
      <c r="D18" s="646">
        <v>41358</v>
      </c>
      <c r="E18" s="647">
        <v>142750</v>
      </c>
      <c r="G18" s="794" t="s">
        <v>1888</v>
      </c>
      <c r="H18" s="794" t="s">
        <v>57</v>
      </c>
      <c r="I18" s="19" t="s">
        <v>1902</v>
      </c>
      <c r="J18" s="19" t="s">
        <v>1875</v>
      </c>
      <c r="K18" s="135"/>
      <c r="L18" s="835" t="s">
        <v>1888</v>
      </c>
      <c r="M18" s="835" t="s">
        <v>57</v>
      </c>
      <c r="N18" s="135" t="s">
        <v>1902</v>
      </c>
      <c r="O18" s="5" t="s">
        <v>1875</v>
      </c>
      <c r="P18"/>
      <c r="Q18"/>
    </row>
    <row r="19" spans="1:17" ht="15.75" x14ac:dyDescent="0.25">
      <c r="A19" s="648" t="s">
        <v>1903</v>
      </c>
      <c r="B19" s="649" t="s">
        <v>1893</v>
      </c>
      <c r="C19" s="649" t="s">
        <v>1894</v>
      </c>
      <c r="D19" s="650">
        <v>41099</v>
      </c>
      <c r="E19" s="651">
        <v>75250</v>
      </c>
      <c r="G19" s="20" t="s">
        <v>1892</v>
      </c>
      <c r="H19" s="20" t="s">
        <v>1893</v>
      </c>
      <c r="I19" s="20">
        <v>199000</v>
      </c>
      <c r="J19" s="20">
        <v>199000</v>
      </c>
      <c r="K19" s="5"/>
      <c r="L19" s="5" t="s">
        <v>1900</v>
      </c>
      <c r="M19" s="5"/>
      <c r="N19" s="5">
        <v>657500</v>
      </c>
      <c r="O19" s="5">
        <v>657500</v>
      </c>
      <c r="P19"/>
      <c r="Q19"/>
    </row>
    <row r="20" spans="1:17" ht="15.75" x14ac:dyDescent="0.25">
      <c r="A20" s="644" t="s">
        <v>1904</v>
      </c>
      <c r="B20" s="645" t="s">
        <v>1893</v>
      </c>
      <c r="C20" s="645" t="s">
        <v>1894</v>
      </c>
      <c r="D20" s="646">
        <v>41204</v>
      </c>
      <c r="E20" s="647">
        <v>109000</v>
      </c>
      <c r="G20" s="20"/>
      <c r="H20" s="20" t="s">
        <v>988</v>
      </c>
      <c r="I20" s="20">
        <v>151750</v>
      </c>
      <c r="J20" s="20">
        <v>151750</v>
      </c>
      <c r="K20" s="5"/>
      <c r="L20" s="5"/>
      <c r="M20" s="5" t="s">
        <v>1893</v>
      </c>
      <c r="N20" s="5">
        <v>131500</v>
      </c>
      <c r="O20" s="5">
        <v>131500</v>
      </c>
      <c r="P20"/>
      <c r="Q20"/>
    </row>
    <row r="21" spans="1:17" ht="15.75" x14ac:dyDescent="0.25">
      <c r="A21" s="648" t="s">
        <v>1892</v>
      </c>
      <c r="B21" s="649" t="s">
        <v>1893</v>
      </c>
      <c r="C21" s="649" t="s">
        <v>1905</v>
      </c>
      <c r="D21" s="650">
        <v>41239</v>
      </c>
      <c r="E21" s="651">
        <v>120250</v>
      </c>
      <c r="G21" s="20"/>
      <c r="H21" s="20" t="s">
        <v>812</v>
      </c>
      <c r="I21" s="20">
        <v>57250</v>
      </c>
      <c r="J21" s="20">
        <v>57250</v>
      </c>
      <c r="K21" s="5"/>
      <c r="L21" s="5"/>
      <c r="M21" s="5" t="s">
        <v>988</v>
      </c>
      <c r="N21" s="5">
        <v>84250</v>
      </c>
      <c r="O21" s="5">
        <v>84250</v>
      </c>
      <c r="P21"/>
      <c r="Q21"/>
    </row>
    <row r="22" spans="1:17" ht="15.75" x14ac:dyDescent="0.25">
      <c r="A22" s="644" t="s">
        <v>1896</v>
      </c>
      <c r="B22" s="645" t="s">
        <v>1893</v>
      </c>
      <c r="C22" s="645" t="s">
        <v>1905</v>
      </c>
      <c r="D22" s="646">
        <v>40924</v>
      </c>
      <c r="E22" s="647">
        <v>19000</v>
      </c>
      <c r="G22" s="20"/>
      <c r="H22" s="20" t="s">
        <v>750</v>
      </c>
      <c r="I22" s="20">
        <v>104500</v>
      </c>
      <c r="J22" s="20">
        <v>104500</v>
      </c>
      <c r="K22" s="5"/>
      <c r="L22" s="5"/>
      <c r="M22" s="5" t="s">
        <v>812</v>
      </c>
      <c r="N22" s="5">
        <v>226000</v>
      </c>
      <c r="O22" s="5">
        <v>226000</v>
      </c>
      <c r="P22"/>
      <c r="Q22"/>
    </row>
    <row r="23" spans="1:17" ht="15.75" x14ac:dyDescent="0.25">
      <c r="A23" s="648" t="s">
        <v>1900</v>
      </c>
      <c r="B23" s="649" t="s">
        <v>1893</v>
      </c>
      <c r="C23" s="649" t="s">
        <v>1905</v>
      </c>
      <c r="D23" s="650">
        <v>41029</v>
      </c>
      <c r="E23" s="651">
        <v>52750</v>
      </c>
      <c r="G23" s="20" t="s">
        <v>1906</v>
      </c>
      <c r="H23" s="20"/>
      <c r="I23" s="20">
        <v>512500</v>
      </c>
      <c r="J23" s="20">
        <v>512500</v>
      </c>
      <c r="K23" s="5"/>
      <c r="L23" s="5"/>
      <c r="M23" s="5" t="s">
        <v>750</v>
      </c>
      <c r="N23" s="5">
        <v>37000</v>
      </c>
      <c r="O23" s="5">
        <v>37000</v>
      </c>
      <c r="P23"/>
      <c r="Q23"/>
    </row>
    <row r="24" spans="1:17" ht="15.75" x14ac:dyDescent="0.25">
      <c r="A24" s="644" t="s">
        <v>189</v>
      </c>
      <c r="B24" s="645" t="s">
        <v>1893</v>
      </c>
      <c r="C24" s="645" t="s">
        <v>1905</v>
      </c>
      <c r="D24" s="646">
        <v>41463</v>
      </c>
      <c r="E24" s="647">
        <v>221500</v>
      </c>
      <c r="G24" s="20" t="s">
        <v>1907</v>
      </c>
      <c r="H24" s="20" t="s">
        <v>1893</v>
      </c>
      <c r="I24" s="20">
        <v>165250</v>
      </c>
      <c r="J24" s="20">
        <v>165250</v>
      </c>
      <c r="K24" s="5"/>
      <c r="L24" s="5"/>
      <c r="M24" s="5" t="s">
        <v>1908</v>
      </c>
      <c r="N24" s="5">
        <v>178750</v>
      </c>
      <c r="O24" s="5">
        <v>178750</v>
      </c>
      <c r="P24"/>
      <c r="Q24"/>
    </row>
    <row r="25" spans="1:17" ht="15.75" x14ac:dyDescent="0.25">
      <c r="A25" s="648" t="s">
        <v>1907</v>
      </c>
      <c r="B25" s="649" t="s">
        <v>1893</v>
      </c>
      <c r="C25" s="649" t="s">
        <v>1905</v>
      </c>
      <c r="D25" s="650">
        <v>41568</v>
      </c>
      <c r="E25" s="651">
        <v>86500</v>
      </c>
      <c r="G25" s="20"/>
      <c r="H25" s="20" t="s">
        <v>988</v>
      </c>
      <c r="I25" s="20">
        <v>118000</v>
      </c>
      <c r="J25" s="20">
        <v>118000</v>
      </c>
      <c r="K25" s="5"/>
      <c r="L25" s="5" t="s">
        <v>1903</v>
      </c>
      <c r="M25" s="5"/>
      <c r="N25" s="5">
        <v>691250</v>
      </c>
      <c r="O25" s="5">
        <v>691250</v>
      </c>
      <c r="P25"/>
      <c r="Q25"/>
    </row>
    <row r="26" spans="1:17" ht="15.75" x14ac:dyDescent="0.25">
      <c r="A26" s="644" t="s">
        <v>1903</v>
      </c>
      <c r="B26" s="645" t="s">
        <v>1893</v>
      </c>
      <c r="C26" s="645" t="s">
        <v>1905</v>
      </c>
      <c r="D26" s="646">
        <v>41358</v>
      </c>
      <c r="E26" s="647">
        <v>154000</v>
      </c>
      <c r="G26" s="20"/>
      <c r="H26" s="20" t="s">
        <v>812</v>
      </c>
      <c r="I26" s="20">
        <v>23500</v>
      </c>
      <c r="J26" s="20">
        <v>23500</v>
      </c>
      <c r="K26" s="5"/>
      <c r="L26" s="5"/>
      <c r="M26" s="5" t="s">
        <v>1893</v>
      </c>
      <c r="N26" s="5">
        <v>232750</v>
      </c>
      <c r="O26" s="5">
        <v>232750</v>
      </c>
      <c r="P26"/>
      <c r="Q26"/>
    </row>
    <row r="27" spans="1:17" ht="15.75" x14ac:dyDescent="0.25">
      <c r="A27" s="648" t="s">
        <v>1904</v>
      </c>
      <c r="B27" s="649" t="s">
        <v>1893</v>
      </c>
      <c r="C27" s="649" t="s">
        <v>1905</v>
      </c>
      <c r="D27" s="650">
        <v>41463</v>
      </c>
      <c r="E27" s="651">
        <v>187750</v>
      </c>
      <c r="G27" s="20"/>
      <c r="H27" s="20" t="s">
        <v>750</v>
      </c>
      <c r="I27" s="20">
        <v>70750</v>
      </c>
      <c r="J27" s="20">
        <v>70750</v>
      </c>
      <c r="K27" s="5"/>
      <c r="L27" s="5"/>
      <c r="M27" s="5" t="s">
        <v>988</v>
      </c>
      <c r="N27" s="5">
        <v>185500</v>
      </c>
      <c r="O27" s="5">
        <v>185500</v>
      </c>
      <c r="P27"/>
      <c r="Q27"/>
    </row>
    <row r="28" spans="1:17" ht="15.75" x14ac:dyDescent="0.25">
      <c r="A28" s="644" t="s">
        <v>1892</v>
      </c>
      <c r="B28" s="645" t="s">
        <v>1893</v>
      </c>
      <c r="C28" s="645" t="s">
        <v>1902</v>
      </c>
      <c r="D28" s="650">
        <v>41568</v>
      </c>
      <c r="E28" s="647">
        <v>199000</v>
      </c>
      <c r="G28" s="20"/>
      <c r="H28" s="20" t="s">
        <v>1908</v>
      </c>
      <c r="I28" s="20">
        <v>212500</v>
      </c>
      <c r="J28" s="20">
        <v>212500</v>
      </c>
      <c r="K28" s="5"/>
      <c r="L28" s="5"/>
      <c r="M28" s="5" t="s">
        <v>812</v>
      </c>
      <c r="N28" s="5">
        <v>91000</v>
      </c>
      <c r="O28" s="5">
        <v>91000</v>
      </c>
      <c r="P28"/>
      <c r="Q28"/>
    </row>
    <row r="29" spans="1:17" ht="15.75" x14ac:dyDescent="0.25">
      <c r="A29" s="648" t="s">
        <v>1896</v>
      </c>
      <c r="B29" s="649" t="s">
        <v>1893</v>
      </c>
      <c r="C29" s="649" t="s">
        <v>1902</v>
      </c>
      <c r="D29" s="650">
        <v>41358</v>
      </c>
      <c r="E29" s="651">
        <v>97750</v>
      </c>
      <c r="G29" s="20" t="s">
        <v>1909</v>
      </c>
      <c r="H29" s="20"/>
      <c r="I29" s="20">
        <v>590000</v>
      </c>
      <c r="J29" s="20">
        <v>590000</v>
      </c>
      <c r="K29" s="5"/>
      <c r="L29" s="5"/>
      <c r="M29" s="5" t="s">
        <v>750</v>
      </c>
      <c r="N29" s="5">
        <v>138250</v>
      </c>
      <c r="O29" s="5">
        <v>138250</v>
      </c>
      <c r="P29"/>
      <c r="Q29"/>
    </row>
    <row r="30" spans="1:17" ht="15.75" x14ac:dyDescent="0.25">
      <c r="A30" s="644" t="s">
        <v>1900</v>
      </c>
      <c r="B30" s="645" t="s">
        <v>1893</v>
      </c>
      <c r="C30" s="645" t="s">
        <v>1902</v>
      </c>
      <c r="D30" s="646">
        <v>41274</v>
      </c>
      <c r="E30" s="647">
        <v>131500</v>
      </c>
      <c r="G30" s="20" t="s">
        <v>1875</v>
      </c>
      <c r="H30" s="20"/>
      <c r="I30" s="20">
        <v>1102500</v>
      </c>
      <c r="J30" s="20">
        <v>1102500</v>
      </c>
      <c r="K30" s="5"/>
      <c r="L30" s="5"/>
      <c r="M30" s="5" t="s">
        <v>1908</v>
      </c>
      <c r="N30" s="5">
        <v>43750</v>
      </c>
      <c r="O30" s="5">
        <v>43750</v>
      </c>
      <c r="P30"/>
      <c r="Q30"/>
    </row>
    <row r="31" spans="1:17" ht="15.75" x14ac:dyDescent="0.25">
      <c r="A31" s="648" t="s">
        <v>189</v>
      </c>
      <c r="B31" s="649" t="s">
        <v>1893</v>
      </c>
      <c r="C31" s="649" t="s">
        <v>1902</v>
      </c>
      <c r="D31" s="650">
        <v>41064</v>
      </c>
      <c r="E31" s="651">
        <v>64000</v>
      </c>
      <c r="G31"/>
      <c r="H31"/>
      <c r="I31"/>
      <c r="J31"/>
      <c r="K31" s="5"/>
      <c r="L31" s="5" t="s">
        <v>1875</v>
      </c>
      <c r="M31" s="5"/>
      <c r="N31" s="5">
        <v>1348750</v>
      </c>
      <c r="O31" s="5">
        <v>1348750</v>
      </c>
      <c r="P31"/>
      <c r="Q31"/>
    </row>
    <row r="32" spans="1:17" ht="15" customHeight="1" x14ac:dyDescent="0.25">
      <c r="A32" s="644" t="s">
        <v>1907</v>
      </c>
      <c r="B32" s="645" t="s">
        <v>1893</v>
      </c>
      <c r="C32" s="645" t="s">
        <v>1902</v>
      </c>
      <c r="D32" s="646">
        <v>41463</v>
      </c>
      <c r="E32" s="647">
        <v>165250</v>
      </c>
      <c r="L32"/>
      <c r="M32"/>
      <c r="N32"/>
      <c r="O32"/>
      <c r="P32"/>
      <c r="Q32"/>
    </row>
    <row r="33" spans="1:17" ht="15" customHeight="1" x14ac:dyDescent="0.25">
      <c r="A33" s="648" t="s">
        <v>1903</v>
      </c>
      <c r="B33" s="649" t="s">
        <v>1893</v>
      </c>
      <c r="C33" s="649" t="s">
        <v>1902</v>
      </c>
      <c r="D33" s="650">
        <v>41568</v>
      </c>
      <c r="E33" s="651">
        <v>232750</v>
      </c>
      <c r="L33"/>
      <c r="M33"/>
      <c r="N33"/>
      <c r="O33"/>
      <c r="P33"/>
      <c r="Q33"/>
    </row>
    <row r="34" spans="1:17" ht="15" customHeight="1" x14ac:dyDescent="0.25">
      <c r="A34" s="644" t="s">
        <v>1904</v>
      </c>
      <c r="B34" s="645" t="s">
        <v>1893</v>
      </c>
      <c r="C34" s="645" t="s">
        <v>1902</v>
      </c>
      <c r="D34" s="646">
        <v>41358</v>
      </c>
      <c r="E34" s="647">
        <v>30250</v>
      </c>
      <c r="L34"/>
      <c r="M34"/>
      <c r="N34"/>
      <c r="O34"/>
      <c r="P34"/>
      <c r="Q34"/>
    </row>
    <row r="35" spans="1:17" ht="15" customHeight="1" x14ac:dyDescent="0.25">
      <c r="A35" s="648" t="s">
        <v>1892</v>
      </c>
      <c r="B35" s="649" t="s">
        <v>988</v>
      </c>
      <c r="C35" s="649" t="s">
        <v>1894</v>
      </c>
      <c r="D35" s="650">
        <v>41463</v>
      </c>
      <c r="E35" s="651">
        <v>230500</v>
      </c>
      <c r="L35"/>
      <c r="M35"/>
      <c r="N35"/>
      <c r="O35"/>
      <c r="P35"/>
      <c r="Q35"/>
    </row>
    <row r="36" spans="1:17" ht="15" customHeight="1" x14ac:dyDescent="0.25">
      <c r="A36" s="644" t="s">
        <v>1896</v>
      </c>
      <c r="B36" s="645" t="s">
        <v>988</v>
      </c>
      <c r="C36" s="645" t="s">
        <v>1894</v>
      </c>
      <c r="D36" s="646">
        <v>41568</v>
      </c>
      <c r="E36" s="647">
        <v>129250</v>
      </c>
      <c r="L36"/>
      <c r="M36"/>
      <c r="N36"/>
      <c r="O36"/>
      <c r="P36"/>
      <c r="Q36"/>
    </row>
    <row r="37" spans="1:17" ht="15" customHeight="1" x14ac:dyDescent="0.25">
      <c r="A37" s="648" t="s">
        <v>1900</v>
      </c>
      <c r="B37" s="649" t="s">
        <v>988</v>
      </c>
      <c r="C37" s="649" t="s">
        <v>1894</v>
      </c>
      <c r="D37" s="650">
        <v>41358</v>
      </c>
      <c r="E37" s="651">
        <v>163000</v>
      </c>
      <c r="L37"/>
      <c r="M37"/>
      <c r="N37"/>
      <c r="O37"/>
      <c r="P37"/>
      <c r="Q37"/>
    </row>
    <row r="38" spans="1:17" ht="15" customHeight="1" x14ac:dyDescent="0.25">
      <c r="A38" s="644" t="s">
        <v>189</v>
      </c>
      <c r="B38" s="645" t="s">
        <v>988</v>
      </c>
      <c r="C38" s="645" t="s">
        <v>1894</v>
      </c>
      <c r="D38" s="646">
        <v>41162</v>
      </c>
      <c r="E38" s="647">
        <v>95500</v>
      </c>
      <c r="L38"/>
      <c r="M38"/>
      <c r="N38"/>
      <c r="O38"/>
      <c r="P38"/>
      <c r="Q38"/>
    </row>
    <row r="39" spans="1:17" ht="15" customHeight="1" x14ac:dyDescent="0.25">
      <c r="A39" s="648" t="s">
        <v>1907</v>
      </c>
      <c r="B39" s="649" t="s">
        <v>988</v>
      </c>
      <c r="C39" s="649" t="s">
        <v>1894</v>
      </c>
      <c r="D39" s="650">
        <v>41163</v>
      </c>
      <c r="E39" s="651">
        <v>196750</v>
      </c>
      <c r="L39"/>
      <c r="M39"/>
      <c r="N39"/>
      <c r="O39"/>
      <c r="P39"/>
      <c r="Q39"/>
    </row>
    <row r="40" spans="1:17" ht="15" customHeight="1" x14ac:dyDescent="0.25">
      <c r="A40" s="644" t="s">
        <v>1903</v>
      </c>
      <c r="B40" s="645" t="s">
        <v>988</v>
      </c>
      <c r="C40" s="645" t="s">
        <v>1894</v>
      </c>
      <c r="D40" s="646">
        <v>40952</v>
      </c>
      <c r="E40" s="647">
        <v>28000</v>
      </c>
      <c r="L40"/>
      <c r="M40"/>
      <c r="N40"/>
      <c r="O40"/>
      <c r="P40"/>
      <c r="Q40"/>
    </row>
    <row r="41" spans="1:17" ht="15" customHeight="1" x14ac:dyDescent="0.25">
      <c r="A41" s="648" t="s">
        <v>1904</v>
      </c>
      <c r="B41" s="649" t="s">
        <v>988</v>
      </c>
      <c r="C41" s="649" t="s">
        <v>1894</v>
      </c>
      <c r="D41" s="650">
        <v>41057</v>
      </c>
      <c r="E41" s="651">
        <v>61750</v>
      </c>
      <c r="L41"/>
      <c r="M41"/>
      <c r="N41"/>
      <c r="O41"/>
      <c r="P41"/>
      <c r="Q41"/>
    </row>
    <row r="42" spans="1:17" ht="15" customHeight="1" x14ac:dyDescent="0.25">
      <c r="A42" s="644" t="s">
        <v>1892</v>
      </c>
      <c r="B42" s="645" t="s">
        <v>988</v>
      </c>
      <c r="C42" s="645" t="s">
        <v>1905</v>
      </c>
      <c r="D42" s="646">
        <v>41092</v>
      </c>
      <c r="E42" s="647">
        <v>73000</v>
      </c>
      <c r="L42"/>
      <c r="M42"/>
      <c r="N42"/>
      <c r="O42"/>
      <c r="P42"/>
      <c r="Q42"/>
    </row>
    <row r="43" spans="1:17" ht="15" customHeight="1" x14ac:dyDescent="0.25">
      <c r="A43" s="648" t="s">
        <v>1896</v>
      </c>
      <c r="B43" s="649" t="s">
        <v>988</v>
      </c>
      <c r="C43" s="649" t="s">
        <v>1905</v>
      </c>
      <c r="D43" s="650">
        <v>41442</v>
      </c>
      <c r="E43" s="651">
        <v>208000</v>
      </c>
      <c r="L43"/>
      <c r="M43"/>
      <c r="N43"/>
      <c r="O43"/>
      <c r="P43"/>
      <c r="Q43"/>
    </row>
    <row r="44" spans="1:17" ht="15" customHeight="1" x14ac:dyDescent="0.25">
      <c r="A44" s="644" t="s">
        <v>189</v>
      </c>
      <c r="B44" s="645" t="s">
        <v>988</v>
      </c>
      <c r="C44" s="645" t="s">
        <v>1905</v>
      </c>
      <c r="D44" s="646">
        <v>41547</v>
      </c>
      <c r="E44" s="647">
        <v>174250</v>
      </c>
      <c r="L44"/>
      <c r="M44"/>
      <c r="N44"/>
      <c r="O44"/>
      <c r="P44"/>
      <c r="Q44"/>
    </row>
    <row r="45" spans="1:17" ht="15" customHeight="1" x14ac:dyDescent="0.25">
      <c r="A45" s="648" t="s">
        <v>1907</v>
      </c>
      <c r="B45" s="649" t="s">
        <v>988</v>
      </c>
      <c r="C45" s="649" t="s">
        <v>1905</v>
      </c>
      <c r="D45" s="650">
        <v>41288</v>
      </c>
      <c r="E45" s="651">
        <v>39250</v>
      </c>
      <c r="L45"/>
      <c r="M45"/>
      <c r="N45"/>
      <c r="O45"/>
      <c r="P45"/>
      <c r="Q45"/>
    </row>
    <row r="46" spans="1:17" ht="15" customHeight="1" x14ac:dyDescent="0.25">
      <c r="A46" s="644" t="s">
        <v>1903</v>
      </c>
      <c r="B46" s="645" t="s">
        <v>988</v>
      </c>
      <c r="C46" s="645" t="s">
        <v>1905</v>
      </c>
      <c r="D46" s="646">
        <v>41197</v>
      </c>
      <c r="E46" s="647">
        <v>106750</v>
      </c>
      <c r="L46"/>
      <c r="M46"/>
      <c r="N46"/>
      <c r="O46"/>
      <c r="P46"/>
    </row>
    <row r="47" spans="1:17" ht="15" customHeight="1" x14ac:dyDescent="0.25">
      <c r="A47" s="648" t="s">
        <v>1904</v>
      </c>
      <c r="B47" s="649" t="s">
        <v>988</v>
      </c>
      <c r="C47" s="649" t="s">
        <v>1905</v>
      </c>
      <c r="D47" s="650">
        <v>41442</v>
      </c>
      <c r="E47" s="651">
        <v>500000</v>
      </c>
      <c r="L47"/>
      <c r="M47"/>
      <c r="N47"/>
      <c r="O47"/>
      <c r="P47"/>
    </row>
    <row r="48" spans="1:17" ht="15" customHeight="1" x14ac:dyDescent="0.25">
      <c r="A48" s="644" t="s">
        <v>1892</v>
      </c>
      <c r="B48" s="645" t="s">
        <v>988</v>
      </c>
      <c r="C48" s="645" t="s">
        <v>1902</v>
      </c>
      <c r="D48" s="646">
        <v>41547</v>
      </c>
      <c r="E48" s="647">
        <v>151750</v>
      </c>
      <c r="L48"/>
      <c r="M48"/>
      <c r="N48"/>
      <c r="O48"/>
      <c r="P48"/>
    </row>
    <row r="49" spans="1:16" ht="15" customHeight="1" x14ac:dyDescent="0.25">
      <c r="A49" s="648" t="s">
        <v>1896</v>
      </c>
      <c r="B49" s="649" t="s">
        <v>988</v>
      </c>
      <c r="C49" s="649" t="s">
        <v>1902</v>
      </c>
      <c r="D49" s="650">
        <v>41288</v>
      </c>
      <c r="E49" s="651">
        <v>50500</v>
      </c>
      <c r="L49"/>
      <c r="M49"/>
      <c r="N49"/>
      <c r="O49"/>
      <c r="P49"/>
    </row>
    <row r="50" spans="1:16" ht="15" customHeight="1" x14ac:dyDescent="0.25">
      <c r="A50" s="644" t="s">
        <v>1900</v>
      </c>
      <c r="B50" s="645" t="s">
        <v>988</v>
      </c>
      <c r="C50" s="645" t="s">
        <v>1902</v>
      </c>
      <c r="D50" s="646">
        <v>41127</v>
      </c>
      <c r="E50" s="647">
        <v>84250</v>
      </c>
      <c r="L50"/>
      <c r="M50"/>
      <c r="N50"/>
      <c r="O50"/>
      <c r="P50"/>
    </row>
    <row r="51" spans="1:16" ht="15" customHeight="1" x14ac:dyDescent="0.25">
      <c r="A51" s="648" t="s">
        <v>189</v>
      </c>
      <c r="B51" s="649" t="s">
        <v>988</v>
      </c>
      <c r="C51" s="649" t="s">
        <v>1902</v>
      </c>
      <c r="D51" s="650">
        <v>40917</v>
      </c>
      <c r="E51" s="651">
        <v>16750</v>
      </c>
      <c r="L51"/>
      <c r="M51"/>
      <c r="N51"/>
      <c r="O51"/>
      <c r="P51"/>
    </row>
    <row r="52" spans="1:16" ht="15" customHeight="1" x14ac:dyDescent="0.25">
      <c r="A52" s="644" t="s">
        <v>1907</v>
      </c>
      <c r="B52" s="645" t="s">
        <v>988</v>
      </c>
      <c r="C52" s="645" t="s">
        <v>1902</v>
      </c>
      <c r="D52" s="646">
        <v>41232</v>
      </c>
      <c r="E52" s="647">
        <v>118000</v>
      </c>
      <c r="L52"/>
      <c r="M52"/>
      <c r="N52"/>
      <c r="O52"/>
      <c r="P52"/>
    </row>
    <row r="53" spans="1:16" ht="15" customHeight="1" x14ac:dyDescent="0.25">
      <c r="A53" s="648" t="s">
        <v>1903</v>
      </c>
      <c r="B53" s="649" t="s">
        <v>988</v>
      </c>
      <c r="C53" s="649" t="s">
        <v>1902</v>
      </c>
      <c r="D53" s="650">
        <v>41442</v>
      </c>
      <c r="E53" s="651">
        <v>185500</v>
      </c>
      <c r="L53"/>
      <c r="M53"/>
      <c r="N53"/>
      <c r="O53"/>
      <c r="P53"/>
    </row>
    <row r="54" spans="1:16" ht="15" customHeight="1" x14ac:dyDescent="0.25">
      <c r="A54" s="644" t="s">
        <v>1904</v>
      </c>
      <c r="B54" s="645" t="s">
        <v>988</v>
      </c>
      <c r="C54" s="645" t="s">
        <v>1902</v>
      </c>
      <c r="D54" s="646">
        <v>41547</v>
      </c>
      <c r="E54" s="647">
        <v>219250</v>
      </c>
      <c r="L54"/>
      <c r="M54"/>
      <c r="N54"/>
      <c r="O54"/>
      <c r="P54"/>
    </row>
    <row r="55" spans="1:16" ht="15" customHeight="1" x14ac:dyDescent="0.25">
      <c r="A55" s="648" t="s">
        <v>1892</v>
      </c>
      <c r="B55" s="649" t="s">
        <v>812</v>
      </c>
      <c r="C55" s="649" t="s">
        <v>1894</v>
      </c>
      <c r="D55" s="650">
        <v>41288</v>
      </c>
      <c r="E55" s="651">
        <v>136000</v>
      </c>
      <c r="L55"/>
      <c r="M55"/>
      <c r="N55"/>
      <c r="O55"/>
      <c r="P55"/>
    </row>
    <row r="56" spans="1:16" ht="15" customHeight="1" x14ac:dyDescent="0.25">
      <c r="A56" s="644" t="s">
        <v>1896</v>
      </c>
      <c r="B56" s="645" t="s">
        <v>812</v>
      </c>
      <c r="C56" s="645" t="s">
        <v>1894</v>
      </c>
      <c r="D56" s="646">
        <v>40973</v>
      </c>
      <c r="E56" s="647">
        <v>34750</v>
      </c>
      <c r="L56"/>
      <c r="M56"/>
      <c r="N56"/>
      <c r="O56"/>
      <c r="P56"/>
    </row>
    <row r="57" spans="1:16" ht="15" customHeight="1" x14ac:dyDescent="0.25">
      <c r="A57" s="648" t="s">
        <v>1900</v>
      </c>
      <c r="B57" s="649" t="s">
        <v>812</v>
      </c>
      <c r="C57" s="649" t="s">
        <v>1894</v>
      </c>
      <c r="D57" s="650">
        <v>41078</v>
      </c>
      <c r="E57" s="651">
        <v>68500</v>
      </c>
      <c r="L57"/>
      <c r="M57"/>
      <c r="N57"/>
      <c r="O57"/>
      <c r="P57"/>
    </row>
    <row r="58" spans="1:16" ht="15" customHeight="1" x14ac:dyDescent="0.25">
      <c r="A58" s="644" t="s">
        <v>1907</v>
      </c>
      <c r="B58" s="645" t="s">
        <v>812</v>
      </c>
      <c r="C58" s="645" t="s">
        <v>1894</v>
      </c>
      <c r="D58" s="646">
        <v>41183</v>
      </c>
      <c r="E58" s="647">
        <v>102250</v>
      </c>
      <c r="L58"/>
      <c r="M58"/>
      <c r="N58"/>
      <c r="O58"/>
      <c r="P58"/>
    </row>
    <row r="59" spans="1:16" ht="15" customHeight="1" x14ac:dyDescent="0.25">
      <c r="A59" s="648" t="s">
        <v>1903</v>
      </c>
      <c r="B59" s="649" t="s">
        <v>812</v>
      </c>
      <c r="C59" s="649" t="s">
        <v>1894</v>
      </c>
      <c r="D59" s="650">
        <v>41393</v>
      </c>
      <c r="E59" s="651">
        <v>169750</v>
      </c>
      <c r="L59"/>
      <c r="M59"/>
      <c r="N59"/>
      <c r="O59"/>
      <c r="P59"/>
    </row>
    <row r="60" spans="1:16" ht="15" customHeight="1" x14ac:dyDescent="0.25">
      <c r="A60" s="644" t="s">
        <v>1904</v>
      </c>
      <c r="B60" s="645" t="s">
        <v>812</v>
      </c>
      <c r="C60" s="645" t="s">
        <v>1894</v>
      </c>
      <c r="D60" s="646">
        <v>41498</v>
      </c>
      <c r="E60" s="647">
        <v>203500</v>
      </c>
      <c r="L60"/>
      <c r="M60"/>
      <c r="N60"/>
      <c r="O60"/>
      <c r="P60"/>
    </row>
    <row r="61" spans="1:16" ht="15" customHeight="1" x14ac:dyDescent="0.25">
      <c r="A61" s="648" t="s">
        <v>1892</v>
      </c>
      <c r="B61" s="649" t="s">
        <v>812</v>
      </c>
      <c r="C61" s="649" t="s">
        <v>1905</v>
      </c>
      <c r="D61" s="650">
        <v>41533</v>
      </c>
      <c r="E61" s="651">
        <v>214750</v>
      </c>
      <c r="L61"/>
      <c r="M61"/>
      <c r="N61"/>
      <c r="O61"/>
      <c r="P61"/>
    </row>
    <row r="62" spans="1:16" ht="15" customHeight="1" x14ac:dyDescent="0.25">
      <c r="A62" s="644" t="s">
        <v>1896</v>
      </c>
      <c r="B62" s="645" t="s">
        <v>812</v>
      </c>
      <c r="C62" s="645" t="s">
        <v>1905</v>
      </c>
      <c r="D62" s="646">
        <v>41218</v>
      </c>
      <c r="E62" s="647">
        <v>113500</v>
      </c>
    </row>
    <row r="63" spans="1:16" ht="15" customHeight="1" x14ac:dyDescent="0.25">
      <c r="A63" s="648" t="s">
        <v>1900</v>
      </c>
      <c r="B63" s="649" t="s">
        <v>812</v>
      </c>
      <c r="C63" s="649" t="s">
        <v>1905</v>
      </c>
      <c r="D63" s="650">
        <v>41323</v>
      </c>
      <c r="E63" s="651">
        <v>147250</v>
      </c>
    </row>
    <row r="64" spans="1:16" ht="15" customHeight="1" x14ac:dyDescent="0.25">
      <c r="A64" s="644" t="s">
        <v>189</v>
      </c>
      <c r="B64" s="645" t="s">
        <v>812</v>
      </c>
      <c r="C64" s="645" t="s">
        <v>1905</v>
      </c>
      <c r="D64" s="646">
        <v>41113</v>
      </c>
      <c r="E64" s="647">
        <v>79750</v>
      </c>
    </row>
    <row r="65" spans="1:5" ht="15" customHeight="1" x14ac:dyDescent="0.25">
      <c r="A65" s="648" t="s">
        <v>1907</v>
      </c>
      <c r="B65" s="649" t="s">
        <v>812</v>
      </c>
      <c r="C65" s="649" t="s">
        <v>1905</v>
      </c>
      <c r="D65" s="650">
        <v>41428</v>
      </c>
      <c r="E65" s="651">
        <v>181000</v>
      </c>
    </row>
    <row r="66" spans="1:5" ht="15" customHeight="1" x14ac:dyDescent="0.25">
      <c r="A66" s="644" t="s">
        <v>1904</v>
      </c>
      <c r="B66" s="645" t="s">
        <v>812</v>
      </c>
      <c r="C66" s="645" t="s">
        <v>1905</v>
      </c>
      <c r="D66" s="646">
        <v>41008</v>
      </c>
      <c r="E66" s="647">
        <v>46000</v>
      </c>
    </row>
    <row r="67" spans="1:5" ht="15" customHeight="1" x14ac:dyDescent="0.25">
      <c r="A67" s="648" t="s">
        <v>1892</v>
      </c>
      <c r="B67" s="649" t="s">
        <v>812</v>
      </c>
      <c r="C67" s="649" t="s">
        <v>1902</v>
      </c>
      <c r="D67" s="650">
        <v>41043</v>
      </c>
      <c r="E67" s="651">
        <v>57250</v>
      </c>
    </row>
    <row r="68" spans="1:5" ht="15" customHeight="1" x14ac:dyDescent="0.25">
      <c r="A68" s="644" t="s">
        <v>1896</v>
      </c>
      <c r="B68" s="645" t="s">
        <v>812</v>
      </c>
      <c r="C68" s="645" t="s">
        <v>1902</v>
      </c>
      <c r="D68" s="646">
        <v>41463</v>
      </c>
      <c r="E68" s="647">
        <v>192250</v>
      </c>
    </row>
    <row r="69" spans="1:5" ht="15" customHeight="1" x14ac:dyDescent="0.25">
      <c r="A69" s="648" t="s">
        <v>1900</v>
      </c>
      <c r="B69" s="649" t="s">
        <v>812</v>
      </c>
      <c r="C69" s="649" t="s">
        <v>1902</v>
      </c>
      <c r="D69" s="650">
        <v>41568</v>
      </c>
      <c r="E69" s="651">
        <v>226000</v>
      </c>
    </row>
    <row r="70" spans="1:5" ht="15" customHeight="1" x14ac:dyDescent="0.25">
      <c r="A70" s="644" t="s">
        <v>189</v>
      </c>
      <c r="B70" s="645" t="s">
        <v>812</v>
      </c>
      <c r="C70" s="645" t="s">
        <v>1902</v>
      </c>
      <c r="D70" s="646">
        <v>41358</v>
      </c>
      <c r="E70" s="647">
        <v>158500</v>
      </c>
    </row>
    <row r="71" spans="1:5" ht="15" customHeight="1" x14ac:dyDescent="0.25">
      <c r="A71" s="648" t="s">
        <v>1907</v>
      </c>
      <c r="B71" s="649" t="s">
        <v>812</v>
      </c>
      <c r="C71" s="649" t="s">
        <v>1902</v>
      </c>
      <c r="D71" s="650">
        <v>40938</v>
      </c>
      <c r="E71" s="651">
        <v>23500</v>
      </c>
    </row>
    <row r="72" spans="1:5" ht="15" customHeight="1" x14ac:dyDescent="0.25">
      <c r="A72" s="644" t="s">
        <v>1903</v>
      </c>
      <c r="B72" s="645" t="s">
        <v>812</v>
      </c>
      <c r="C72" s="645" t="s">
        <v>1902</v>
      </c>
      <c r="D72" s="646">
        <v>41148</v>
      </c>
      <c r="E72" s="647">
        <v>91000</v>
      </c>
    </row>
    <row r="73" spans="1:5" ht="15" customHeight="1" x14ac:dyDescent="0.25">
      <c r="A73" s="648" t="s">
        <v>1904</v>
      </c>
      <c r="B73" s="649" t="s">
        <v>812</v>
      </c>
      <c r="C73" s="649" t="s">
        <v>1902</v>
      </c>
      <c r="D73" s="650">
        <v>41253</v>
      </c>
      <c r="E73" s="651">
        <v>124750</v>
      </c>
    </row>
    <row r="74" spans="1:5" ht="15" customHeight="1" x14ac:dyDescent="0.25">
      <c r="A74" s="644" t="s">
        <v>1892</v>
      </c>
      <c r="B74" s="645" t="s">
        <v>750</v>
      </c>
      <c r="C74" s="645" t="s">
        <v>1894</v>
      </c>
      <c r="D74" s="646">
        <v>41435</v>
      </c>
      <c r="E74" s="647">
        <v>183250</v>
      </c>
    </row>
    <row r="75" spans="1:5" ht="15" customHeight="1" x14ac:dyDescent="0.25">
      <c r="A75" s="648" t="s">
        <v>1896</v>
      </c>
      <c r="B75" s="649" t="s">
        <v>750</v>
      </c>
      <c r="C75" s="649" t="s">
        <v>1894</v>
      </c>
      <c r="D75" s="650">
        <v>41120</v>
      </c>
      <c r="E75" s="651">
        <v>82000</v>
      </c>
    </row>
    <row r="76" spans="1:5" ht="15" customHeight="1" x14ac:dyDescent="0.25">
      <c r="A76" s="644" t="s">
        <v>1900</v>
      </c>
      <c r="B76" s="645" t="s">
        <v>750</v>
      </c>
      <c r="C76" s="645" t="s">
        <v>1894</v>
      </c>
      <c r="D76" s="646">
        <v>41225</v>
      </c>
      <c r="E76" s="647">
        <v>115750</v>
      </c>
    </row>
    <row r="77" spans="1:5" ht="15" customHeight="1" x14ac:dyDescent="0.25">
      <c r="A77" s="648" t="s">
        <v>189</v>
      </c>
      <c r="B77" s="649" t="s">
        <v>750</v>
      </c>
      <c r="C77" s="649" t="s">
        <v>1894</v>
      </c>
      <c r="D77" s="650">
        <v>41015</v>
      </c>
      <c r="E77" s="651">
        <v>48250</v>
      </c>
    </row>
    <row r="78" spans="1:5" ht="15" customHeight="1" x14ac:dyDescent="0.25">
      <c r="A78" s="644" t="s">
        <v>1907</v>
      </c>
      <c r="B78" s="645" t="s">
        <v>750</v>
      </c>
      <c r="C78" s="645" t="s">
        <v>1894</v>
      </c>
      <c r="D78" s="646">
        <v>41330</v>
      </c>
      <c r="E78" s="647">
        <v>149500</v>
      </c>
    </row>
    <row r="79" spans="1:5" ht="15" customHeight="1" x14ac:dyDescent="0.25">
      <c r="A79" s="648" t="s">
        <v>1903</v>
      </c>
      <c r="B79" s="649" t="s">
        <v>750</v>
      </c>
      <c r="C79" s="649" t="s">
        <v>1894</v>
      </c>
      <c r="D79" s="650">
        <v>41540</v>
      </c>
      <c r="E79" s="651">
        <v>217000</v>
      </c>
    </row>
    <row r="80" spans="1:5" ht="15" customHeight="1" x14ac:dyDescent="0.25">
      <c r="A80" s="644" t="s">
        <v>1904</v>
      </c>
      <c r="B80" s="645" t="s">
        <v>750</v>
      </c>
      <c r="C80" s="645" t="s">
        <v>1894</v>
      </c>
      <c r="D80" s="646">
        <v>40910</v>
      </c>
      <c r="E80" s="647">
        <v>14500</v>
      </c>
    </row>
    <row r="81" spans="1:5" ht="15" customHeight="1" x14ac:dyDescent="0.25">
      <c r="A81" s="648" t="s">
        <v>1892</v>
      </c>
      <c r="B81" s="649" t="s">
        <v>750</v>
      </c>
      <c r="C81" s="649" t="s">
        <v>1905</v>
      </c>
      <c r="D81" s="650">
        <v>40945</v>
      </c>
      <c r="E81" s="651">
        <v>25750</v>
      </c>
    </row>
    <row r="82" spans="1:5" ht="15" customHeight="1" x14ac:dyDescent="0.25">
      <c r="A82" s="644" t="s">
        <v>1896</v>
      </c>
      <c r="B82" s="645" t="s">
        <v>750</v>
      </c>
      <c r="C82" s="645" t="s">
        <v>1905</v>
      </c>
      <c r="D82" s="646">
        <v>41365</v>
      </c>
      <c r="E82" s="647">
        <v>160750</v>
      </c>
    </row>
    <row r="83" spans="1:5" ht="15" customHeight="1" x14ac:dyDescent="0.25">
      <c r="A83" s="648" t="s">
        <v>1900</v>
      </c>
      <c r="B83" s="649" t="s">
        <v>750</v>
      </c>
      <c r="C83" s="649" t="s">
        <v>1905</v>
      </c>
      <c r="D83" s="650">
        <v>41470</v>
      </c>
      <c r="E83" s="651">
        <v>194500</v>
      </c>
    </row>
    <row r="84" spans="1:5" ht="15" customHeight="1" x14ac:dyDescent="0.25">
      <c r="A84" s="644" t="s">
        <v>189</v>
      </c>
      <c r="B84" s="645" t="s">
        <v>750</v>
      </c>
      <c r="C84" s="645" t="s">
        <v>1905</v>
      </c>
      <c r="D84" s="646">
        <v>41260</v>
      </c>
      <c r="E84" s="647">
        <v>127000</v>
      </c>
    </row>
    <row r="85" spans="1:5" ht="15" customHeight="1" x14ac:dyDescent="0.25">
      <c r="A85" s="648" t="s">
        <v>1907</v>
      </c>
      <c r="B85" s="649" t="s">
        <v>750</v>
      </c>
      <c r="C85" s="649" t="s">
        <v>1905</v>
      </c>
      <c r="D85" s="650">
        <v>41575</v>
      </c>
      <c r="E85" s="651">
        <v>228250</v>
      </c>
    </row>
    <row r="86" spans="1:5" ht="15.75" x14ac:dyDescent="0.25">
      <c r="A86" s="644" t="s">
        <v>1903</v>
      </c>
      <c r="B86" s="645" t="s">
        <v>750</v>
      </c>
      <c r="C86" s="645" t="s">
        <v>1905</v>
      </c>
      <c r="D86" s="646">
        <v>41050</v>
      </c>
      <c r="E86" s="647">
        <v>59500</v>
      </c>
    </row>
    <row r="87" spans="1:5" ht="15.75" x14ac:dyDescent="0.25">
      <c r="A87" s="648" t="s">
        <v>1904</v>
      </c>
      <c r="B87" s="649" t="s">
        <v>750</v>
      </c>
      <c r="C87" s="649" t="s">
        <v>1905</v>
      </c>
      <c r="D87" s="650">
        <v>41155</v>
      </c>
      <c r="E87" s="651">
        <v>93250</v>
      </c>
    </row>
    <row r="88" spans="1:5" ht="15.75" x14ac:dyDescent="0.25">
      <c r="A88" s="644" t="s">
        <v>1892</v>
      </c>
      <c r="B88" s="645" t="s">
        <v>750</v>
      </c>
      <c r="C88" s="645" t="s">
        <v>1902</v>
      </c>
      <c r="D88" s="646">
        <v>41190</v>
      </c>
      <c r="E88" s="647">
        <v>104500</v>
      </c>
    </row>
    <row r="89" spans="1:5" ht="15.75" x14ac:dyDescent="0.25">
      <c r="A89" s="648" t="s">
        <v>1900</v>
      </c>
      <c r="B89" s="649" t="s">
        <v>750</v>
      </c>
      <c r="C89" s="649" t="s">
        <v>1902</v>
      </c>
      <c r="D89" s="650">
        <v>40980</v>
      </c>
      <c r="E89" s="651">
        <v>37000</v>
      </c>
    </row>
    <row r="90" spans="1:5" ht="15.75" x14ac:dyDescent="0.25">
      <c r="A90" s="644" t="s">
        <v>189</v>
      </c>
      <c r="B90" s="645" t="s">
        <v>750</v>
      </c>
      <c r="C90" s="645" t="s">
        <v>1902</v>
      </c>
      <c r="D90" s="646">
        <v>41505</v>
      </c>
      <c r="E90" s="647">
        <v>205750</v>
      </c>
    </row>
    <row r="91" spans="1:5" ht="15.75" x14ac:dyDescent="0.25">
      <c r="A91" s="648" t="s">
        <v>1907</v>
      </c>
      <c r="B91" s="649" t="s">
        <v>750</v>
      </c>
      <c r="C91" s="649" t="s">
        <v>1902</v>
      </c>
      <c r="D91" s="650">
        <v>41085</v>
      </c>
      <c r="E91" s="651">
        <v>70750</v>
      </c>
    </row>
    <row r="92" spans="1:5" ht="15.75" x14ac:dyDescent="0.25">
      <c r="A92" s="644" t="s">
        <v>1903</v>
      </c>
      <c r="B92" s="645" t="s">
        <v>750</v>
      </c>
      <c r="C92" s="645" t="s">
        <v>1902</v>
      </c>
      <c r="D92" s="646">
        <v>41295</v>
      </c>
      <c r="E92" s="647">
        <v>138250</v>
      </c>
    </row>
    <row r="93" spans="1:5" ht="15.75" x14ac:dyDescent="0.25">
      <c r="A93" s="648" t="s">
        <v>1904</v>
      </c>
      <c r="B93" s="649" t="s">
        <v>750</v>
      </c>
      <c r="C93" s="649" t="s">
        <v>1902</v>
      </c>
      <c r="D93" s="650">
        <v>41400</v>
      </c>
      <c r="E93" s="651">
        <v>172000</v>
      </c>
    </row>
    <row r="94" spans="1:5" ht="15.75" x14ac:dyDescent="0.25">
      <c r="A94" s="644" t="s">
        <v>1892</v>
      </c>
      <c r="B94" s="645" t="s">
        <v>1908</v>
      </c>
      <c r="C94" s="645" t="s">
        <v>1894</v>
      </c>
      <c r="D94" s="646">
        <v>41141</v>
      </c>
      <c r="E94" s="647">
        <v>88750</v>
      </c>
    </row>
    <row r="95" spans="1:5" ht="15.75" x14ac:dyDescent="0.25">
      <c r="A95" s="648" t="s">
        <v>1896</v>
      </c>
      <c r="B95" s="649" t="s">
        <v>1908</v>
      </c>
      <c r="C95" s="649" t="s">
        <v>1894</v>
      </c>
      <c r="D95" s="650">
        <v>41561</v>
      </c>
      <c r="E95" s="651">
        <v>223750</v>
      </c>
    </row>
    <row r="96" spans="1:5" ht="15.75" x14ac:dyDescent="0.25">
      <c r="A96" s="644" t="s">
        <v>1900</v>
      </c>
      <c r="B96" s="645" t="s">
        <v>1908</v>
      </c>
      <c r="C96" s="645" t="s">
        <v>1894</v>
      </c>
      <c r="D96" s="646">
        <v>40931</v>
      </c>
      <c r="E96" s="647">
        <v>21250</v>
      </c>
    </row>
    <row r="97" spans="1:5" ht="15.75" x14ac:dyDescent="0.25">
      <c r="A97" s="648" t="s">
        <v>189</v>
      </c>
      <c r="B97" s="649" t="s">
        <v>1908</v>
      </c>
      <c r="C97" s="649" t="s">
        <v>1894</v>
      </c>
      <c r="D97" s="650">
        <v>41456</v>
      </c>
      <c r="E97" s="651">
        <v>190000</v>
      </c>
    </row>
    <row r="98" spans="1:5" ht="15.75" x14ac:dyDescent="0.25">
      <c r="A98" s="644" t="s">
        <v>1907</v>
      </c>
      <c r="B98" s="645" t="s">
        <v>1908</v>
      </c>
      <c r="C98" s="645" t="s">
        <v>1894</v>
      </c>
      <c r="D98" s="646">
        <v>41036</v>
      </c>
      <c r="E98" s="647">
        <v>55000</v>
      </c>
    </row>
    <row r="99" spans="1:5" ht="15.75" x14ac:dyDescent="0.25">
      <c r="A99" s="648" t="s">
        <v>1903</v>
      </c>
      <c r="B99" s="649" t="s">
        <v>1908</v>
      </c>
      <c r="C99" s="649" t="s">
        <v>1894</v>
      </c>
      <c r="D99" s="650">
        <v>41246</v>
      </c>
      <c r="E99" s="651">
        <v>122500</v>
      </c>
    </row>
    <row r="100" spans="1:5" ht="15.75" x14ac:dyDescent="0.25">
      <c r="A100" s="644" t="s">
        <v>1904</v>
      </c>
      <c r="B100" s="645" t="s">
        <v>1908</v>
      </c>
      <c r="C100" s="645" t="s">
        <v>1894</v>
      </c>
      <c r="D100" s="646">
        <v>41351</v>
      </c>
      <c r="E100" s="647">
        <v>156250</v>
      </c>
    </row>
    <row r="101" spans="1:5" ht="15.75" x14ac:dyDescent="0.25">
      <c r="A101" s="648" t="s">
        <v>1892</v>
      </c>
      <c r="B101" s="649" t="s">
        <v>1908</v>
      </c>
      <c r="C101" s="649" t="s">
        <v>1905</v>
      </c>
      <c r="D101" s="650">
        <v>41386</v>
      </c>
      <c r="E101" s="651">
        <v>167500</v>
      </c>
    </row>
    <row r="102" spans="1:5" ht="15.75" x14ac:dyDescent="0.25">
      <c r="A102" s="644" t="s">
        <v>1896</v>
      </c>
      <c r="B102" s="645" t="s">
        <v>1908</v>
      </c>
      <c r="C102" s="645" t="s">
        <v>1905</v>
      </c>
      <c r="D102" s="646">
        <v>41071</v>
      </c>
      <c r="E102" s="647">
        <v>66250</v>
      </c>
    </row>
    <row r="103" spans="1:5" ht="15.75" x14ac:dyDescent="0.25">
      <c r="A103" s="648" t="s">
        <v>1900</v>
      </c>
      <c r="B103" s="649" t="s">
        <v>1908</v>
      </c>
      <c r="C103" s="649" t="s">
        <v>1905</v>
      </c>
      <c r="D103" s="650">
        <v>41176</v>
      </c>
      <c r="E103" s="651">
        <v>100000</v>
      </c>
    </row>
    <row r="104" spans="1:5" ht="15.75" x14ac:dyDescent="0.25">
      <c r="A104" s="644" t="s">
        <v>189</v>
      </c>
      <c r="B104" s="645" t="s">
        <v>1908</v>
      </c>
      <c r="C104" s="645" t="s">
        <v>1905</v>
      </c>
      <c r="D104" s="646">
        <v>40966</v>
      </c>
      <c r="E104" s="647">
        <v>32500</v>
      </c>
    </row>
    <row r="105" spans="1:5" ht="15.75" x14ac:dyDescent="0.25">
      <c r="A105" s="648" t="s">
        <v>1907</v>
      </c>
      <c r="B105" s="649" t="s">
        <v>1908</v>
      </c>
      <c r="C105" s="649" t="s">
        <v>1905</v>
      </c>
      <c r="D105" s="650">
        <v>41281</v>
      </c>
      <c r="E105" s="651">
        <v>133750</v>
      </c>
    </row>
    <row r="106" spans="1:5" ht="15.75" x14ac:dyDescent="0.25">
      <c r="A106" s="644" t="s">
        <v>1903</v>
      </c>
      <c r="B106" s="645" t="s">
        <v>1908</v>
      </c>
      <c r="C106" s="645" t="s">
        <v>1905</v>
      </c>
      <c r="D106" s="646">
        <v>41491</v>
      </c>
      <c r="E106" s="647">
        <v>201250</v>
      </c>
    </row>
    <row r="107" spans="1:5" ht="15.75" x14ac:dyDescent="0.25">
      <c r="A107" s="648" t="s">
        <v>1904</v>
      </c>
      <c r="B107" s="649" t="s">
        <v>1908</v>
      </c>
      <c r="C107" s="649" t="s">
        <v>1905</v>
      </c>
      <c r="D107" s="650">
        <v>41596</v>
      </c>
      <c r="E107" s="651">
        <v>235000</v>
      </c>
    </row>
    <row r="108" spans="1:5" ht="15.75" x14ac:dyDescent="0.25">
      <c r="A108" s="644" t="s">
        <v>1896</v>
      </c>
      <c r="B108" s="645" t="s">
        <v>1908</v>
      </c>
      <c r="C108" s="645" t="s">
        <v>1902</v>
      </c>
      <c r="D108" s="646">
        <v>41316</v>
      </c>
      <c r="E108" s="647">
        <v>145000</v>
      </c>
    </row>
    <row r="109" spans="1:5" ht="15.75" x14ac:dyDescent="0.25">
      <c r="A109" s="648" t="s">
        <v>1900</v>
      </c>
      <c r="B109" s="649" t="s">
        <v>1908</v>
      </c>
      <c r="C109" s="649" t="s">
        <v>1902</v>
      </c>
      <c r="D109" s="650">
        <v>41421</v>
      </c>
      <c r="E109" s="651">
        <v>178750</v>
      </c>
    </row>
    <row r="110" spans="1:5" ht="15.75" x14ac:dyDescent="0.25">
      <c r="A110" s="644" t="s">
        <v>189</v>
      </c>
      <c r="B110" s="645" t="s">
        <v>1908</v>
      </c>
      <c r="C110" s="645" t="s">
        <v>1902</v>
      </c>
      <c r="D110" s="646">
        <v>41211</v>
      </c>
      <c r="E110" s="647">
        <v>111250</v>
      </c>
    </row>
    <row r="111" spans="1:5" ht="15.75" x14ac:dyDescent="0.25">
      <c r="A111" s="648" t="s">
        <v>1907</v>
      </c>
      <c r="B111" s="649" t="s">
        <v>1908</v>
      </c>
      <c r="C111" s="649" t="s">
        <v>1902</v>
      </c>
      <c r="D111" s="650">
        <v>41526</v>
      </c>
      <c r="E111" s="651">
        <v>212500</v>
      </c>
    </row>
    <row r="112" spans="1:5" ht="15.75" x14ac:dyDescent="0.25">
      <c r="A112" s="644" t="s">
        <v>1903</v>
      </c>
      <c r="B112" s="645" t="s">
        <v>1908</v>
      </c>
      <c r="C112" s="645" t="s">
        <v>1902</v>
      </c>
      <c r="D112" s="646">
        <v>41001</v>
      </c>
      <c r="E112" s="647">
        <v>43750</v>
      </c>
    </row>
    <row r="113" spans="1:5" ht="15.75" x14ac:dyDescent="0.25">
      <c r="A113" s="648" t="s">
        <v>1904</v>
      </c>
      <c r="B113" s="649" t="s">
        <v>1908</v>
      </c>
      <c r="C113" s="649" t="s">
        <v>1902</v>
      </c>
      <c r="D113" s="650">
        <v>41106</v>
      </c>
      <c r="E113" s="651">
        <v>77500</v>
      </c>
    </row>
  </sheetData>
  <mergeCells count="3">
    <mergeCell ref="A1:R1"/>
    <mergeCell ref="A2:R2"/>
    <mergeCell ref="G14:O14"/>
  </mergeCells>
  <printOptions horizontalCentered="1"/>
  <pageMargins left="0.31496062992125984" right="0.31496062992125984" top="0.35433070866141736" bottom="0.35433070866141736" header="0.31496062992125984" footer="0.31496062992125984"/>
  <pageSetup scale="65" orientation="landscape" horizontalDpi="4294967294" r:id="rId3"/>
  <rowBreaks count="1" manualBreakCount="1">
    <brk id="62" max="17" man="1"/>
  </rowBreaks>
  <colBreaks count="1" manualBreakCount="1">
    <brk id="18" max="58" man="1"/>
  </colBreaks>
  <drawing r:id="rId4"/>
  <tableParts count="1">
    <tablePart r:id="rId5"/>
  </tableParts>
  <extLst>
    <ext xmlns:x14="http://schemas.microsoft.com/office/spreadsheetml/2009/9/main" uri="{A8765BA9-456A-4dab-B4F3-ACF838C121DE}">
      <x14:slicerList>
        <x14:slicer r:id="rId6"/>
      </x14:slicerList>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BB349-C0DB-4370-A330-865F6A81E261}">
  <dimension ref="A1:L22"/>
  <sheetViews>
    <sheetView zoomScaleNormal="100" workbookViewId="0">
      <selection activeCell="G3" sqref="G3"/>
    </sheetView>
  </sheetViews>
  <sheetFormatPr defaultColWidth="9.28515625" defaultRowHeight="15.75" x14ac:dyDescent="0.25"/>
  <cols>
    <col min="1" max="1" width="3.5703125" style="5" customWidth="1"/>
    <col min="2" max="2" width="14.7109375" style="5" bestFit="1" customWidth="1"/>
    <col min="3" max="3" width="11" style="5" bestFit="1" customWidth="1"/>
    <col min="4" max="4" width="9" style="5" bestFit="1" customWidth="1"/>
    <col min="5" max="5" width="10.7109375" style="5" bestFit="1" customWidth="1"/>
    <col min="6" max="6" width="6.7109375" style="5" customWidth="1"/>
    <col min="7" max="7" width="18.28515625" style="5" customWidth="1"/>
    <col min="8" max="8" width="11" style="5" bestFit="1" customWidth="1"/>
    <col min="9" max="11" width="9" style="5" bestFit="1" customWidth="1"/>
    <col min="12" max="12" width="10.7109375" style="5" bestFit="1" customWidth="1"/>
    <col min="13" max="16384" width="9.28515625" style="5"/>
  </cols>
  <sheetData>
    <row r="1" spans="1:12" x14ac:dyDescent="0.25">
      <c r="A1" s="1078" t="s">
        <v>1910</v>
      </c>
      <c r="B1" s="1078"/>
      <c r="C1" s="1078"/>
      <c r="D1" s="1078"/>
      <c r="E1" s="1078"/>
      <c r="F1" s="1078"/>
      <c r="G1" s="1078"/>
      <c r="H1" s="1078"/>
      <c r="I1" s="1078"/>
      <c r="J1" s="1078"/>
    </row>
    <row r="3" spans="1:12" x14ac:dyDescent="0.25">
      <c r="B3" s="794" t="s">
        <v>1890</v>
      </c>
      <c r="C3" s="20" t="s">
        <v>1876</v>
      </c>
      <c r="D3" s="20"/>
      <c r="E3" s="20"/>
      <c r="G3" s="20"/>
      <c r="H3" s="20"/>
      <c r="I3" s="20"/>
      <c r="J3" s="20"/>
    </row>
    <row r="4" spans="1:12" x14ac:dyDescent="0.25">
      <c r="B4" s="20"/>
      <c r="C4" s="20"/>
      <c r="D4" s="20"/>
      <c r="E4" s="20"/>
      <c r="G4" s="20"/>
      <c r="H4" s="20"/>
      <c r="I4" s="20"/>
      <c r="J4" s="20"/>
    </row>
    <row r="5" spans="1:12" x14ac:dyDescent="0.25">
      <c r="B5" s="794" t="s">
        <v>1901</v>
      </c>
      <c r="C5" s="20"/>
      <c r="D5" s="794" t="s">
        <v>1889</v>
      </c>
      <c r="E5"/>
      <c r="G5"/>
      <c r="H5"/>
      <c r="I5"/>
      <c r="J5"/>
      <c r="K5"/>
      <c r="L5"/>
    </row>
    <row r="6" spans="1:12" x14ac:dyDescent="0.25">
      <c r="B6" s="794" t="s">
        <v>1888</v>
      </c>
      <c r="C6" s="794" t="s">
        <v>57</v>
      </c>
      <c r="D6" s="20" t="s">
        <v>1894</v>
      </c>
      <c r="E6"/>
      <c r="G6"/>
      <c r="H6"/>
      <c r="I6"/>
      <c r="J6"/>
      <c r="K6"/>
      <c r="L6"/>
    </row>
    <row r="7" spans="1:12" x14ac:dyDescent="0.25">
      <c r="B7" s="20" t="s">
        <v>1892</v>
      </c>
      <c r="C7" s="20" t="s">
        <v>1893</v>
      </c>
      <c r="D7" s="20">
        <v>41500</v>
      </c>
      <c r="E7"/>
      <c r="G7"/>
      <c r="H7"/>
      <c r="I7"/>
      <c r="J7"/>
      <c r="K7"/>
      <c r="L7"/>
    </row>
    <row r="8" spans="1:12" x14ac:dyDescent="0.25">
      <c r="B8" s="20"/>
      <c r="C8" s="20" t="s">
        <v>988</v>
      </c>
      <c r="D8" s="20">
        <v>230500</v>
      </c>
      <c r="E8"/>
      <c r="G8"/>
      <c r="H8"/>
      <c r="I8"/>
      <c r="J8"/>
      <c r="K8" s="626"/>
      <c r="L8" s="626"/>
    </row>
    <row r="9" spans="1:12" x14ac:dyDescent="0.25">
      <c r="B9" s="20"/>
      <c r="C9" s="20" t="s">
        <v>812</v>
      </c>
      <c r="D9" s="20">
        <v>136000</v>
      </c>
      <c r="E9"/>
      <c r="G9"/>
      <c r="H9"/>
      <c r="I9"/>
      <c r="J9"/>
      <c r="K9"/>
      <c r="L9"/>
    </row>
    <row r="10" spans="1:12" x14ac:dyDescent="0.25">
      <c r="B10" s="20"/>
      <c r="C10" s="20" t="s">
        <v>750</v>
      </c>
      <c r="D10" s="20">
        <v>183250</v>
      </c>
      <c r="E10"/>
      <c r="G10"/>
      <c r="H10"/>
      <c r="I10"/>
      <c r="J10"/>
      <c r="K10"/>
      <c r="L10"/>
    </row>
    <row r="11" spans="1:12" x14ac:dyDescent="0.25">
      <c r="B11" s="20"/>
      <c r="C11" s="20" t="s">
        <v>1908</v>
      </c>
      <c r="D11" s="20">
        <v>88750</v>
      </c>
      <c r="E11"/>
      <c r="G11"/>
      <c r="H11"/>
      <c r="I11"/>
      <c r="J11"/>
      <c r="K11"/>
      <c r="L11"/>
    </row>
    <row r="12" spans="1:12" x14ac:dyDescent="0.25">
      <c r="B12" s="20" t="s">
        <v>1906</v>
      </c>
      <c r="C12" s="20"/>
      <c r="D12" s="20">
        <v>680000</v>
      </c>
      <c r="E12"/>
      <c r="G12"/>
      <c r="H12"/>
      <c r="I12"/>
      <c r="J12"/>
      <c r="K12"/>
      <c r="L12"/>
    </row>
    <row r="13" spans="1:12" x14ac:dyDescent="0.25">
      <c r="B13" s="20" t="s">
        <v>189</v>
      </c>
      <c r="C13" s="20" t="s">
        <v>1893</v>
      </c>
      <c r="D13" s="20">
        <v>142750</v>
      </c>
      <c r="E13"/>
      <c r="G13"/>
      <c r="H13"/>
      <c r="I13"/>
      <c r="J13"/>
      <c r="K13"/>
      <c r="L13"/>
    </row>
    <row r="14" spans="1:12" x14ac:dyDescent="0.25">
      <c r="B14" s="20"/>
      <c r="C14" s="20" t="s">
        <v>988</v>
      </c>
      <c r="D14" s="20">
        <v>95500</v>
      </c>
      <c r="E14"/>
      <c r="G14"/>
      <c r="H14"/>
      <c r="I14"/>
      <c r="J14"/>
      <c r="K14"/>
      <c r="L14"/>
    </row>
    <row r="15" spans="1:12" x14ac:dyDescent="0.25">
      <c r="B15" s="20"/>
      <c r="C15" s="20" t="s">
        <v>750</v>
      </c>
      <c r="D15" s="20">
        <v>48250</v>
      </c>
      <c r="E15"/>
      <c r="G15"/>
      <c r="H15"/>
      <c r="I15"/>
      <c r="J15"/>
      <c r="K15"/>
      <c r="L15"/>
    </row>
    <row r="16" spans="1:12" x14ac:dyDescent="0.25">
      <c r="B16" s="20"/>
      <c r="C16" s="20" t="s">
        <v>1908</v>
      </c>
      <c r="D16" s="20">
        <v>190000</v>
      </c>
      <c r="E16"/>
      <c r="G16"/>
      <c r="H16"/>
      <c r="I16"/>
      <c r="J16"/>
      <c r="K16"/>
      <c r="L16"/>
    </row>
    <row r="17" spans="1:12" x14ac:dyDescent="0.25">
      <c r="B17" s="20" t="s">
        <v>2854</v>
      </c>
      <c r="C17" s="20"/>
      <c r="D17" s="20">
        <v>476500</v>
      </c>
      <c r="E17"/>
      <c r="G17"/>
      <c r="H17"/>
      <c r="I17"/>
      <c r="J17"/>
      <c r="K17"/>
      <c r="L17"/>
    </row>
    <row r="18" spans="1:12" x14ac:dyDescent="0.25">
      <c r="B18"/>
      <c r="C18"/>
      <c r="D18"/>
      <c r="E18"/>
      <c r="G18"/>
      <c r="H18"/>
      <c r="I18"/>
      <c r="J18"/>
      <c r="K18"/>
      <c r="L18"/>
    </row>
    <row r="19" spans="1:12" x14ac:dyDescent="0.25">
      <c r="B19"/>
      <c r="C19"/>
      <c r="D19"/>
      <c r="E19"/>
      <c r="K19"/>
      <c r="L19"/>
    </row>
    <row r="22" spans="1:12" x14ac:dyDescent="0.25">
      <c r="A22" s="1078" t="s">
        <v>1911</v>
      </c>
      <c r="B22" s="1078"/>
      <c r="C22" s="1078"/>
      <c r="D22" s="1078"/>
      <c r="E22" s="1078"/>
      <c r="F22" s="1078"/>
      <c r="G22" s="1078"/>
      <c r="H22" s="1078"/>
      <c r="I22" s="1078"/>
      <c r="J22" s="1078"/>
    </row>
  </sheetData>
  <mergeCells count="2">
    <mergeCell ref="A1:J1"/>
    <mergeCell ref="A22:J22"/>
  </mergeCells>
  <pageMargins left="0.7" right="0.7" top="0.75" bottom="0.75" header="0.3" footer="0.3"/>
  <pageSetup paperSize="9" scale="84"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F6EAA-45D4-4B75-9C84-A5A4D0F835A7}">
  <dimension ref="A1:Q207"/>
  <sheetViews>
    <sheetView showGridLines="0" zoomScaleNormal="100" zoomScaleSheetLayoutView="80" workbookViewId="0">
      <selection activeCell="J1" sqref="J1"/>
    </sheetView>
  </sheetViews>
  <sheetFormatPr defaultColWidth="9.140625" defaultRowHeight="12" x14ac:dyDescent="0.25"/>
  <cols>
    <col min="1" max="1" width="18.140625" style="56" customWidth="1"/>
    <col min="2" max="2" width="8.28515625" style="56" customWidth="1"/>
    <col min="3" max="3" width="2" style="56" customWidth="1"/>
    <col min="4" max="4" width="18.7109375" style="56" customWidth="1"/>
    <col min="5" max="5" width="8.28515625" style="56" customWidth="1"/>
    <col min="6" max="6" width="2.140625" style="56" customWidth="1"/>
    <col min="7" max="7" width="19.140625" style="56" customWidth="1"/>
    <col min="8" max="8" width="10.85546875" style="56" customWidth="1"/>
    <col min="9" max="9" width="24.85546875" style="56" customWidth="1"/>
    <col min="10" max="10" width="10.42578125" style="56" customWidth="1"/>
    <col min="11" max="12" width="9.42578125" style="56" customWidth="1"/>
    <col min="13" max="13" width="10.42578125" style="56" customWidth="1"/>
    <col min="14" max="14" width="9.42578125" style="56" customWidth="1"/>
    <col min="15" max="15" width="1.42578125" style="56" customWidth="1"/>
    <col min="16" max="16384" width="9.140625" style="56"/>
  </cols>
  <sheetData>
    <row r="1" spans="1:17" customFormat="1" ht="50.25" customHeight="1" thickBot="1" x14ac:dyDescent="0.6">
      <c r="A1" s="979" t="s">
        <v>143</v>
      </c>
      <c r="B1" s="979"/>
      <c r="C1" s="979"/>
      <c r="D1" s="979"/>
      <c r="E1" s="979"/>
      <c r="F1" s="979"/>
      <c r="G1" s="979"/>
      <c r="H1" s="979"/>
      <c r="I1" s="979"/>
      <c r="J1" s="82"/>
      <c r="K1" s="81"/>
      <c r="M1" s="81"/>
      <c r="N1" s="81"/>
      <c r="O1" s="81"/>
      <c r="P1" s="81"/>
      <c r="Q1" s="81"/>
    </row>
    <row r="2" spans="1:17" customFormat="1" ht="19.5" customHeight="1" thickTop="1" x14ac:dyDescent="0.25">
      <c r="A2" s="80" t="s">
        <v>2857</v>
      </c>
      <c r="B2" s="79"/>
      <c r="C2" s="79"/>
      <c r="D2" s="79"/>
      <c r="E2" s="79"/>
      <c r="F2" s="79"/>
      <c r="G2" s="79"/>
      <c r="H2" s="79"/>
      <c r="I2" s="79"/>
    </row>
    <row r="3" spans="1:17" s="67" customFormat="1" ht="26.25" x14ac:dyDescent="0.4">
      <c r="A3" s="70" t="s">
        <v>117</v>
      </c>
      <c r="B3" s="69"/>
      <c r="C3" s="69"/>
      <c r="D3" s="70" t="s">
        <v>116</v>
      </c>
      <c r="E3" s="69"/>
      <c r="F3" s="69"/>
      <c r="G3" s="70" t="s">
        <v>115</v>
      </c>
      <c r="H3" s="69"/>
      <c r="I3" s="70" t="s">
        <v>114</v>
      </c>
      <c r="J3" s="69"/>
      <c r="K3" s="69"/>
      <c r="M3" s="68"/>
    </row>
    <row r="4" spans="1:17" ht="40.5" customHeight="1" thickBot="1" x14ac:dyDescent="0.3">
      <c r="A4" s="78" t="s">
        <v>142</v>
      </c>
      <c r="D4" s="77" t="s">
        <v>141</v>
      </c>
      <c r="G4" s="76" t="s">
        <v>140</v>
      </c>
      <c r="I4" s="63" t="s">
        <v>139</v>
      </c>
    </row>
    <row r="5" spans="1:17" ht="12.75" thickBot="1" x14ac:dyDescent="0.3">
      <c r="A5" s="61">
        <v>8</v>
      </c>
      <c r="D5" s="60" t="s">
        <v>136</v>
      </c>
      <c r="G5" s="59" t="s">
        <v>138</v>
      </c>
      <c r="I5" s="58" t="s">
        <v>2815</v>
      </c>
    </row>
    <row r="6" spans="1:17" customFormat="1" ht="6.75" customHeight="1" x14ac:dyDescent="0.25"/>
    <row r="7" spans="1:17" ht="15" customHeight="1" x14ac:dyDescent="0.25">
      <c r="A7" s="982" t="s">
        <v>2855</v>
      </c>
      <c r="B7" s="982"/>
      <c r="C7" s="982"/>
      <c r="D7" s="982"/>
      <c r="E7" s="982"/>
      <c r="F7" s="982"/>
      <c r="G7" s="982"/>
      <c r="H7" s="982"/>
      <c r="I7" s="982"/>
    </row>
    <row r="8" spans="1:17" s="75" customFormat="1" ht="15" customHeight="1" x14ac:dyDescent="0.25">
      <c r="A8" s="73" t="s">
        <v>137</v>
      </c>
    </row>
    <row r="9" spans="1:17" ht="15" customHeight="1" x14ac:dyDescent="0.25">
      <c r="A9" s="72" t="s">
        <v>2856</v>
      </c>
      <c r="K9" s="56" t="s">
        <v>136</v>
      </c>
    </row>
    <row r="10" spans="1:17" ht="15" customHeight="1" x14ac:dyDescent="0.25">
      <c r="A10" s="72" t="s">
        <v>134</v>
      </c>
      <c r="K10" s="56" t="s">
        <v>135</v>
      </c>
    </row>
    <row r="11" spans="1:17" ht="15" customHeight="1" x14ac:dyDescent="0.25">
      <c r="A11" s="72" t="s">
        <v>132</v>
      </c>
      <c r="K11" s="56" t="s">
        <v>133</v>
      </c>
    </row>
    <row r="12" spans="1:17" ht="5.25" customHeight="1" x14ac:dyDescent="0.25">
      <c r="A12" s="72"/>
      <c r="K12" s="56" t="s">
        <v>131</v>
      </c>
    </row>
    <row r="13" spans="1:17" s="75" customFormat="1" ht="15" customHeight="1" x14ac:dyDescent="0.25">
      <c r="A13" s="73" t="s">
        <v>129</v>
      </c>
      <c r="K13" s="56" t="s">
        <v>130</v>
      </c>
    </row>
    <row r="14" spans="1:17" s="75" customFormat="1" ht="15" customHeight="1" x14ac:dyDescent="0.25">
      <c r="A14" s="72" t="s">
        <v>2990</v>
      </c>
      <c r="K14" s="56" t="s">
        <v>128</v>
      </c>
    </row>
    <row r="15" spans="1:17" s="72" customFormat="1" ht="15" customHeight="1" x14ac:dyDescent="0.25">
      <c r="A15" s="72" t="s">
        <v>126</v>
      </c>
      <c r="K15" s="56" t="s">
        <v>127</v>
      </c>
    </row>
    <row r="16" spans="1:17" s="72" customFormat="1" ht="15" customHeight="1" x14ac:dyDescent="0.25">
      <c r="A16" s="74" t="s">
        <v>3028</v>
      </c>
      <c r="K16" s="62" t="s">
        <v>125</v>
      </c>
    </row>
    <row r="17" spans="1:13" s="72" customFormat="1" ht="9" customHeight="1" x14ac:dyDescent="0.25">
      <c r="A17" s="74"/>
      <c r="K17" s="62" t="s">
        <v>124</v>
      </c>
    </row>
    <row r="18" spans="1:13" s="72" customFormat="1" ht="15" customHeight="1" x14ac:dyDescent="0.25">
      <c r="A18" s="73" t="s">
        <v>122</v>
      </c>
      <c r="K18" s="62" t="s">
        <v>123</v>
      </c>
    </row>
    <row r="19" spans="1:13" s="72" customFormat="1" ht="15" customHeight="1" x14ac:dyDescent="0.25">
      <c r="A19" s="72" t="s">
        <v>2991</v>
      </c>
      <c r="J19" s="57"/>
      <c r="K19" s="62"/>
    </row>
    <row r="20" spans="1:13" s="72" customFormat="1" ht="15" customHeight="1" x14ac:dyDescent="0.25">
      <c r="A20" s="72" t="s">
        <v>118</v>
      </c>
    </row>
    <row r="21" spans="1:13" s="72" customFormat="1" ht="15" customHeight="1" x14ac:dyDescent="0.25">
      <c r="A21" s="72" t="s">
        <v>121</v>
      </c>
    </row>
    <row r="22" spans="1:13" s="72" customFormat="1" ht="5.25" customHeight="1" x14ac:dyDescent="0.25">
      <c r="K22" s="62"/>
    </row>
    <row r="23" spans="1:13" s="72" customFormat="1" ht="15" customHeight="1" x14ac:dyDescent="0.25">
      <c r="A23" s="73" t="s">
        <v>120</v>
      </c>
      <c r="K23" s="56"/>
    </row>
    <row r="24" spans="1:13" s="72" customFormat="1" ht="15" customHeight="1" x14ac:dyDescent="0.25">
      <c r="A24" s="72" t="s">
        <v>119</v>
      </c>
      <c r="K24" s="56"/>
    </row>
    <row r="25" spans="1:13" s="72" customFormat="1" ht="15" customHeight="1" x14ac:dyDescent="0.25">
      <c r="A25" s="72" t="s">
        <v>118</v>
      </c>
      <c r="K25" s="56"/>
    </row>
    <row r="26" spans="1:13" s="71" customFormat="1" ht="15" customHeight="1" x14ac:dyDescent="0.25">
      <c r="A26" s="72" t="s">
        <v>3027</v>
      </c>
    </row>
    <row r="27" spans="1:13" s="71" customFormat="1" ht="15" customHeight="1" x14ac:dyDescent="0.25">
      <c r="A27" s="983" t="s">
        <v>162</v>
      </c>
      <c r="B27" s="983"/>
      <c r="C27" s="983"/>
      <c r="D27" s="983"/>
      <c r="E27" s="983"/>
      <c r="F27" s="983"/>
      <c r="G27" s="983"/>
      <c r="H27" s="983"/>
      <c r="I27" s="983"/>
    </row>
    <row r="28" spans="1:13" s="67" customFormat="1" ht="26.25" x14ac:dyDescent="0.4">
      <c r="A28" s="70" t="s">
        <v>117</v>
      </c>
      <c r="B28" s="69"/>
      <c r="C28" s="69"/>
      <c r="D28" s="70" t="s">
        <v>116</v>
      </c>
      <c r="E28" s="69"/>
      <c r="F28" s="69"/>
      <c r="G28" s="70" t="s">
        <v>115</v>
      </c>
      <c r="H28" s="69"/>
      <c r="I28" s="70" t="s">
        <v>114</v>
      </c>
      <c r="J28" s="69"/>
      <c r="L28" s="68"/>
      <c r="M28" s="68"/>
    </row>
    <row r="29" spans="1:13" s="62" customFormat="1" ht="12.75" thickBot="1" x14ac:dyDescent="0.3">
      <c r="A29" s="66" t="s">
        <v>113</v>
      </c>
      <c r="D29" s="65" t="s">
        <v>112</v>
      </c>
      <c r="G29" s="64" t="s">
        <v>111</v>
      </c>
      <c r="I29" s="63" t="s">
        <v>110</v>
      </c>
    </row>
    <row r="30" spans="1:13" ht="12.75" thickBot="1" x14ac:dyDescent="0.3">
      <c r="A30" s="61"/>
      <c r="D30" s="60"/>
      <c r="G30" s="59"/>
      <c r="I30" s="58"/>
    </row>
    <row r="32" spans="1:13" ht="15" customHeight="1" x14ac:dyDescent="0.2">
      <c r="A32" s="72"/>
      <c r="B32" s="72"/>
      <c r="C32" s="72"/>
      <c r="D32" s="72"/>
      <c r="E32" s="72"/>
      <c r="F32" s="72"/>
      <c r="G32" s="72"/>
      <c r="K32" s="900" t="s">
        <v>239</v>
      </c>
    </row>
    <row r="33" spans="1:16" customFormat="1" ht="19.5" customHeight="1" x14ac:dyDescent="0.25">
      <c r="A33" s="80" t="s">
        <v>2996</v>
      </c>
      <c r="B33" s="79"/>
      <c r="C33" s="79"/>
      <c r="D33" s="79"/>
      <c r="E33" s="79"/>
      <c r="F33" s="79"/>
      <c r="G33" s="79"/>
      <c r="H33" s="79"/>
      <c r="I33" s="79"/>
      <c r="K33" s="970" t="s">
        <v>3021</v>
      </c>
      <c r="L33" s="970" t="s">
        <v>3022</v>
      </c>
      <c r="M33" s="970" t="s">
        <v>3023</v>
      </c>
      <c r="N33" s="970" t="s">
        <v>3024</v>
      </c>
      <c r="P33" s="872" t="s">
        <v>57</v>
      </c>
    </row>
    <row r="34" spans="1:16" ht="16.899999999999999" customHeight="1" x14ac:dyDescent="0.25">
      <c r="A34" s="863" t="s">
        <v>3000</v>
      </c>
      <c r="E34" s="72"/>
      <c r="K34" s="873" t="s">
        <v>1821</v>
      </c>
      <c r="L34" s="876" t="s">
        <v>2897</v>
      </c>
      <c r="M34" s="874" t="s">
        <v>2874</v>
      </c>
      <c r="N34" s="875" t="s">
        <v>2879</v>
      </c>
      <c r="P34" s="980" t="s">
        <v>3001</v>
      </c>
    </row>
    <row r="35" spans="1:16" ht="16.899999999999999" customHeight="1" x14ac:dyDescent="0.25">
      <c r="A35" s="72" t="s">
        <v>3030</v>
      </c>
      <c r="E35" s="72"/>
      <c r="K35" s="873" t="s">
        <v>1818</v>
      </c>
      <c r="L35" s="876" t="s">
        <v>2898</v>
      </c>
      <c r="M35" s="874" t="s">
        <v>2875</v>
      </c>
      <c r="N35" s="875" t="s">
        <v>2880</v>
      </c>
      <c r="P35" s="980"/>
    </row>
    <row r="36" spans="1:16" ht="16.899999999999999" customHeight="1" x14ac:dyDescent="0.25">
      <c r="A36" s="72" t="s">
        <v>3031</v>
      </c>
      <c r="E36" s="72"/>
      <c r="K36" s="873" t="s">
        <v>2870</v>
      </c>
      <c r="L36" s="876" t="s">
        <v>2899</v>
      </c>
      <c r="M36" s="874" t="s">
        <v>2876</v>
      </c>
      <c r="N36" s="875" t="s">
        <v>2881</v>
      </c>
      <c r="P36" s="980"/>
    </row>
    <row r="37" spans="1:16" ht="16.899999999999999" customHeight="1" thickBot="1" x14ac:dyDescent="0.25">
      <c r="A37" s="902" t="s">
        <v>3032</v>
      </c>
      <c r="E37" s="72"/>
      <c r="H37" s="981" t="s">
        <v>239</v>
      </c>
      <c r="I37" s="981"/>
      <c r="K37" s="873" t="s">
        <v>2871</v>
      </c>
      <c r="L37" s="876" t="s">
        <v>2900</v>
      </c>
      <c r="M37" s="874" t="s">
        <v>2877</v>
      </c>
      <c r="N37" s="875" t="s">
        <v>2882</v>
      </c>
      <c r="P37" s="980"/>
    </row>
    <row r="38" spans="1:16" ht="16.899999999999999" customHeight="1" thickBot="1" x14ac:dyDescent="0.3">
      <c r="A38" s="72" t="s">
        <v>3025</v>
      </c>
      <c r="E38" s="72"/>
      <c r="H38" s="866" t="s">
        <v>57</v>
      </c>
      <c r="I38" s="867" t="s">
        <v>2995</v>
      </c>
      <c r="K38" s="899" t="s">
        <v>1820</v>
      </c>
      <c r="M38" s="903" t="s">
        <v>3033</v>
      </c>
    </row>
    <row r="39" spans="1:16" ht="15" customHeight="1" thickBot="1" x14ac:dyDescent="0.3">
      <c r="A39" s="72" t="s">
        <v>3026</v>
      </c>
      <c r="B39" s="72"/>
      <c r="C39" s="72"/>
      <c r="D39" s="72"/>
      <c r="E39" s="72"/>
      <c r="F39" s="72"/>
      <c r="G39" s="72"/>
      <c r="H39" s="864" t="s">
        <v>3023</v>
      </c>
      <c r="I39" s="865" t="s">
        <v>2874</v>
      </c>
      <c r="O39"/>
    </row>
    <row r="40" spans="1:16" ht="15" customHeight="1" x14ac:dyDescent="0.25">
      <c r="A40" s="72" t="s">
        <v>3004</v>
      </c>
      <c r="B40" s="72"/>
      <c r="C40" s="72"/>
      <c r="D40" s="72"/>
      <c r="E40" s="72"/>
      <c r="F40" s="72"/>
      <c r="G40" s="72"/>
      <c r="K40" s="56" t="s">
        <v>241</v>
      </c>
    </row>
    <row r="41" spans="1:16" ht="15" customHeight="1" thickBot="1" x14ac:dyDescent="0.25">
      <c r="A41" s="863" t="s">
        <v>3029</v>
      </c>
      <c r="B41" s="72"/>
      <c r="C41" s="72"/>
      <c r="D41" s="72"/>
      <c r="E41" s="72"/>
      <c r="F41" s="72"/>
      <c r="G41" s="72"/>
      <c r="H41" s="72"/>
      <c r="I41" s="901" t="s">
        <v>241</v>
      </c>
      <c r="K41" s="1094" t="s">
        <v>2873</v>
      </c>
      <c r="L41" s="1095" t="s">
        <v>2867</v>
      </c>
      <c r="M41" s="1095" t="s">
        <v>2868</v>
      </c>
      <c r="N41" s="1095" t="s">
        <v>2869</v>
      </c>
      <c r="P41" s="1091" t="s">
        <v>57</v>
      </c>
    </row>
    <row r="42" spans="1:16" ht="15" customHeight="1" thickBot="1" x14ac:dyDescent="0.3">
      <c r="A42" s="72" t="s">
        <v>3146</v>
      </c>
      <c r="B42" s="72"/>
      <c r="C42" s="72"/>
      <c r="D42" s="72"/>
      <c r="E42" s="72"/>
      <c r="F42" s="72"/>
      <c r="G42" s="72"/>
      <c r="H42" s="868" t="s">
        <v>57</v>
      </c>
      <c r="I42" s="869" t="s">
        <v>2995</v>
      </c>
      <c r="K42" s="1092" t="s">
        <v>1821</v>
      </c>
      <c r="L42" s="876" t="s">
        <v>2897</v>
      </c>
      <c r="M42" s="874" t="s">
        <v>2874</v>
      </c>
      <c r="N42" s="1093" t="s">
        <v>2879</v>
      </c>
      <c r="P42" s="980" t="s">
        <v>3001</v>
      </c>
    </row>
    <row r="43" spans="1:16" ht="15" customHeight="1" thickBot="1" x14ac:dyDescent="0.3">
      <c r="A43" s="72" t="s">
        <v>3034</v>
      </c>
      <c r="B43" s="72"/>
      <c r="C43" s="72"/>
      <c r="D43" s="72"/>
      <c r="E43" s="72"/>
      <c r="F43" s="72"/>
      <c r="G43" s="72"/>
      <c r="H43" s="870"/>
      <c r="I43" s="871"/>
      <c r="K43" s="971" t="s">
        <v>1818</v>
      </c>
      <c r="L43" s="876" t="s">
        <v>2898</v>
      </c>
      <c r="M43" s="874" t="s">
        <v>2875</v>
      </c>
      <c r="N43" s="973" t="s">
        <v>2880</v>
      </c>
      <c r="P43" s="980"/>
    </row>
    <row r="44" spans="1:16" ht="15" customHeight="1" x14ac:dyDescent="0.25">
      <c r="A44" s="72" t="s">
        <v>3145</v>
      </c>
      <c r="B44" s="72"/>
      <c r="C44" s="72"/>
      <c r="D44" s="72"/>
      <c r="E44" s="72"/>
      <c r="F44" s="72"/>
      <c r="G44" s="72"/>
      <c r="H44" s="72"/>
      <c r="I44" s="72"/>
      <c r="K44" s="971" t="s">
        <v>2870</v>
      </c>
      <c r="L44" s="876" t="s">
        <v>2899</v>
      </c>
      <c r="M44" s="874" t="s">
        <v>2876</v>
      </c>
      <c r="N44" s="973" t="s">
        <v>2881</v>
      </c>
      <c r="P44" s="980"/>
    </row>
    <row r="45" spans="1:16" ht="15" customHeight="1" x14ac:dyDescent="0.25">
      <c r="A45" s="72"/>
      <c r="B45" s="72"/>
      <c r="C45" s="72"/>
      <c r="D45" s="72"/>
      <c r="E45" s="72"/>
      <c r="F45" s="72"/>
      <c r="G45" s="72"/>
      <c r="H45" s="72"/>
      <c r="I45" s="72"/>
      <c r="K45" s="972" t="s">
        <v>2871</v>
      </c>
      <c r="L45" s="876" t="s">
        <v>2900</v>
      </c>
      <c r="M45" s="874" t="s">
        <v>2877</v>
      </c>
      <c r="N45" s="974" t="s">
        <v>2882</v>
      </c>
      <c r="P45" s="980"/>
    </row>
    <row r="46" spans="1:16" ht="15" customHeight="1" x14ac:dyDescent="0.25">
      <c r="A46" s="72"/>
      <c r="B46" s="72"/>
      <c r="C46" s="72"/>
      <c r="D46" s="72"/>
      <c r="E46" s="72"/>
      <c r="F46" s="72"/>
      <c r="G46" s="72"/>
      <c r="H46" s="72"/>
      <c r="I46" s="72"/>
    </row>
    <row r="47" spans="1:16" ht="15" customHeight="1" x14ac:dyDescent="0.25">
      <c r="A47" s="72"/>
      <c r="B47" s="72"/>
      <c r="C47" s="72"/>
      <c r="D47" s="72"/>
      <c r="E47" s="72"/>
      <c r="F47" s="72"/>
      <c r="G47" s="72"/>
      <c r="H47" s="72"/>
      <c r="I47" s="72"/>
    </row>
    <row r="48" spans="1:16" ht="15" customHeight="1" x14ac:dyDescent="0.25">
      <c r="A48" s="72"/>
      <c r="B48" s="72"/>
      <c r="C48" s="72"/>
      <c r="D48" s="72"/>
      <c r="E48" s="72"/>
      <c r="F48" s="72"/>
      <c r="G48" s="72"/>
      <c r="H48" s="72"/>
      <c r="I48" s="72"/>
    </row>
    <row r="49" spans="1:9" ht="15" customHeight="1" x14ac:dyDescent="0.25">
      <c r="A49" s="72"/>
      <c r="B49" s="72"/>
      <c r="C49" s="72"/>
      <c r="D49" s="72"/>
      <c r="E49" s="72"/>
      <c r="F49" s="72"/>
      <c r="G49" s="72"/>
      <c r="H49" s="72"/>
      <c r="I49" s="72"/>
    </row>
    <row r="50" spans="1:9" ht="15" customHeight="1" x14ac:dyDescent="0.25">
      <c r="A50" s="72"/>
      <c r="B50" s="72"/>
      <c r="C50" s="72"/>
      <c r="D50" s="72"/>
      <c r="E50" s="72"/>
      <c r="F50" s="72"/>
      <c r="G50" s="72"/>
      <c r="H50" s="72"/>
      <c r="I50" s="72"/>
    </row>
    <row r="51" spans="1:9" ht="15" customHeight="1" x14ac:dyDescent="0.25">
      <c r="A51" s="72"/>
      <c r="B51" s="72"/>
      <c r="C51" s="72"/>
      <c r="D51" s="72"/>
      <c r="E51" s="72"/>
      <c r="F51" s="72"/>
      <c r="G51" s="72"/>
      <c r="H51" s="72"/>
      <c r="I51" s="72"/>
    </row>
    <row r="52" spans="1:9" ht="15" customHeight="1" x14ac:dyDescent="0.25">
      <c r="A52" s="72"/>
      <c r="B52" s="72"/>
      <c r="C52" s="72"/>
      <c r="D52" s="72"/>
      <c r="E52" s="72"/>
      <c r="F52" s="72"/>
      <c r="G52" s="72"/>
      <c r="H52" s="72"/>
      <c r="I52" s="72"/>
    </row>
    <row r="53" spans="1:9" ht="15" customHeight="1" x14ac:dyDescent="0.25">
      <c r="A53" s="72"/>
      <c r="B53" s="72"/>
      <c r="C53" s="72"/>
      <c r="D53" s="72"/>
      <c r="E53" s="72"/>
      <c r="F53" s="72"/>
      <c r="G53" s="72"/>
      <c r="H53" s="72"/>
      <c r="I53" s="72"/>
    </row>
    <row r="54" spans="1:9" ht="15" customHeight="1" x14ac:dyDescent="0.25">
      <c r="A54" s="72"/>
      <c r="B54" s="72"/>
      <c r="C54" s="72"/>
      <c r="D54" s="72"/>
      <c r="E54" s="72"/>
      <c r="F54" s="72"/>
      <c r="G54" s="72"/>
      <c r="H54" s="72"/>
      <c r="I54" s="72"/>
    </row>
    <row r="55" spans="1:9" ht="15" customHeight="1" x14ac:dyDescent="0.25">
      <c r="A55" s="72"/>
      <c r="B55" s="72"/>
      <c r="C55" s="72"/>
      <c r="D55" s="72"/>
      <c r="E55" s="72"/>
      <c r="F55" s="72"/>
      <c r="G55" s="72"/>
      <c r="H55" s="72"/>
      <c r="I55" s="72"/>
    </row>
    <row r="56" spans="1:9" ht="15" customHeight="1" x14ac:dyDescent="0.25">
      <c r="A56" s="72"/>
      <c r="B56" s="72"/>
      <c r="C56" s="72"/>
      <c r="D56" s="72"/>
      <c r="E56" s="72"/>
      <c r="F56" s="72"/>
      <c r="G56" s="72"/>
      <c r="H56" s="72"/>
      <c r="I56" s="72"/>
    </row>
    <row r="57" spans="1:9" ht="15" customHeight="1" x14ac:dyDescent="0.25">
      <c r="A57" s="72"/>
      <c r="B57" s="72"/>
      <c r="C57" s="72"/>
      <c r="D57" s="72"/>
      <c r="E57" s="72"/>
      <c r="F57" s="72"/>
      <c r="G57" s="72"/>
      <c r="H57" s="72"/>
      <c r="I57" s="72"/>
    </row>
    <row r="58" spans="1:9" ht="15" customHeight="1" x14ac:dyDescent="0.25">
      <c r="A58" s="72"/>
      <c r="B58" s="72"/>
      <c r="C58" s="72"/>
      <c r="D58" s="72"/>
      <c r="E58" s="72"/>
      <c r="F58" s="72"/>
      <c r="G58" s="72"/>
      <c r="H58" s="72"/>
      <c r="I58" s="72"/>
    </row>
    <row r="59" spans="1:9" ht="15" customHeight="1" x14ac:dyDescent="0.25">
      <c r="A59" s="72"/>
      <c r="B59" s="72"/>
      <c r="C59" s="72"/>
      <c r="D59" s="72"/>
      <c r="E59" s="72"/>
      <c r="F59" s="72"/>
      <c r="G59" s="72"/>
      <c r="H59" s="72"/>
      <c r="I59" s="72"/>
    </row>
    <row r="60" spans="1:9" ht="15" customHeight="1" x14ac:dyDescent="0.25">
      <c r="A60" s="72"/>
      <c r="B60" s="72"/>
      <c r="C60" s="72"/>
      <c r="D60" s="72"/>
      <c r="E60" s="72"/>
      <c r="F60" s="72"/>
      <c r="G60" s="72"/>
      <c r="H60" s="72"/>
      <c r="I60" s="72"/>
    </row>
    <row r="61" spans="1:9" ht="15" customHeight="1" x14ac:dyDescent="0.25">
      <c r="A61" s="72"/>
      <c r="B61" s="72"/>
      <c r="C61" s="72"/>
      <c r="D61" s="72"/>
      <c r="E61" s="72"/>
      <c r="F61" s="72"/>
      <c r="G61" s="72"/>
      <c r="H61" s="72"/>
      <c r="I61" s="72"/>
    </row>
    <row r="62" spans="1:9" ht="15" customHeight="1" x14ac:dyDescent="0.25">
      <c r="A62" s="72"/>
      <c r="B62" s="72"/>
      <c r="C62" s="72"/>
      <c r="D62" s="72"/>
      <c r="E62" s="72"/>
      <c r="F62" s="72"/>
      <c r="G62" s="72"/>
      <c r="H62" s="72"/>
      <c r="I62" s="72"/>
    </row>
    <row r="63" spans="1:9" ht="15" customHeight="1" x14ac:dyDescent="0.25">
      <c r="A63" s="72"/>
      <c r="B63" s="72"/>
      <c r="C63" s="72"/>
      <c r="D63" s="72"/>
      <c r="E63" s="72"/>
      <c r="F63" s="72"/>
      <c r="G63" s="72"/>
      <c r="H63" s="72"/>
      <c r="I63" s="72"/>
    </row>
    <row r="64" spans="1:9" ht="15" customHeight="1" x14ac:dyDescent="0.25">
      <c r="A64" s="72"/>
      <c r="B64" s="72"/>
      <c r="C64" s="72"/>
      <c r="D64" s="72"/>
      <c r="E64" s="72"/>
      <c r="F64" s="72"/>
      <c r="G64" s="72"/>
      <c r="H64" s="72"/>
      <c r="I64" s="72"/>
    </row>
    <row r="65" spans="1:9" ht="15" customHeight="1" x14ac:dyDescent="0.25">
      <c r="A65" s="72"/>
      <c r="B65" s="72"/>
      <c r="C65" s="72"/>
      <c r="D65" s="72"/>
      <c r="E65" s="72"/>
      <c r="F65" s="72"/>
      <c r="G65" s="72"/>
      <c r="H65" s="72"/>
      <c r="I65" s="72"/>
    </row>
    <row r="66" spans="1:9" ht="15" customHeight="1" x14ac:dyDescent="0.25">
      <c r="A66" s="72"/>
      <c r="B66" s="72"/>
      <c r="C66" s="72"/>
      <c r="D66" s="72"/>
      <c r="E66" s="72"/>
      <c r="F66" s="72"/>
      <c r="G66" s="72"/>
      <c r="H66" s="72"/>
      <c r="I66" s="72"/>
    </row>
    <row r="67" spans="1:9" ht="15" customHeight="1" x14ac:dyDescent="0.25">
      <c r="A67" s="72"/>
      <c r="B67" s="72"/>
      <c r="C67" s="72"/>
      <c r="D67" s="72"/>
      <c r="E67" s="72"/>
      <c r="F67" s="72"/>
      <c r="G67" s="72"/>
      <c r="H67" s="72"/>
      <c r="I67" s="72"/>
    </row>
    <row r="68" spans="1:9" ht="15" customHeight="1" x14ac:dyDescent="0.25">
      <c r="A68" s="72"/>
      <c r="B68" s="72"/>
      <c r="C68" s="72"/>
      <c r="D68" s="72"/>
      <c r="E68" s="72"/>
      <c r="F68" s="72"/>
      <c r="G68" s="72"/>
      <c r="H68" s="72"/>
      <c r="I68" s="72"/>
    </row>
    <row r="69" spans="1:9" ht="15" customHeight="1" x14ac:dyDescent="0.25">
      <c r="A69" s="72"/>
      <c r="B69" s="72"/>
      <c r="C69" s="72"/>
      <c r="D69" s="72"/>
      <c r="E69" s="72"/>
      <c r="F69" s="72"/>
      <c r="G69" s="72"/>
      <c r="H69" s="72"/>
      <c r="I69" s="72"/>
    </row>
    <row r="70" spans="1:9" ht="15" customHeight="1" x14ac:dyDescent="0.25">
      <c r="A70" s="72"/>
      <c r="B70" s="72"/>
      <c r="C70" s="72"/>
      <c r="D70" s="72"/>
      <c r="E70" s="72"/>
      <c r="F70" s="72"/>
      <c r="G70" s="72"/>
      <c r="H70" s="72"/>
      <c r="I70" s="72"/>
    </row>
    <row r="71" spans="1:9" ht="15" customHeight="1" x14ac:dyDescent="0.25">
      <c r="A71" s="72"/>
      <c r="B71" s="72"/>
      <c r="C71" s="72"/>
      <c r="D71" s="72"/>
      <c r="E71" s="72"/>
      <c r="F71" s="72"/>
      <c r="G71" s="72"/>
      <c r="H71" s="72"/>
      <c r="I71" s="72"/>
    </row>
    <row r="72" spans="1:9" ht="15" customHeight="1" x14ac:dyDescent="0.25">
      <c r="A72" s="72"/>
      <c r="B72" s="72"/>
      <c r="C72" s="72"/>
      <c r="D72" s="72"/>
      <c r="E72" s="72"/>
      <c r="F72" s="72"/>
      <c r="G72" s="72"/>
      <c r="H72" s="72"/>
      <c r="I72" s="72"/>
    </row>
    <row r="73" spans="1:9" ht="15" customHeight="1" x14ac:dyDescent="0.25">
      <c r="A73" s="72"/>
      <c r="B73" s="72"/>
      <c r="C73" s="72"/>
      <c r="D73" s="72"/>
      <c r="E73" s="72"/>
      <c r="F73" s="72"/>
      <c r="G73" s="72"/>
      <c r="H73" s="72"/>
      <c r="I73" s="72"/>
    </row>
    <row r="74" spans="1:9" ht="15" customHeight="1" x14ac:dyDescent="0.25">
      <c r="A74" s="72"/>
      <c r="B74" s="72"/>
      <c r="C74" s="72"/>
      <c r="D74" s="72"/>
      <c r="E74" s="72"/>
      <c r="F74" s="72"/>
      <c r="G74" s="72"/>
      <c r="H74" s="72"/>
      <c r="I74" s="72"/>
    </row>
    <row r="75" spans="1:9" ht="15" customHeight="1" x14ac:dyDescent="0.25">
      <c r="A75" s="72"/>
      <c r="B75" s="72"/>
      <c r="C75" s="72"/>
      <c r="D75" s="72"/>
      <c r="E75" s="72"/>
      <c r="F75" s="72"/>
      <c r="G75" s="72"/>
      <c r="H75" s="72"/>
      <c r="I75" s="72"/>
    </row>
    <row r="76" spans="1:9" ht="15" customHeight="1" x14ac:dyDescent="0.25">
      <c r="A76" s="72"/>
      <c r="B76" s="72"/>
      <c r="C76" s="72"/>
      <c r="D76" s="72"/>
      <c r="E76" s="72"/>
      <c r="F76" s="72"/>
      <c r="G76" s="72"/>
      <c r="H76" s="72"/>
      <c r="I76" s="72"/>
    </row>
    <row r="77" spans="1:9" ht="15" customHeight="1" x14ac:dyDescent="0.25">
      <c r="A77" s="72"/>
      <c r="B77" s="72"/>
      <c r="C77" s="72"/>
      <c r="D77" s="72"/>
      <c r="E77" s="72"/>
      <c r="F77" s="72"/>
      <c r="G77" s="72"/>
      <c r="H77" s="72"/>
      <c r="I77" s="72"/>
    </row>
    <row r="78" spans="1:9" ht="15" customHeight="1" x14ac:dyDescent="0.25">
      <c r="A78" s="72"/>
      <c r="B78" s="72"/>
      <c r="C78" s="72"/>
      <c r="D78" s="72"/>
      <c r="E78" s="72"/>
      <c r="F78" s="72"/>
      <c r="G78" s="72"/>
      <c r="H78" s="72"/>
      <c r="I78" s="72"/>
    </row>
    <row r="79" spans="1:9" ht="15" customHeight="1" x14ac:dyDescent="0.25">
      <c r="A79" s="72"/>
      <c r="B79" s="72"/>
      <c r="C79" s="72"/>
      <c r="D79" s="72"/>
      <c r="E79" s="72"/>
      <c r="F79" s="72"/>
      <c r="G79" s="72"/>
      <c r="H79" s="72"/>
      <c r="I79" s="72"/>
    </row>
    <row r="80" spans="1:9" ht="15" customHeight="1" x14ac:dyDescent="0.25">
      <c r="A80" s="72"/>
      <c r="B80" s="72"/>
      <c r="C80" s="72"/>
      <c r="D80" s="72"/>
      <c r="E80" s="72"/>
      <c r="F80" s="72"/>
      <c r="G80" s="72"/>
      <c r="H80" s="72"/>
      <c r="I80" s="72"/>
    </row>
    <row r="81" spans="1:9" ht="15" customHeight="1" x14ac:dyDescent="0.25">
      <c r="A81" s="72"/>
      <c r="B81" s="72"/>
      <c r="C81" s="72"/>
      <c r="D81" s="72"/>
      <c r="E81" s="72"/>
      <c r="F81" s="72"/>
      <c r="G81" s="72"/>
      <c r="H81" s="72"/>
      <c r="I81" s="72"/>
    </row>
    <row r="82" spans="1:9" ht="15" customHeight="1" x14ac:dyDescent="0.25">
      <c r="A82" s="72"/>
      <c r="B82" s="72"/>
      <c r="C82" s="72"/>
      <c r="D82" s="72"/>
      <c r="E82" s="72"/>
      <c r="F82" s="72"/>
      <c r="G82" s="72"/>
      <c r="H82" s="72"/>
      <c r="I82" s="72"/>
    </row>
    <row r="83" spans="1:9" ht="15" customHeight="1" x14ac:dyDescent="0.25">
      <c r="A83" s="72"/>
      <c r="B83" s="72"/>
      <c r="C83" s="72"/>
      <c r="D83" s="72"/>
      <c r="E83" s="72"/>
      <c r="F83" s="72"/>
      <c r="G83" s="72"/>
      <c r="H83" s="72"/>
      <c r="I83" s="72"/>
    </row>
    <row r="84" spans="1:9" ht="15" customHeight="1" x14ac:dyDescent="0.25">
      <c r="A84" s="72"/>
      <c r="B84" s="72"/>
      <c r="C84" s="72"/>
      <c r="D84" s="72"/>
      <c r="E84" s="72"/>
      <c r="F84" s="72"/>
      <c r="G84" s="72"/>
      <c r="H84" s="72"/>
      <c r="I84" s="72"/>
    </row>
    <row r="85" spans="1:9" ht="15" customHeight="1" x14ac:dyDescent="0.25">
      <c r="A85" s="72"/>
      <c r="B85" s="72"/>
      <c r="C85" s="72"/>
      <c r="D85" s="72"/>
      <c r="E85" s="72"/>
      <c r="F85" s="72"/>
      <c r="G85" s="72"/>
      <c r="H85" s="72"/>
      <c r="I85" s="72"/>
    </row>
    <row r="86" spans="1:9" ht="15" customHeight="1" x14ac:dyDescent="0.25">
      <c r="A86" s="72"/>
      <c r="B86" s="72"/>
      <c r="C86" s="72"/>
      <c r="D86" s="72"/>
      <c r="E86" s="72"/>
      <c r="F86" s="72"/>
      <c r="G86" s="72"/>
      <c r="H86" s="72"/>
      <c r="I86" s="72"/>
    </row>
    <row r="87" spans="1:9" ht="15" customHeight="1" x14ac:dyDescent="0.25">
      <c r="A87" s="72"/>
      <c r="B87" s="72"/>
      <c r="C87" s="72"/>
      <c r="D87" s="72"/>
      <c r="E87" s="72"/>
      <c r="F87" s="72"/>
      <c r="G87" s="72"/>
      <c r="H87" s="72"/>
      <c r="I87" s="72"/>
    </row>
    <row r="88" spans="1:9" ht="15" customHeight="1" x14ac:dyDescent="0.25">
      <c r="A88" s="72"/>
      <c r="B88" s="72"/>
      <c r="C88" s="72"/>
      <c r="D88" s="72"/>
      <c r="E88" s="72"/>
      <c r="F88" s="72"/>
      <c r="G88" s="72"/>
      <c r="H88" s="72"/>
      <c r="I88" s="72"/>
    </row>
    <row r="89" spans="1:9" ht="15" customHeight="1" x14ac:dyDescent="0.25">
      <c r="A89" s="72"/>
      <c r="B89" s="72"/>
      <c r="C89" s="72"/>
      <c r="D89" s="72"/>
      <c r="E89" s="72"/>
      <c r="F89" s="72"/>
      <c r="G89" s="72"/>
      <c r="H89" s="72"/>
      <c r="I89" s="72"/>
    </row>
    <row r="90" spans="1:9" ht="15" customHeight="1" x14ac:dyDescent="0.25">
      <c r="A90" s="72"/>
      <c r="B90" s="72"/>
      <c r="C90" s="72"/>
      <c r="D90" s="72"/>
      <c r="E90" s="72"/>
      <c r="F90" s="72"/>
      <c r="G90" s="72"/>
      <c r="H90" s="72"/>
      <c r="I90" s="72"/>
    </row>
    <row r="91" spans="1:9" ht="15" customHeight="1" x14ac:dyDescent="0.25">
      <c r="A91" s="72"/>
      <c r="B91" s="72"/>
      <c r="C91" s="72"/>
      <c r="D91" s="72"/>
      <c r="E91" s="72"/>
      <c r="F91" s="72"/>
      <c r="G91" s="72"/>
      <c r="H91" s="72"/>
      <c r="I91" s="72"/>
    </row>
    <row r="92" spans="1:9" ht="15" customHeight="1" x14ac:dyDescent="0.25">
      <c r="A92" s="72"/>
      <c r="B92" s="72"/>
      <c r="C92" s="72"/>
      <c r="D92" s="72"/>
      <c r="E92" s="72"/>
      <c r="F92" s="72"/>
      <c r="G92" s="72"/>
      <c r="H92" s="72"/>
      <c r="I92" s="72"/>
    </row>
    <row r="93" spans="1:9" ht="15" customHeight="1" x14ac:dyDescent="0.25">
      <c r="A93" s="72"/>
      <c r="B93" s="72"/>
      <c r="C93" s="72"/>
      <c r="D93" s="72"/>
      <c r="E93" s="72"/>
      <c r="F93" s="72"/>
      <c r="G93" s="72"/>
      <c r="H93" s="72"/>
      <c r="I93" s="72"/>
    </row>
    <row r="94" spans="1:9" ht="15" customHeight="1" x14ac:dyDescent="0.25">
      <c r="A94" s="72"/>
      <c r="B94" s="72"/>
      <c r="C94" s="72"/>
      <c r="D94" s="72"/>
      <c r="E94" s="72"/>
      <c r="F94" s="72"/>
      <c r="G94" s="72"/>
      <c r="H94" s="72"/>
      <c r="I94" s="72"/>
    </row>
    <row r="95" spans="1:9" ht="15" customHeight="1" x14ac:dyDescent="0.25">
      <c r="A95" s="72"/>
      <c r="B95" s="72"/>
      <c r="C95" s="72"/>
      <c r="D95" s="72"/>
      <c r="E95" s="72"/>
      <c r="F95" s="72"/>
      <c r="G95" s="72"/>
      <c r="H95" s="72"/>
      <c r="I95" s="72"/>
    </row>
    <row r="96" spans="1:9" ht="15" customHeight="1" x14ac:dyDescent="0.25">
      <c r="A96" s="72"/>
      <c r="B96" s="72"/>
      <c r="C96" s="72"/>
      <c r="D96" s="72"/>
      <c r="E96" s="72"/>
      <c r="F96" s="72"/>
      <c r="G96" s="72"/>
      <c r="H96" s="72"/>
      <c r="I96" s="72"/>
    </row>
    <row r="97" spans="1:9" ht="15" customHeight="1" x14ac:dyDescent="0.25">
      <c r="A97" s="72"/>
      <c r="B97" s="72"/>
      <c r="C97" s="72"/>
      <c r="D97" s="72"/>
      <c r="E97" s="72"/>
      <c r="F97" s="72"/>
      <c r="G97" s="72"/>
      <c r="H97" s="72"/>
      <c r="I97" s="72"/>
    </row>
    <row r="98" spans="1:9" ht="15" customHeight="1" x14ac:dyDescent="0.25">
      <c r="A98" s="72"/>
      <c r="B98" s="72"/>
      <c r="C98" s="72"/>
      <c r="D98" s="72"/>
      <c r="E98" s="72"/>
      <c r="F98" s="72"/>
      <c r="G98" s="72"/>
      <c r="H98" s="72"/>
      <c r="I98" s="72"/>
    </row>
    <row r="99" spans="1:9" ht="15" customHeight="1" x14ac:dyDescent="0.25">
      <c r="A99" s="72"/>
      <c r="B99" s="72"/>
      <c r="C99" s="72"/>
      <c r="D99" s="72"/>
      <c r="E99" s="72"/>
      <c r="F99" s="72"/>
      <c r="G99" s="72"/>
      <c r="H99" s="72"/>
      <c r="I99" s="72"/>
    </row>
    <row r="100" spans="1:9" ht="15" customHeight="1" x14ac:dyDescent="0.25">
      <c r="A100" s="72"/>
      <c r="B100" s="72"/>
      <c r="C100" s="72"/>
      <c r="D100" s="72"/>
      <c r="E100" s="72"/>
      <c r="F100" s="72"/>
      <c r="G100" s="72"/>
      <c r="H100" s="72"/>
      <c r="I100" s="72"/>
    </row>
    <row r="101" spans="1:9" ht="15" customHeight="1" x14ac:dyDescent="0.25">
      <c r="A101" s="72"/>
      <c r="B101" s="72"/>
      <c r="C101" s="72"/>
      <c r="D101" s="72"/>
      <c r="E101" s="72"/>
      <c r="F101" s="72"/>
      <c r="G101" s="72"/>
      <c r="H101" s="72"/>
      <c r="I101" s="72"/>
    </row>
    <row r="102" spans="1:9" ht="15" customHeight="1" x14ac:dyDescent="0.25">
      <c r="A102" s="72"/>
      <c r="B102" s="72"/>
      <c r="C102" s="72"/>
      <c r="D102" s="72"/>
      <c r="E102" s="72"/>
      <c r="F102" s="72"/>
      <c r="G102" s="72"/>
      <c r="H102" s="72"/>
      <c r="I102" s="72"/>
    </row>
    <row r="103" spans="1:9" ht="15" customHeight="1" x14ac:dyDescent="0.25">
      <c r="A103" s="72"/>
      <c r="B103" s="72"/>
      <c r="C103" s="72"/>
      <c r="D103" s="72"/>
      <c r="E103" s="72"/>
      <c r="F103" s="72"/>
      <c r="G103" s="72"/>
      <c r="H103" s="72"/>
      <c r="I103" s="72"/>
    </row>
    <row r="104" spans="1:9" ht="15" customHeight="1" x14ac:dyDescent="0.25">
      <c r="A104" s="72"/>
      <c r="B104" s="72"/>
      <c r="C104" s="72"/>
      <c r="D104" s="72"/>
      <c r="E104" s="72"/>
      <c r="F104" s="72"/>
      <c r="G104" s="72"/>
      <c r="H104" s="72"/>
      <c r="I104" s="72"/>
    </row>
    <row r="105" spans="1:9" ht="15" customHeight="1" x14ac:dyDescent="0.25">
      <c r="A105" s="72"/>
      <c r="B105" s="72"/>
      <c r="C105" s="72"/>
      <c r="D105" s="72"/>
      <c r="E105" s="72"/>
      <c r="F105" s="72"/>
      <c r="G105" s="72"/>
      <c r="H105" s="72"/>
      <c r="I105" s="72"/>
    </row>
    <row r="106" spans="1:9" ht="15" customHeight="1" x14ac:dyDescent="0.25">
      <c r="A106" s="72"/>
      <c r="B106" s="72"/>
      <c r="C106" s="72"/>
      <c r="D106" s="72"/>
      <c r="E106" s="72"/>
      <c r="F106" s="72"/>
      <c r="G106" s="72"/>
      <c r="H106" s="72"/>
      <c r="I106" s="72"/>
    </row>
    <row r="107" spans="1:9" ht="15" customHeight="1" x14ac:dyDescent="0.25">
      <c r="A107" s="72"/>
      <c r="B107" s="72"/>
      <c r="C107" s="72"/>
      <c r="D107" s="72"/>
      <c r="E107" s="72"/>
      <c r="F107" s="72"/>
      <c r="G107" s="72"/>
      <c r="H107" s="72"/>
      <c r="I107" s="72"/>
    </row>
    <row r="108" spans="1:9" ht="15" customHeight="1" x14ac:dyDescent="0.25">
      <c r="A108" s="72"/>
      <c r="B108" s="72"/>
      <c r="C108" s="72"/>
      <c r="D108" s="72"/>
      <c r="E108" s="72"/>
      <c r="F108" s="72"/>
      <c r="G108" s="72"/>
      <c r="H108" s="72"/>
      <c r="I108" s="72"/>
    </row>
    <row r="109" spans="1:9" ht="15" customHeight="1" x14ac:dyDescent="0.25">
      <c r="A109" s="72"/>
      <c r="B109" s="72"/>
      <c r="C109" s="72"/>
      <c r="D109" s="72"/>
      <c r="E109" s="72"/>
      <c r="F109" s="72"/>
      <c r="G109" s="72"/>
      <c r="H109" s="72"/>
      <c r="I109" s="72"/>
    </row>
    <row r="110" spans="1:9" ht="15" customHeight="1" x14ac:dyDescent="0.25">
      <c r="A110" s="72"/>
      <c r="B110" s="72"/>
      <c r="C110" s="72"/>
      <c r="D110" s="72"/>
      <c r="E110" s="72"/>
      <c r="F110" s="72"/>
      <c r="G110" s="72"/>
      <c r="H110" s="72"/>
      <c r="I110" s="72"/>
    </row>
    <row r="111" spans="1:9" ht="15" customHeight="1" x14ac:dyDescent="0.25">
      <c r="A111" s="72"/>
      <c r="B111" s="72"/>
      <c r="C111" s="72"/>
      <c r="D111" s="72"/>
      <c r="E111" s="72"/>
      <c r="F111" s="72"/>
      <c r="G111" s="72"/>
      <c r="H111" s="72"/>
      <c r="I111" s="72"/>
    </row>
    <row r="112" spans="1:9" ht="15" customHeight="1" x14ac:dyDescent="0.25">
      <c r="A112" s="72"/>
      <c r="B112" s="72"/>
      <c r="C112" s="72"/>
      <c r="D112" s="72"/>
      <c r="E112" s="72"/>
      <c r="F112" s="72"/>
      <c r="G112" s="72"/>
      <c r="H112" s="72"/>
      <c r="I112" s="72"/>
    </row>
    <row r="113" spans="1:9" ht="15" customHeight="1" x14ac:dyDescent="0.25">
      <c r="A113" s="72"/>
      <c r="B113" s="72"/>
      <c r="C113" s="72"/>
      <c r="D113" s="72"/>
      <c r="E113" s="72"/>
      <c r="F113" s="72"/>
      <c r="G113" s="72"/>
      <c r="H113" s="72"/>
      <c r="I113" s="72"/>
    </row>
    <row r="114" spans="1:9" ht="15" customHeight="1" x14ac:dyDescent="0.25">
      <c r="A114" s="72"/>
      <c r="B114" s="72"/>
      <c r="C114" s="72"/>
      <c r="D114" s="72"/>
      <c r="E114" s="72"/>
      <c r="F114" s="72"/>
      <c r="G114" s="72"/>
      <c r="H114" s="72"/>
      <c r="I114" s="72"/>
    </row>
    <row r="115" spans="1:9" ht="15" customHeight="1" x14ac:dyDescent="0.25">
      <c r="A115" s="72"/>
      <c r="B115" s="72"/>
      <c r="C115" s="72"/>
      <c r="D115" s="72"/>
      <c r="E115" s="72"/>
      <c r="F115" s="72"/>
      <c r="G115" s="72"/>
      <c r="H115" s="72"/>
      <c r="I115" s="72"/>
    </row>
    <row r="116" spans="1:9" ht="15" customHeight="1" x14ac:dyDescent="0.25">
      <c r="A116" s="72"/>
      <c r="B116" s="72"/>
      <c r="C116" s="72"/>
      <c r="D116" s="72"/>
      <c r="E116" s="72"/>
      <c r="F116" s="72"/>
      <c r="G116" s="72"/>
      <c r="H116" s="72"/>
      <c r="I116" s="72"/>
    </row>
    <row r="117" spans="1:9" ht="15" customHeight="1" x14ac:dyDescent="0.25">
      <c r="A117" s="72"/>
      <c r="B117" s="72"/>
      <c r="C117" s="72"/>
      <c r="D117" s="72"/>
      <c r="E117" s="72"/>
      <c r="F117" s="72"/>
      <c r="G117" s="72"/>
      <c r="H117" s="72"/>
      <c r="I117" s="72"/>
    </row>
    <row r="118" spans="1:9" ht="15" customHeight="1" x14ac:dyDescent="0.25">
      <c r="A118" s="72"/>
      <c r="B118" s="72"/>
      <c r="C118" s="72"/>
      <c r="D118" s="72"/>
      <c r="E118" s="72"/>
      <c r="F118" s="72"/>
      <c r="G118" s="72"/>
      <c r="H118" s="72"/>
      <c r="I118" s="72"/>
    </row>
    <row r="119" spans="1:9" ht="15" customHeight="1" x14ac:dyDescent="0.25">
      <c r="A119" s="72"/>
      <c r="B119" s="72"/>
      <c r="C119" s="72"/>
      <c r="D119" s="72"/>
      <c r="E119" s="72"/>
      <c r="F119" s="72"/>
      <c r="G119" s="72"/>
      <c r="H119" s="72"/>
      <c r="I119" s="72"/>
    </row>
    <row r="120" spans="1:9" ht="15" customHeight="1" x14ac:dyDescent="0.25">
      <c r="A120" s="72"/>
      <c r="B120" s="72"/>
      <c r="C120" s="72"/>
      <c r="D120" s="72"/>
      <c r="E120" s="72"/>
      <c r="F120" s="72"/>
      <c r="G120" s="72"/>
      <c r="H120" s="72"/>
      <c r="I120" s="72"/>
    </row>
    <row r="121" spans="1:9" ht="15" customHeight="1" x14ac:dyDescent="0.25">
      <c r="A121" s="72"/>
      <c r="B121" s="72"/>
      <c r="C121" s="72"/>
      <c r="D121" s="72"/>
      <c r="E121" s="72"/>
      <c r="F121" s="72"/>
      <c r="G121" s="72"/>
      <c r="H121" s="72"/>
      <c r="I121" s="72"/>
    </row>
    <row r="122" spans="1:9" ht="15" customHeight="1" x14ac:dyDescent="0.25">
      <c r="A122" s="72"/>
      <c r="B122" s="72"/>
      <c r="C122" s="72"/>
      <c r="D122" s="72"/>
      <c r="E122" s="72"/>
      <c r="F122" s="72"/>
      <c r="G122" s="72"/>
      <c r="H122" s="72"/>
      <c r="I122" s="72"/>
    </row>
    <row r="123" spans="1:9" ht="15" customHeight="1" x14ac:dyDescent="0.25">
      <c r="A123" s="72"/>
      <c r="B123" s="72"/>
      <c r="C123" s="72"/>
      <c r="D123" s="72"/>
      <c r="E123" s="72"/>
      <c r="F123" s="72"/>
      <c r="G123" s="72"/>
      <c r="H123" s="72"/>
      <c r="I123" s="72"/>
    </row>
    <row r="124" spans="1:9" ht="15" customHeight="1" x14ac:dyDescent="0.25">
      <c r="A124" s="72"/>
      <c r="B124" s="72"/>
      <c r="C124" s="72"/>
      <c r="D124" s="72"/>
      <c r="E124" s="72"/>
      <c r="F124" s="72"/>
      <c r="G124" s="72"/>
      <c r="H124" s="72"/>
      <c r="I124" s="72"/>
    </row>
    <row r="125" spans="1:9" ht="15" customHeight="1" x14ac:dyDescent="0.25">
      <c r="A125" s="72"/>
      <c r="B125" s="72"/>
      <c r="C125" s="72"/>
      <c r="D125" s="72"/>
      <c r="E125" s="72"/>
      <c r="F125" s="72"/>
      <c r="G125" s="72"/>
      <c r="H125" s="72"/>
      <c r="I125" s="72"/>
    </row>
    <row r="126" spans="1:9" ht="15" customHeight="1" x14ac:dyDescent="0.25">
      <c r="A126" s="72"/>
      <c r="B126" s="72"/>
      <c r="C126" s="72"/>
      <c r="D126" s="72"/>
      <c r="E126" s="72"/>
      <c r="F126" s="72"/>
      <c r="G126" s="72"/>
      <c r="H126" s="72"/>
      <c r="I126" s="72"/>
    </row>
    <row r="127" spans="1:9" ht="15" customHeight="1" x14ac:dyDescent="0.25">
      <c r="A127" s="72"/>
      <c r="B127" s="72"/>
      <c r="C127" s="72"/>
      <c r="D127" s="72"/>
      <c r="E127" s="72"/>
      <c r="F127" s="72"/>
      <c r="G127" s="72"/>
      <c r="H127" s="72"/>
      <c r="I127" s="72"/>
    </row>
    <row r="128" spans="1:9" ht="15" customHeight="1" x14ac:dyDescent="0.25">
      <c r="A128" s="72"/>
      <c r="B128" s="72"/>
      <c r="C128" s="72"/>
      <c r="D128" s="72"/>
      <c r="E128" s="72"/>
      <c r="F128" s="72"/>
      <c r="G128" s="72"/>
      <c r="H128" s="72"/>
      <c r="I128" s="72"/>
    </row>
    <row r="129" spans="1:9" ht="15" customHeight="1" x14ac:dyDescent="0.25">
      <c r="A129" s="72"/>
      <c r="B129" s="72"/>
      <c r="C129" s="72"/>
      <c r="D129" s="72"/>
      <c r="E129" s="72"/>
      <c r="F129" s="72"/>
      <c r="G129" s="72"/>
      <c r="H129" s="72"/>
      <c r="I129" s="72"/>
    </row>
    <row r="130" spans="1:9" ht="15" customHeight="1" x14ac:dyDescent="0.25">
      <c r="A130" s="72"/>
      <c r="B130" s="72"/>
      <c r="C130" s="72"/>
      <c r="D130" s="72"/>
      <c r="E130" s="72"/>
      <c r="F130" s="72"/>
      <c r="G130" s="72"/>
      <c r="H130" s="72"/>
      <c r="I130" s="72"/>
    </row>
    <row r="131" spans="1:9" ht="15" customHeight="1" x14ac:dyDescent="0.25">
      <c r="A131" s="72"/>
      <c r="B131" s="72"/>
      <c r="C131" s="72"/>
      <c r="D131" s="72"/>
      <c r="E131" s="72"/>
      <c r="F131" s="72"/>
      <c r="G131" s="72"/>
      <c r="H131" s="72"/>
      <c r="I131" s="72"/>
    </row>
    <row r="132" spans="1:9" ht="15" customHeight="1" x14ac:dyDescent="0.25">
      <c r="A132" s="72"/>
      <c r="B132" s="72"/>
      <c r="C132" s="72"/>
      <c r="D132" s="72"/>
      <c r="E132" s="72"/>
      <c r="F132" s="72"/>
      <c r="G132" s="72"/>
      <c r="H132" s="72"/>
      <c r="I132" s="72"/>
    </row>
    <row r="133" spans="1:9" ht="15" customHeight="1" x14ac:dyDescent="0.25">
      <c r="A133" s="72"/>
      <c r="B133" s="72"/>
      <c r="C133" s="72"/>
      <c r="D133" s="72"/>
      <c r="E133" s="72"/>
      <c r="F133" s="72"/>
      <c r="G133" s="72"/>
      <c r="H133" s="72"/>
      <c r="I133" s="72"/>
    </row>
    <row r="134" spans="1:9" ht="15" customHeight="1" x14ac:dyDescent="0.25">
      <c r="A134" s="72"/>
      <c r="B134" s="72"/>
      <c r="C134" s="72"/>
      <c r="D134" s="72"/>
      <c r="E134" s="72"/>
      <c r="F134" s="72"/>
      <c r="G134" s="72"/>
      <c r="H134" s="72"/>
      <c r="I134" s="72"/>
    </row>
    <row r="135" spans="1:9" ht="15" customHeight="1" x14ac:dyDescent="0.25">
      <c r="A135" s="72"/>
      <c r="B135" s="72"/>
      <c r="C135" s="72"/>
      <c r="D135" s="72"/>
      <c r="E135" s="72"/>
      <c r="F135" s="72"/>
      <c r="G135" s="72"/>
      <c r="H135" s="72"/>
      <c r="I135" s="72"/>
    </row>
    <row r="136" spans="1:9" ht="15" customHeight="1" x14ac:dyDescent="0.25">
      <c r="A136" s="72"/>
      <c r="B136" s="72"/>
      <c r="C136" s="72"/>
      <c r="D136" s="72"/>
      <c r="E136" s="72"/>
      <c r="F136" s="72"/>
      <c r="G136" s="72"/>
      <c r="H136" s="72"/>
      <c r="I136" s="72"/>
    </row>
    <row r="137" spans="1:9" ht="15" customHeight="1" x14ac:dyDescent="0.25">
      <c r="A137" s="72"/>
      <c r="B137" s="72"/>
      <c r="C137" s="72"/>
      <c r="D137" s="72"/>
      <c r="E137" s="72"/>
      <c r="F137" s="72"/>
      <c r="G137" s="72"/>
      <c r="H137" s="72"/>
      <c r="I137" s="72"/>
    </row>
    <row r="138" spans="1:9" ht="15" customHeight="1" x14ac:dyDescent="0.25">
      <c r="A138" s="72"/>
      <c r="B138" s="72"/>
      <c r="C138" s="72"/>
      <c r="D138" s="72"/>
      <c r="E138" s="72"/>
      <c r="F138" s="72"/>
      <c r="G138" s="72"/>
      <c r="H138" s="72"/>
      <c r="I138" s="72"/>
    </row>
    <row r="139" spans="1:9" ht="15" customHeight="1" x14ac:dyDescent="0.25">
      <c r="A139" s="72"/>
      <c r="B139" s="72"/>
      <c r="C139" s="72"/>
      <c r="D139" s="72"/>
      <c r="E139" s="72"/>
      <c r="F139" s="72"/>
      <c r="G139" s="72"/>
      <c r="H139" s="72"/>
      <c r="I139" s="72"/>
    </row>
    <row r="140" spans="1:9" ht="15" customHeight="1" x14ac:dyDescent="0.25">
      <c r="A140" s="72"/>
      <c r="B140" s="72"/>
      <c r="C140" s="72"/>
      <c r="D140" s="72"/>
      <c r="E140" s="72"/>
      <c r="F140" s="72"/>
      <c r="G140" s="72"/>
      <c r="H140" s="72"/>
      <c r="I140" s="72"/>
    </row>
    <row r="141" spans="1:9" ht="15" customHeight="1" x14ac:dyDescent="0.25">
      <c r="A141" s="72"/>
      <c r="B141" s="72"/>
      <c r="C141" s="72"/>
      <c r="D141" s="72"/>
      <c r="E141" s="72"/>
      <c r="F141" s="72"/>
      <c r="G141" s="72"/>
      <c r="H141" s="72"/>
      <c r="I141" s="72"/>
    </row>
    <row r="142" spans="1:9" ht="15" customHeight="1" x14ac:dyDescent="0.25">
      <c r="A142" s="72"/>
      <c r="B142" s="72"/>
      <c r="C142" s="72"/>
      <c r="D142" s="72"/>
      <c r="E142" s="72"/>
      <c r="F142" s="72"/>
      <c r="G142" s="72"/>
      <c r="H142" s="72"/>
      <c r="I142" s="72"/>
    </row>
    <row r="143" spans="1:9" ht="15" customHeight="1" x14ac:dyDescent="0.25">
      <c r="A143" s="72"/>
      <c r="B143" s="72"/>
      <c r="C143" s="72"/>
      <c r="D143" s="72"/>
      <c r="E143" s="72"/>
      <c r="F143" s="72"/>
      <c r="G143" s="72"/>
      <c r="H143" s="72"/>
      <c r="I143" s="72"/>
    </row>
    <row r="144" spans="1:9" ht="15" customHeight="1" x14ac:dyDescent="0.25">
      <c r="A144" s="72"/>
      <c r="B144" s="72"/>
      <c r="C144" s="72"/>
      <c r="D144" s="72"/>
      <c r="E144" s="72"/>
      <c r="F144" s="72"/>
      <c r="G144" s="72"/>
      <c r="H144" s="72"/>
      <c r="I144" s="72"/>
    </row>
    <row r="145" spans="1:9" ht="15" customHeight="1" x14ac:dyDescent="0.25">
      <c r="A145" s="72"/>
      <c r="B145" s="72"/>
      <c r="C145" s="72"/>
      <c r="D145" s="72"/>
      <c r="E145" s="72"/>
      <c r="F145" s="72"/>
      <c r="G145" s="72"/>
      <c r="H145" s="72"/>
      <c r="I145" s="72"/>
    </row>
    <row r="146" spans="1:9" ht="15" customHeight="1" x14ac:dyDescent="0.25">
      <c r="A146" s="72"/>
      <c r="B146" s="72"/>
      <c r="C146" s="72"/>
      <c r="D146" s="72"/>
      <c r="E146" s="72"/>
      <c r="F146" s="72"/>
      <c r="G146" s="72"/>
      <c r="H146" s="72"/>
      <c r="I146" s="72"/>
    </row>
    <row r="147" spans="1:9" ht="15" customHeight="1" x14ac:dyDescent="0.25">
      <c r="A147" s="72"/>
      <c r="B147" s="72"/>
      <c r="C147" s="72"/>
      <c r="D147" s="72"/>
      <c r="E147" s="72"/>
      <c r="F147" s="72"/>
      <c r="G147" s="72"/>
      <c r="H147" s="72"/>
      <c r="I147" s="72"/>
    </row>
    <row r="148" spans="1:9" ht="15" customHeight="1" x14ac:dyDescent="0.25">
      <c r="A148" s="72"/>
      <c r="B148" s="72"/>
      <c r="C148" s="72"/>
      <c r="D148" s="72"/>
      <c r="E148" s="72"/>
      <c r="F148" s="72"/>
      <c r="G148" s="72"/>
      <c r="H148" s="72"/>
      <c r="I148" s="72"/>
    </row>
    <row r="149" spans="1:9" ht="15" customHeight="1" x14ac:dyDescent="0.25">
      <c r="A149" s="72"/>
      <c r="B149" s="72"/>
      <c r="C149" s="72"/>
      <c r="D149" s="72"/>
      <c r="E149" s="72"/>
      <c r="F149" s="72"/>
      <c r="G149" s="72"/>
      <c r="H149" s="72"/>
      <c r="I149" s="72"/>
    </row>
    <row r="150" spans="1:9" ht="15" customHeight="1" x14ac:dyDescent="0.25">
      <c r="A150" s="72"/>
      <c r="B150" s="72"/>
      <c r="C150" s="72"/>
      <c r="D150" s="72"/>
      <c r="E150" s="72"/>
      <c r="F150" s="72"/>
      <c r="G150" s="72"/>
      <c r="H150" s="72"/>
      <c r="I150" s="72"/>
    </row>
    <row r="151" spans="1:9" ht="15" customHeight="1" x14ac:dyDescent="0.25">
      <c r="A151" s="72"/>
      <c r="B151" s="72"/>
      <c r="C151" s="72"/>
      <c r="D151" s="72"/>
      <c r="E151" s="72"/>
      <c r="F151" s="72"/>
      <c r="G151" s="72"/>
      <c r="H151" s="72"/>
      <c r="I151" s="72"/>
    </row>
    <row r="152" spans="1:9" ht="15" customHeight="1" x14ac:dyDescent="0.25">
      <c r="A152" s="72"/>
      <c r="B152" s="72"/>
      <c r="C152" s="72"/>
      <c r="D152" s="72"/>
      <c r="E152" s="72"/>
      <c r="F152" s="72"/>
      <c r="G152" s="72"/>
      <c r="H152" s="72"/>
      <c r="I152" s="72"/>
    </row>
    <row r="153" spans="1:9" ht="15" customHeight="1" x14ac:dyDescent="0.25">
      <c r="A153" s="72"/>
      <c r="B153" s="72"/>
      <c r="C153" s="72"/>
      <c r="D153" s="72"/>
      <c r="E153" s="72"/>
      <c r="F153" s="72"/>
      <c r="G153" s="72"/>
      <c r="H153" s="72"/>
      <c r="I153" s="72"/>
    </row>
    <row r="154" spans="1:9" ht="15" customHeight="1" x14ac:dyDescent="0.25">
      <c r="A154" s="72"/>
      <c r="B154" s="72"/>
      <c r="C154" s="72"/>
      <c r="D154" s="72"/>
      <c r="E154" s="72"/>
      <c r="F154" s="72"/>
      <c r="G154" s="72"/>
      <c r="H154" s="72"/>
      <c r="I154" s="72"/>
    </row>
    <row r="155" spans="1:9" ht="15" customHeight="1" x14ac:dyDescent="0.25">
      <c r="A155" s="72"/>
      <c r="B155" s="72"/>
      <c r="C155" s="72"/>
      <c r="D155" s="72"/>
      <c r="E155" s="72"/>
      <c r="F155" s="72"/>
      <c r="G155" s="72"/>
      <c r="H155" s="72"/>
      <c r="I155" s="72"/>
    </row>
    <row r="156" spans="1:9" ht="15" customHeight="1" x14ac:dyDescent="0.25">
      <c r="A156" s="72"/>
      <c r="B156" s="72"/>
      <c r="C156" s="72"/>
      <c r="D156" s="72"/>
      <c r="E156" s="72"/>
      <c r="F156" s="72"/>
      <c r="G156" s="72"/>
      <c r="H156" s="72"/>
      <c r="I156" s="72"/>
    </row>
    <row r="157" spans="1:9" ht="15" customHeight="1" x14ac:dyDescent="0.25">
      <c r="A157" s="72"/>
      <c r="B157" s="72"/>
      <c r="C157" s="72"/>
      <c r="D157" s="72"/>
      <c r="E157" s="72"/>
      <c r="F157" s="72"/>
      <c r="G157" s="72"/>
      <c r="H157" s="72"/>
      <c r="I157" s="72"/>
    </row>
    <row r="158" spans="1:9" ht="15" customHeight="1" x14ac:dyDescent="0.25">
      <c r="A158" s="72"/>
      <c r="B158" s="72"/>
      <c r="C158" s="72"/>
      <c r="D158" s="72"/>
      <c r="E158" s="72"/>
      <c r="F158" s="72"/>
      <c r="G158" s="72"/>
      <c r="H158" s="72"/>
      <c r="I158" s="72"/>
    </row>
    <row r="159" spans="1:9" ht="15" customHeight="1" x14ac:dyDescent="0.25">
      <c r="A159" s="72"/>
      <c r="B159" s="72"/>
      <c r="C159" s="72"/>
      <c r="D159" s="72"/>
      <c r="E159" s="72"/>
      <c r="F159" s="72"/>
      <c r="G159" s="72"/>
      <c r="H159" s="72"/>
      <c r="I159" s="72"/>
    </row>
    <row r="160" spans="1:9" ht="15" customHeight="1" x14ac:dyDescent="0.25">
      <c r="A160" s="72"/>
      <c r="B160" s="72"/>
      <c r="C160" s="72"/>
      <c r="D160" s="72"/>
      <c r="E160" s="72"/>
      <c r="F160" s="72"/>
      <c r="G160" s="72"/>
      <c r="H160" s="72"/>
      <c r="I160" s="72"/>
    </row>
    <row r="161" spans="1:9" ht="15" customHeight="1" x14ac:dyDescent="0.25">
      <c r="A161" s="72"/>
      <c r="B161" s="72"/>
      <c r="C161" s="72"/>
      <c r="D161" s="72"/>
      <c r="E161" s="72"/>
      <c r="F161" s="72"/>
      <c r="G161" s="72"/>
      <c r="H161" s="72"/>
      <c r="I161" s="72"/>
    </row>
    <row r="162" spans="1:9" ht="15" customHeight="1" x14ac:dyDescent="0.25">
      <c r="A162" s="72"/>
      <c r="B162" s="72"/>
      <c r="C162" s="72"/>
      <c r="D162" s="72"/>
      <c r="E162" s="72"/>
      <c r="F162" s="72"/>
      <c r="G162" s="72"/>
      <c r="H162" s="72"/>
      <c r="I162" s="72"/>
    </row>
    <row r="163" spans="1:9" ht="15" customHeight="1" x14ac:dyDescent="0.25">
      <c r="A163" s="72"/>
      <c r="B163" s="72"/>
      <c r="C163" s="72"/>
      <c r="D163" s="72"/>
      <c r="E163" s="72"/>
      <c r="F163" s="72"/>
      <c r="G163" s="72"/>
      <c r="H163" s="72"/>
      <c r="I163" s="72"/>
    </row>
    <row r="164" spans="1:9" ht="15" customHeight="1" x14ac:dyDescent="0.25">
      <c r="A164" s="72"/>
      <c r="B164" s="72"/>
      <c r="C164" s="72"/>
      <c r="D164" s="72"/>
      <c r="E164" s="72"/>
      <c r="F164" s="72"/>
      <c r="G164" s="72"/>
      <c r="H164" s="72"/>
      <c r="I164" s="72"/>
    </row>
    <row r="165" spans="1:9" ht="15" customHeight="1" x14ac:dyDescent="0.25">
      <c r="A165" s="72"/>
      <c r="B165" s="72"/>
      <c r="C165" s="72"/>
      <c r="D165" s="72"/>
      <c r="E165" s="72"/>
      <c r="F165" s="72"/>
      <c r="G165" s="72"/>
      <c r="H165" s="72"/>
      <c r="I165" s="72"/>
    </row>
    <row r="166" spans="1:9" ht="15" customHeight="1" x14ac:dyDescent="0.25">
      <c r="A166" s="72"/>
      <c r="B166" s="72"/>
      <c r="C166" s="72"/>
      <c r="D166" s="72"/>
      <c r="E166" s="72"/>
      <c r="F166" s="72"/>
      <c r="G166" s="72"/>
      <c r="H166" s="72"/>
      <c r="I166" s="72"/>
    </row>
    <row r="167" spans="1:9" ht="15" customHeight="1" x14ac:dyDescent="0.25">
      <c r="A167" s="72"/>
      <c r="B167" s="72"/>
      <c r="C167" s="72"/>
      <c r="D167" s="72"/>
      <c r="E167" s="72"/>
      <c r="F167" s="72"/>
      <c r="G167" s="72"/>
      <c r="H167" s="72"/>
      <c r="I167" s="72"/>
    </row>
    <row r="168" spans="1:9" ht="15" customHeight="1" x14ac:dyDescent="0.25">
      <c r="A168" s="72"/>
      <c r="B168" s="72"/>
      <c r="C168" s="72"/>
      <c r="D168" s="72"/>
      <c r="E168" s="72"/>
      <c r="F168" s="72"/>
      <c r="G168" s="72"/>
      <c r="H168" s="72"/>
      <c r="I168" s="72"/>
    </row>
    <row r="169" spans="1:9" ht="15" customHeight="1" x14ac:dyDescent="0.25">
      <c r="A169" s="72"/>
      <c r="B169" s="72"/>
      <c r="C169" s="72"/>
      <c r="D169" s="72"/>
      <c r="E169" s="72"/>
      <c r="F169" s="72"/>
      <c r="G169" s="72"/>
      <c r="H169" s="72"/>
      <c r="I169" s="72"/>
    </row>
    <row r="170" spans="1:9" ht="15" customHeight="1" x14ac:dyDescent="0.25">
      <c r="A170" s="72"/>
      <c r="B170" s="72"/>
      <c r="C170" s="72"/>
      <c r="D170" s="72"/>
      <c r="E170" s="72"/>
      <c r="F170" s="72"/>
      <c r="G170" s="72"/>
      <c r="H170" s="72"/>
      <c r="I170" s="72"/>
    </row>
    <row r="171" spans="1:9" ht="15" customHeight="1" x14ac:dyDescent="0.25">
      <c r="A171" s="72"/>
      <c r="B171" s="72"/>
      <c r="C171" s="72"/>
      <c r="D171" s="72"/>
      <c r="E171" s="72"/>
      <c r="F171" s="72"/>
      <c r="G171" s="72"/>
      <c r="H171" s="72"/>
      <c r="I171" s="72"/>
    </row>
    <row r="172" spans="1:9" ht="15" customHeight="1" x14ac:dyDescent="0.25">
      <c r="A172" s="72"/>
      <c r="B172" s="72"/>
      <c r="C172" s="72"/>
      <c r="D172" s="72"/>
      <c r="E172" s="72"/>
      <c r="F172" s="72"/>
      <c r="G172" s="72"/>
      <c r="H172" s="72"/>
      <c r="I172" s="72"/>
    </row>
    <row r="173" spans="1:9" ht="15" customHeight="1" x14ac:dyDescent="0.25">
      <c r="A173" s="72"/>
      <c r="B173" s="72"/>
      <c r="C173" s="72"/>
      <c r="D173" s="72"/>
      <c r="E173" s="72"/>
      <c r="F173" s="72"/>
      <c r="G173" s="72"/>
      <c r="H173" s="72"/>
      <c r="I173" s="72"/>
    </row>
    <row r="174" spans="1:9" ht="15" customHeight="1" x14ac:dyDescent="0.25">
      <c r="A174" s="72"/>
      <c r="B174" s="72"/>
      <c r="C174" s="72"/>
      <c r="D174" s="72"/>
      <c r="E174" s="72"/>
      <c r="F174" s="72"/>
      <c r="G174" s="72"/>
      <c r="H174" s="72"/>
      <c r="I174" s="72"/>
    </row>
    <row r="175" spans="1:9" ht="15" customHeight="1" x14ac:dyDescent="0.25">
      <c r="A175" s="72"/>
      <c r="B175" s="72"/>
      <c r="C175" s="72"/>
      <c r="D175" s="72"/>
      <c r="E175" s="72"/>
      <c r="F175" s="72"/>
      <c r="G175" s="72"/>
      <c r="H175" s="72"/>
      <c r="I175" s="72"/>
    </row>
    <row r="176" spans="1:9" ht="15" customHeight="1" x14ac:dyDescent="0.25">
      <c r="A176" s="72"/>
      <c r="B176" s="72"/>
      <c r="C176" s="72"/>
      <c r="D176" s="72"/>
      <c r="E176" s="72"/>
      <c r="F176" s="72"/>
      <c r="G176" s="72"/>
      <c r="H176" s="72"/>
      <c r="I176" s="72"/>
    </row>
    <row r="177" spans="1:9" ht="15" customHeight="1" x14ac:dyDescent="0.25">
      <c r="A177" s="72"/>
      <c r="B177" s="72"/>
      <c r="C177" s="72"/>
      <c r="D177" s="72"/>
      <c r="E177" s="72"/>
      <c r="F177" s="72"/>
      <c r="G177" s="72"/>
      <c r="H177" s="72"/>
      <c r="I177" s="72"/>
    </row>
    <row r="178" spans="1:9" ht="15" customHeight="1" x14ac:dyDescent="0.25">
      <c r="A178" s="72"/>
      <c r="B178" s="72"/>
      <c r="C178" s="72"/>
      <c r="D178" s="72"/>
      <c r="E178" s="72"/>
      <c r="F178" s="72"/>
      <c r="G178" s="72"/>
      <c r="H178" s="72"/>
      <c r="I178" s="72"/>
    </row>
    <row r="179" spans="1:9" ht="15" customHeight="1" x14ac:dyDescent="0.25">
      <c r="A179" s="72"/>
      <c r="B179" s="72"/>
      <c r="C179" s="72"/>
      <c r="D179" s="72"/>
      <c r="E179" s="72"/>
      <c r="F179" s="72"/>
      <c r="G179" s="72"/>
      <c r="H179" s="72"/>
      <c r="I179" s="72"/>
    </row>
    <row r="180" spans="1:9" ht="15" customHeight="1" x14ac:dyDescent="0.25">
      <c r="A180" s="72"/>
      <c r="B180" s="72"/>
      <c r="C180" s="72"/>
      <c r="D180" s="72"/>
      <c r="E180" s="72"/>
      <c r="F180" s="72"/>
      <c r="G180" s="72"/>
      <c r="H180" s="72"/>
      <c r="I180" s="72"/>
    </row>
    <row r="181" spans="1:9" ht="15" customHeight="1" x14ac:dyDescent="0.25">
      <c r="A181" s="72"/>
      <c r="B181" s="72"/>
      <c r="C181" s="72"/>
      <c r="D181" s="72"/>
      <c r="E181" s="72"/>
      <c r="F181" s="72"/>
      <c r="G181" s="72"/>
      <c r="H181" s="72"/>
      <c r="I181" s="72"/>
    </row>
    <row r="182" spans="1:9" ht="15" customHeight="1" x14ac:dyDescent="0.25">
      <c r="A182" s="72"/>
      <c r="B182" s="72"/>
      <c r="C182" s="72"/>
      <c r="D182" s="72"/>
      <c r="E182" s="72"/>
      <c r="F182" s="72"/>
      <c r="G182" s="72"/>
      <c r="H182" s="72"/>
      <c r="I182" s="72"/>
    </row>
    <row r="183" spans="1:9" ht="15" customHeight="1" x14ac:dyDescent="0.25">
      <c r="A183" s="72"/>
      <c r="B183" s="72"/>
      <c r="C183" s="72"/>
      <c r="D183" s="72"/>
      <c r="E183" s="72"/>
      <c r="F183" s="72"/>
      <c r="G183" s="72"/>
      <c r="H183" s="72"/>
      <c r="I183" s="72"/>
    </row>
    <row r="184" spans="1:9" ht="15" customHeight="1" x14ac:dyDescent="0.25">
      <c r="A184" s="72"/>
      <c r="B184" s="72"/>
      <c r="C184" s="72"/>
      <c r="D184" s="72"/>
      <c r="E184" s="72"/>
      <c r="F184" s="72"/>
      <c r="G184" s="72"/>
      <c r="H184" s="72"/>
      <c r="I184" s="72"/>
    </row>
    <row r="185" spans="1:9" ht="15" customHeight="1" x14ac:dyDescent="0.25">
      <c r="A185" s="72"/>
      <c r="B185" s="72"/>
      <c r="C185" s="72"/>
      <c r="D185" s="72"/>
      <c r="E185" s="72"/>
      <c r="F185" s="72"/>
      <c r="G185" s="72"/>
      <c r="H185" s="72"/>
      <c r="I185" s="72"/>
    </row>
    <row r="186" spans="1:9" ht="15" customHeight="1" x14ac:dyDescent="0.25">
      <c r="A186" s="72"/>
      <c r="B186" s="72"/>
      <c r="C186" s="72"/>
      <c r="D186" s="72"/>
      <c r="E186" s="72"/>
      <c r="F186" s="72"/>
      <c r="G186" s="72"/>
      <c r="H186" s="72"/>
      <c r="I186" s="72"/>
    </row>
    <row r="187" spans="1:9" ht="15" customHeight="1" x14ac:dyDescent="0.25">
      <c r="A187" s="72"/>
      <c r="B187" s="72"/>
      <c r="C187" s="72"/>
      <c r="D187" s="72"/>
      <c r="E187" s="72"/>
      <c r="F187" s="72"/>
      <c r="G187" s="72"/>
      <c r="H187" s="72"/>
      <c r="I187" s="72"/>
    </row>
    <row r="188" spans="1:9" ht="15" customHeight="1" x14ac:dyDescent="0.25"/>
    <row r="189" spans="1:9" ht="15" customHeight="1" x14ac:dyDescent="0.25"/>
    <row r="190" spans="1:9" ht="15" customHeight="1" x14ac:dyDescent="0.25"/>
    <row r="191" spans="1:9" ht="15" customHeight="1" x14ac:dyDescent="0.25"/>
    <row r="192" spans="1:9"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sheetData>
  <dataConsolidate/>
  <mergeCells count="6">
    <mergeCell ref="P42:P45"/>
    <mergeCell ref="P34:P37"/>
    <mergeCell ref="H37:I37"/>
    <mergeCell ref="A1:I1"/>
    <mergeCell ref="A7:I7"/>
    <mergeCell ref="A27:I27"/>
  </mergeCells>
  <phoneticPr fontId="55" type="noConversion"/>
  <dataValidations count="5">
    <dataValidation type="list" allowBlank="1" showInputMessage="1" showErrorMessage="1" errorTitle="Onjuiste afdeling!" error="U mag alleen een afdeling uit de lijst kiezen! en wel deze:Inkoop;Verkoop;Magazijn;Onderhoud;Administratie" promptTitle="Bestaande afdelingen" prompt="Hier mag alleen een afdeling uit de lijst worden gebruikt." sqref="G5" xr:uid="{53F18AFB-62F3-4B55-9203-42063EE7D7DF}">
      <formula1>"Inkoop,Verkoop,Magazijn,Onderhoud,Administratie,zelf typen"</formula1>
    </dataValidation>
    <dataValidation type="whole" allowBlank="1" showInputMessage="1" showErrorMessage="1" error="Alleen getallen onder de 10" prompt="Alleen getallen" sqref="A5" xr:uid="{F53A1771-CE13-421A-B360-B024796DDFD0}">
      <formula1>1</formula1>
      <formula2>10</formula2>
    </dataValidation>
    <dataValidation type="list" allowBlank="1" showInputMessage="1" showErrorMessage="1" sqref="D5" xr:uid="{EC6E28A7-68BB-485A-8E35-B289E6CBAA63}">
      <formula1>$K$9:$K$18</formula1>
    </dataValidation>
    <dataValidation type="list" allowBlank="1" showInputMessage="1" showErrorMessage="1" sqref="H39" xr:uid="{E5CAD186-FCE5-4ACE-B7FC-28A11E3505F3}">
      <formula1>Continent</formula1>
    </dataValidation>
    <dataValidation type="list" allowBlank="1" showInputMessage="1" showErrorMessage="1" sqref="I39" xr:uid="{73432DE0-9E82-4706-9B49-C8A433ED3171}">
      <formula1>INDIRECT(H39)</formula1>
    </dataValidation>
  </dataValidations>
  <pageMargins left="0.75" right="0.75" top="1" bottom="1" header="0.5" footer="0.5"/>
  <pageSetup paperSize="9" scale="78" orientation="portrait" r:id="rId1"/>
  <headerFooter alignWithMargins="0"/>
  <colBreaks count="1" manualBreakCount="1">
    <brk id="9" max="1048575" man="1"/>
  </colBreaks>
  <drawing r:id="rId2"/>
  <tableParts count="4">
    <tablePart r:id="rId3"/>
    <tablePart r:id="rId4"/>
    <tablePart r:id="rId5"/>
    <tablePart r:id="rId6"/>
  </tableParts>
  <extLst>
    <ext xmlns:x14="http://schemas.microsoft.com/office/spreadsheetml/2009/9/main" uri="{CCE6A557-97BC-4b89-ADB6-D9C93CAAB3DF}">
      <x14:dataValidations xmlns:xm="http://schemas.microsoft.com/office/excel/2006/main" count="1">
        <x14:dataValidation type="list" allowBlank="1" showInputMessage="1" showErrorMessage="1" xr:uid="{8B63FC00-A54E-468F-A6D5-307C20E59349}">
          <x14:formula1>
            <xm:f>'Validatie-onderdelen'!$B$4:$B$13</xm:f>
          </x14:formula1>
          <xm:sqref>I5</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255F0-C52B-4EE9-AB84-B3BF034D22DB}">
  <dimension ref="A1:N112"/>
  <sheetViews>
    <sheetView showGridLines="0" topLeftCell="A2" zoomScale="90" zoomScaleNormal="90" workbookViewId="0">
      <selection activeCell="G32" sqref="G32"/>
    </sheetView>
  </sheetViews>
  <sheetFormatPr defaultRowHeight="15" x14ac:dyDescent="0.25"/>
  <cols>
    <col min="1" max="1" width="12.5703125" customWidth="1"/>
    <col min="2" max="2" width="12.42578125" customWidth="1"/>
    <col min="3" max="3" width="9.85546875" customWidth="1"/>
    <col min="4" max="4" width="11.42578125" bestFit="1" customWidth="1"/>
    <col min="5" max="5" width="13.5703125" style="667" bestFit="1" customWidth="1"/>
    <col min="7" max="7" width="13.7109375" bestFit="1" customWidth="1"/>
    <col min="8" max="8" width="13" bestFit="1" customWidth="1"/>
    <col min="9" max="9" width="8.85546875" bestFit="1" customWidth="1"/>
    <col min="10" max="10" width="10" bestFit="1" customWidth="1"/>
    <col min="11" max="11" width="14.28515625" customWidth="1"/>
    <col min="12" max="12" width="11.5703125" bestFit="1" customWidth="1"/>
    <col min="13" max="13" width="16.5703125" bestFit="1" customWidth="1"/>
    <col min="14" max="14" width="8.28515625" customWidth="1"/>
    <col min="15" max="15" width="14.28515625" bestFit="1" customWidth="1"/>
    <col min="16" max="21" width="14.28515625" customWidth="1"/>
    <col min="22" max="82" width="14.28515625" bestFit="1" customWidth="1"/>
    <col min="83" max="83" width="10" bestFit="1" customWidth="1"/>
  </cols>
  <sheetData>
    <row r="1" spans="1:14" s="55" customFormat="1" ht="50.25" customHeight="1" thickBot="1" x14ac:dyDescent="0.3">
      <c r="A1" s="1002" t="s">
        <v>1912</v>
      </c>
      <c r="B1" s="1002"/>
      <c r="C1" s="1002"/>
      <c r="D1" s="1002"/>
      <c r="E1" s="1002"/>
      <c r="F1" s="1002"/>
      <c r="G1" s="1002"/>
      <c r="H1" s="1002"/>
      <c r="I1" s="1002"/>
      <c r="J1" s="1002"/>
      <c r="K1" s="1002"/>
      <c r="L1" s="1002"/>
      <c r="M1" s="1002"/>
      <c r="N1" s="1002"/>
    </row>
    <row r="2" spans="1:14" s="55" customFormat="1" ht="30" customHeight="1" thickTop="1" x14ac:dyDescent="0.25">
      <c r="A2" s="1079" t="s">
        <v>1913</v>
      </c>
      <c r="B2" s="1079"/>
      <c r="C2" s="1079"/>
      <c r="D2" s="1079"/>
      <c r="E2" s="1079"/>
      <c r="F2" s="1079"/>
      <c r="G2" s="1079"/>
      <c r="H2" s="1079"/>
      <c r="I2" s="1079"/>
      <c r="J2" s="1079"/>
      <c r="K2" s="1079"/>
      <c r="L2" s="1079"/>
      <c r="M2" s="1079"/>
      <c r="N2" s="1079"/>
    </row>
    <row r="3" spans="1:14" s="655" customFormat="1" ht="18.75" x14ac:dyDescent="0.25">
      <c r="A3" s="653" t="s">
        <v>1914</v>
      </c>
      <c r="B3" s="602"/>
      <c r="C3" s="654"/>
      <c r="D3" s="602"/>
      <c r="E3" s="602"/>
      <c r="F3" s="602"/>
      <c r="G3" s="602"/>
      <c r="H3" s="602"/>
      <c r="I3" s="602"/>
      <c r="J3" s="602"/>
      <c r="K3" s="602"/>
      <c r="L3" s="602"/>
      <c r="M3" s="602"/>
      <c r="N3" s="602"/>
    </row>
    <row r="4" spans="1:14" s="617" customFormat="1" ht="15" customHeight="1" x14ac:dyDescent="0.25">
      <c r="A4" s="634" t="s">
        <v>1915</v>
      </c>
      <c r="B4" s="656"/>
      <c r="C4" s="657"/>
      <c r="D4" s="656"/>
      <c r="E4" s="656"/>
      <c r="F4" s="656"/>
      <c r="G4" s="656"/>
      <c r="H4" s="656"/>
      <c r="I4" s="656"/>
      <c r="J4" s="656"/>
      <c r="K4" s="656"/>
      <c r="L4" s="658"/>
    </row>
    <row r="5" spans="1:14" s="606" customFormat="1" ht="15" customHeight="1" x14ac:dyDescent="0.25">
      <c r="A5" s="630" t="s">
        <v>1916</v>
      </c>
      <c r="B5" s="659"/>
      <c r="C5" s="660"/>
      <c r="D5" s="659"/>
      <c r="E5" s="659"/>
      <c r="F5" s="659"/>
      <c r="G5" s="659"/>
      <c r="H5" s="659"/>
      <c r="I5" s="659"/>
      <c r="J5" s="659"/>
      <c r="K5" s="659"/>
      <c r="L5" s="605"/>
    </row>
    <row r="6" spans="1:14" s="606" customFormat="1" ht="15" customHeight="1" x14ac:dyDescent="0.25">
      <c r="A6" s="634" t="s">
        <v>1917</v>
      </c>
      <c r="B6" s="659"/>
      <c r="C6" s="660"/>
      <c r="D6" s="659"/>
      <c r="E6" s="659"/>
      <c r="F6" s="659"/>
      <c r="G6" s="659"/>
      <c r="H6" s="659"/>
      <c r="I6" s="659"/>
      <c r="J6" s="659"/>
      <c r="K6" s="659"/>
      <c r="L6" s="605"/>
    </row>
    <row r="7" spans="1:14" s="655" customFormat="1" ht="18.75" x14ac:dyDescent="0.25">
      <c r="A7" s="653" t="s">
        <v>1918</v>
      </c>
      <c r="B7" s="602"/>
      <c r="C7" s="654"/>
      <c r="D7" s="602"/>
      <c r="E7" s="602"/>
      <c r="F7" s="602"/>
      <c r="G7" s="602"/>
      <c r="H7" s="602"/>
      <c r="I7" s="602"/>
      <c r="J7" s="602"/>
      <c r="K7" s="602"/>
      <c r="L7" s="602"/>
      <c r="M7" s="602"/>
      <c r="N7" s="602"/>
    </row>
    <row r="8" spans="1:14" s="617" customFormat="1" ht="15" customHeight="1" x14ac:dyDescent="0.25">
      <c r="A8" s="634" t="s">
        <v>1919</v>
      </c>
      <c r="B8" s="656"/>
      <c r="C8" s="657"/>
      <c r="D8" s="656"/>
      <c r="E8" s="656"/>
      <c r="F8" s="656"/>
      <c r="G8" s="656"/>
      <c r="H8" s="656"/>
      <c r="I8" s="656"/>
      <c r="J8" s="656"/>
      <c r="K8" s="656"/>
      <c r="L8" s="658"/>
    </row>
    <row r="9" spans="1:14" s="606" customFormat="1" ht="15" customHeight="1" x14ac:dyDescent="0.25">
      <c r="A9" s="630" t="s">
        <v>1920</v>
      </c>
      <c r="B9" s="659"/>
      <c r="C9" s="660"/>
      <c r="D9" s="659"/>
      <c r="E9" s="659"/>
      <c r="F9" s="659"/>
      <c r="G9" s="659"/>
      <c r="H9" s="659"/>
      <c r="I9" s="659"/>
      <c r="J9" s="659"/>
      <c r="K9" s="659"/>
      <c r="L9" s="605"/>
    </row>
    <row r="10" spans="1:14" s="606" customFormat="1" ht="15" customHeight="1" x14ac:dyDescent="0.25">
      <c r="A10" s="634" t="s">
        <v>1921</v>
      </c>
      <c r="B10" s="659"/>
      <c r="C10" s="660"/>
      <c r="D10" s="659"/>
      <c r="E10" s="659"/>
      <c r="F10" s="659"/>
      <c r="G10" s="659"/>
      <c r="H10" s="659"/>
      <c r="I10" s="659"/>
      <c r="J10" s="659"/>
      <c r="K10" s="659"/>
      <c r="L10" s="605"/>
    </row>
    <row r="11" spans="1:14" s="606" customFormat="1" ht="15" customHeight="1" x14ac:dyDescent="0.25">
      <c r="A11" s="634" t="s">
        <v>1922</v>
      </c>
      <c r="B11" s="659"/>
      <c r="C11" s="660"/>
      <c r="D11" s="659"/>
      <c r="E11" s="659"/>
      <c r="F11" s="659"/>
      <c r="G11" s="659"/>
      <c r="H11" s="659"/>
      <c r="I11" s="659"/>
      <c r="J11" s="659"/>
      <c r="K11" s="659"/>
      <c r="L11" s="605"/>
    </row>
    <row r="12" spans="1:14" s="606" customFormat="1" ht="15" customHeight="1" x14ac:dyDescent="0.25">
      <c r="A12" s="634"/>
      <c r="B12" s="659"/>
      <c r="C12" s="660"/>
      <c r="D12" s="659"/>
      <c r="E12" s="659"/>
      <c r="F12" s="659"/>
      <c r="G12" s="659"/>
      <c r="H12" s="659"/>
      <c r="I12" s="659"/>
      <c r="J12" s="659"/>
      <c r="K12" s="659"/>
      <c r="L12" s="605"/>
    </row>
    <row r="13" spans="1:14" ht="15" customHeight="1" thickBot="1" x14ac:dyDescent="0.3">
      <c r="A13" s="661" t="s">
        <v>1923</v>
      </c>
      <c r="B13" s="662" t="s">
        <v>57</v>
      </c>
      <c r="C13" s="662" t="s">
        <v>1924</v>
      </c>
      <c r="D13" s="662" t="s">
        <v>1890</v>
      </c>
      <c r="E13" s="663" t="s">
        <v>56</v>
      </c>
    </row>
    <row r="14" spans="1:14" ht="15" customHeight="1" x14ac:dyDescent="0.3">
      <c r="A14" s="668" t="s">
        <v>1925</v>
      </c>
      <c r="B14" s="669" t="s">
        <v>1893</v>
      </c>
      <c r="C14" s="669" t="s">
        <v>1894</v>
      </c>
      <c r="D14" s="670">
        <v>42455</v>
      </c>
      <c r="E14" s="671">
        <v>41500</v>
      </c>
      <c r="G14" s="664" t="s">
        <v>1926</v>
      </c>
      <c r="L14" s="665" t="s">
        <v>1927</v>
      </c>
    </row>
    <row r="15" spans="1:14" ht="15" customHeight="1" x14ac:dyDescent="0.3">
      <c r="A15" s="672" t="s">
        <v>1928</v>
      </c>
      <c r="B15" s="673" t="s">
        <v>1893</v>
      </c>
      <c r="C15" s="673" t="s">
        <v>1894</v>
      </c>
      <c r="D15" s="674">
        <v>42193</v>
      </c>
      <c r="E15" s="675">
        <v>176500</v>
      </c>
      <c r="G15" s="626" t="s">
        <v>1901</v>
      </c>
      <c r="H15" s="626" t="s">
        <v>1877</v>
      </c>
      <c r="L15" s="665" t="s">
        <v>1929</v>
      </c>
    </row>
    <row r="16" spans="1:14" ht="15" customHeight="1" x14ac:dyDescent="0.25">
      <c r="A16" s="676" t="s">
        <v>1930</v>
      </c>
      <c r="B16" s="677" t="s">
        <v>1893</v>
      </c>
      <c r="C16" s="677" t="s">
        <v>1894</v>
      </c>
      <c r="D16" s="678">
        <v>42298</v>
      </c>
      <c r="E16" s="679">
        <v>210250</v>
      </c>
      <c r="G16" s="626" t="s">
        <v>1873</v>
      </c>
      <c r="H16" t="s">
        <v>1931</v>
      </c>
      <c r="I16" t="s">
        <v>1932</v>
      </c>
      <c r="J16" t="s">
        <v>1875</v>
      </c>
      <c r="L16" s="626" t="s">
        <v>1873</v>
      </c>
      <c r="M16" t="s">
        <v>1933</v>
      </c>
    </row>
    <row r="17" spans="1:13" ht="15" customHeight="1" x14ac:dyDescent="0.25">
      <c r="A17" s="672" t="s">
        <v>1934</v>
      </c>
      <c r="B17" s="673" t="s">
        <v>1893</v>
      </c>
      <c r="C17" s="673" t="s">
        <v>1894</v>
      </c>
      <c r="D17" s="674">
        <v>42088</v>
      </c>
      <c r="E17" s="675">
        <v>142750</v>
      </c>
      <c r="G17" s="666" t="s">
        <v>1935</v>
      </c>
      <c r="H17" s="207">
        <v>497750</v>
      </c>
      <c r="I17" s="207">
        <v>95000</v>
      </c>
      <c r="J17" s="207">
        <v>592750</v>
      </c>
      <c r="L17" s="1" t="s">
        <v>1934</v>
      </c>
      <c r="M17">
        <v>16</v>
      </c>
    </row>
    <row r="18" spans="1:13" ht="15" customHeight="1" x14ac:dyDescent="0.25">
      <c r="A18" s="676" t="s">
        <v>1936</v>
      </c>
      <c r="B18" s="677" t="s">
        <v>1893</v>
      </c>
      <c r="C18" s="677" t="s">
        <v>1894</v>
      </c>
      <c r="D18" s="678">
        <v>42560</v>
      </c>
      <c r="E18" s="679">
        <v>75250</v>
      </c>
      <c r="G18" s="666" t="s">
        <v>1937</v>
      </c>
      <c r="H18" s="207">
        <v>441750</v>
      </c>
      <c r="I18" s="207">
        <v>86250</v>
      </c>
      <c r="J18" s="207">
        <v>528000</v>
      </c>
      <c r="L18" s="1" t="s">
        <v>1938</v>
      </c>
      <c r="M18">
        <v>15</v>
      </c>
    </row>
    <row r="19" spans="1:13" ht="15" customHeight="1" x14ac:dyDescent="0.25">
      <c r="A19" s="672" t="s">
        <v>1938</v>
      </c>
      <c r="B19" s="673" t="s">
        <v>1893</v>
      </c>
      <c r="C19" s="673" t="s">
        <v>1894</v>
      </c>
      <c r="D19" s="674">
        <v>42665</v>
      </c>
      <c r="E19" s="675">
        <v>109000</v>
      </c>
      <c r="G19" s="666" t="s">
        <v>1939</v>
      </c>
      <c r="H19" s="207">
        <v>902500</v>
      </c>
      <c r="I19" s="207">
        <v>113250</v>
      </c>
      <c r="J19" s="207">
        <v>1015750</v>
      </c>
      <c r="L19" s="1" t="s">
        <v>1936</v>
      </c>
      <c r="M19">
        <v>16</v>
      </c>
    </row>
    <row r="20" spans="1:13" ht="15" customHeight="1" x14ac:dyDescent="0.25">
      <c r="A20" s="676" t="s">
        <v>1925</v>
      </c>
      <c r="B20" s="677" t="s">
        <v>1908</v>
      </c>
      <c r="C20" s="677" t="s">
        <v>1905</v>
      </c>
      <c r="D20" s="678">
        <v>42700</v>
      </c>
      <c r="E20" s="679">
        <v>120250</v>
      </c>
      <c r="G20" s="666" t="s">
        <v>1940</v>
      </c>
      <c r="H20" s="207">
        <v>498000</v>
      </c>
      <c r="I20" s="207">
        <v>190750</v>
      </c>
      <c r="J20" s="207">
        <v>688750</v>
      </c>
      <c r="L20" s="1" t="s">
        <v>1930</v>
      </c>
      <c r="M20">
        <v>20</v>
      </c>
    </row>
    <row r="21" spans="1:13" ht="15" customHeight="1" x14ac:dyDescent="0.25">
      <c r="A21" s="672" t="s">
        <v>1928</v>
      </c>
      <c r="B21" s="677" t="s">
        <v>1908</v>
      </c>
      <c r="C21" s="673" t="s">
        <v>1905</v>
      </c>
      <c r="D21" s="674">
        <v>42385</v>
      </c>
      <c r="E21" s="675">
        <v>19000</v>
      </c>
      <c r="G21" s="666" t="s">
        <v>1941</v>
      </c>
      <c r="H21" s="207">
        <v>350750</v>
      </c>
      <c r="I21" s="207">
        <v>233500</v>
      </c>
      <c r="J21" s="207">
        <v>584250</v>
      </c>
      <c r="L21" s="1" t="s">
        <v>1925</v>
      </c>
      <c r="M21">
        <v>16</v>
      </c>
    </row>
    <row r="22" spans="1:13" ht="15" customHeight="1" x14ac:dyDescent="0.25">
      <c r="A22" s="676" t="s">
        <v>1930</v>
      </c>
      <c r="B22" s="677" t="s">
        <v>1908</v>
      </c>
      <c r="C22" s="677" t="s">
        <v>1905</v>
      </c>
      <c r="D22" s="678">
        <v>42490</v>
      </c>
      <c r="E22" s="679">
        <v>52750</v>
      </c>
      <c r="G22" s="666" t="s">
        <v>1942</v>
      </c>
      <c r="H22" s="207">
        <v>1257750</v>
      </c>
      <c r="I22" s="207">
        <v>269500</v>
      </c>
      <c r="J22" s="207">
        <v>1527250</v>
      </c>
      <c r="L22" s="1" t="s">
        <v>1928</v>
      </c>
      <c r="M22">
        <v>16</v>
      </c>
    </row>
    <row r="23" spans="1:13" ht="15" customHeight="1" x14ac:dyDescent="0.25">
      <c r="A23" s="676" t="s">
        <v>1930</v>
      </c>
      <c r="B23" s="677" t="s">
        <v>1908</v>
      </c>
      <c r="C23" s="673" t="s">
        <v>1905</v>
      </c>
      <c r="D23" s="674">
        <v>42193</v>
      </c>
      <c r="E23" s="675">
        <v>221500</v>
      </c>
      <c r="G23" s="666" t="s">
        <v>1943</v>
      </c>
      <c r="H23" s="207">
        <v>1558250</v>
      </c>
      <c r="I23" s="207">
        <v>387500</v>
      </c>
      <c r="J23" s="207">
        <v>1945750</v>
      </c>
    </row>
    <row r="24" spans="1:13" ht="15" customHeight="1" x14ac:dyDescent="0.25">
      <c r="A24" s="676" t="s">
        <v>1936</v>
      </c>
      <c r="B24" s="677" t="s">
        <v>1908</v>
      </c>
      <c r="C24" s="677" t="s">
        <v>1905</v>
      </c>
      <c r="D24" s="678">
        <v>42298</v>
      </c>
      <c r="E24" s="679">
        <v>86500</v>
      </c>
      <c r="G24" s="666" t="s">
        <v>1944</v>
      </c>
      <c r="H24" s="207">
        <v>610900</v>
      </c>
      <c r="I24" s="207">
        <v>264000</v>
      </c>
      <c r="J24" s="207">
        <v>874900</v>
      </c>
    </row>
    <row r="25" spans="1:13" ht="15" customHeight="1" x14ac:dyDescent="0.25">
      <c r="A25" s="672" t="s">
        <v>1938</v>
      </c>
      <c r="B25" s="677" t="s">
        <v>1908</v>
      </c>
      <c r="C25" s="673" t="s">
        <v>1905</v>
      </c>
      <c r="D25" s="674">
        <v>42088</v>
      </c>
      <c r="E25" s="675">
        <v>154000</v>
      </c>
      <c r="G25" s="666" t="s">
        <v>1945</v>
      </c>
      <c r="H25" s="207">
        <v>1189500</v>
      </c>
      <c r="I25" s="207">
        <v>485500</v>
      </c>
      <c r="J25" s="207">
        <v>1675000</v>
      </c>
    </row>
    <row r="26" spans="1:13" ht="15" customHeight="1" x14ac:dyDescent="0.25">
      <c r="A26" s="676" t="s">
        <v>1925</v>
      </c>
      <c r="B26" s="677" t="s">
        <v>1946</v>
      </c>
      <c r="C26" s="677" t="s">
        <v>1905</v>
      </c>
      <c r="D26" s="678">
        <v>42193</v>
      </c>
      <c r="E26" s="679">
        <v>187750</v>
      </c>
      <c r="G26" s="666" t="s">
        <v>1947</v>
      </c>
      <c r="H26" s="207">
        <v>1535750</v>
      </c>
      <c r="I26" s="207">
        <v>533750</v>
      </c>
      <c r="J26" s="207">
        <v>2069500</v>
      </c>
    </row>
    <row r="27" spans="1:13" ht="15" customHeight="1" x14ac:dyDescent="0.25">
      <c r="A27" s="672" t="s">
        <v>1928</v>
      </c>
      <c r="B27" s="677" t="s">
        <v>1946</v>
      </c>
      <c r="C27" s="673" t="s">
        <v>1902</v>
      </c>
      <c r="D27" s="678">
        <v>42298</v>
      </c>
      <c r="E27" s="675">
        <v>199000</v>
      </c>
      <c r="G27" s="666" t="s">
        <v>1948</v>
      </c>
      <c r="H27" s="207">
        <v>235000</v>
      </c>
      <c r="I27" s="207">
        <v>467500</v>
      </c>
      <c r="J27" s="207">
        <v>702500</v>
      </c>
    </row>
    <row r="28" spans="1:13" ht="15" customHeight="1" x14ac:dyDescent="0.25">
      <c r="A28" s="676" t="s">
        <v>1930</v>
      </c>
      <c r="B28" s="677" t="s">
        <v>1946</v>
      </c>
      <c r="C28" s="677" t="s">
        <v>1902</v>
      </c>
      <c r="D28" s="678">
        <v>42088</v>
      </c>
      <c r="E28" s="679">
        <v>97750</v>
      </c>
      <c r="G28" s="666" t="s">
        <v>1949</v>
      </c>
      <c r="H28" s="207"/>
      <c r="I28" s="207">
        <v>505750</v>
      </c>
      <c r="J28" s="207">
        <v>505750</v>
      </c>
    </row>
    <row r="29" spans="1:13" ht="15" customHeight="1" x14ac:dyDescent="0.25">
      <c r="A29" s="672" t="s">
        <v>1934</v>
      </c>
      <c r="B29" s="677" t="s">
        <v>1950</v>
      </c>
      <c r="C29" s="673" t="s">
        <v>1902</v>
      </c>
      <c r="D29" s="674">
        <v>42735</v>
      </c>
      <c r="E29" s="675">
        <v>131500</v>
      </c>
      <c r="G29" s="666" t="s">
        <v>1875</v>
      </c>
      <c r="H29" s="207">
        <v>9077900</v>
      </c>
      <c r="I29" s="207">
        <v>3632250</v>
      </c>
      <c r="J29" s="207">
        <v>12710150</v>
      </c>
    </row>
    <row r="30" spans="1:13" ht="15" customHeight="1" x14ac:dyDescent="0.25">
      <c r="A30" s="676" t="s">
        <v>1936</v>
      </c>
      <c r="B30" s="677" t="s">
        <v>1946</v>
      </c>
      <c r="C30" s="677" t="s">
        <v>1902</v>
      </c>
      <c r="D30" s="678">
        <v>42525</v>
      </c>
      <c r="E30" s="679">
        <v>64000</v>
      </c>
    </row>
    <row r="31" spans="1:13" ht="15" customHeight="1" x14ac:dyDescent="0.25">
      <c r="A31" s="672" t="s">
        <v>1938</v>
      </c>
      <c r="B31" s="677" t="s">
        <v>1946</v>
      </c>
      <c r="C31" s="673" t="s">
        <v>1902</v>
      </c>
      <c r="D31" s="674">
        <v>42193</v>
      </c>
      <c r="E31" s="675">
        <v>165250</v>
      </c>
    </row>
    <row r="32" spans="1:13" ht="15" customHeight="1" x14ac:dyDescent="0.25">
      <c r="A32" s="676" t="s">
        <v>1925</v>
      </c>
      <c r="B32" s="677" t="s">
        <v>1893</v>
      </c>
      <c r="C32" s="677" t="s">
        <v>1902</v>
      </c>
      <c r="D32" s="678">
        <v>42298</v>
      </c>
      <c r="E32" s="679">
        <v>232750</v>
      </c>
      <c r="G32" s="796"/>
      <c r="L32" s="796"/>
    </row>
    <row r="33" spans="1:5" ht="15" customHeight="1" x14ac:dyDescent="0.25">
      <c r="A33" s="672" t="s">
        <v>1928</v>
      </c>
      <c r="B33" s="677" t="s">
        <v>1893</v>
      </c>
      <c r="C33" s="673" t="s">
        <v>1902</v>
      </c>
      <c r="D33" s="674">
        <v>42088</v>
      </c>
      <c r="E33" s="675">
        <v>30250</v>
      </c>
    </row>
    <row r="34" spans="1:5" ht="15" customHeight="1" x14ac:dyDescent="0.25">
      <c r="A34" s="676" t="s">
        <v>1930</v>
      </c>
      <c r="B34" s="677" t="s">
        <v>1893</v>
      </c>
      <c r="C34" s="677" t="s">
        <v>1894</v>
      </c>
      <c r="D34" s="678">
        <v>42193</v>
      </c>
      <c r="E34" s="679">
        <v>230500</v>
      </c>
    </row>
    <row r="35" spans="1:5" ht="15" customHeight="1" x14ac:dyDescent="0.25">
      <c r="A35" s="672" t="s">
        <v>1934</v>
      </c>
      <c r="B35" s="677" t="s">
        <v>1893</v>
      </c>
      <c r="C35" s="673" t="s">
        <v>1894</v>
      </c>
      <c r="D35" s="674">
        <v>42298</v>
      </c>
      <c r="E35" s="675">
        <v>129250</v>
      </c>
    </row>
    <row r="36" spans="1:5" ht="15" customHeight="1" x14ac:dyDescent="0.25">
      <c r="A36" s="676" t="s">
        <v>1936</v>
      </c>
      <c r="B36" s="677" t="s">
        <v>1893</v>
      </c>
      <c r="C36" s="677" t="s">
        <v>1894</v>
      </c>
      <c r="D36" s="678">
        <v>42088</v>
      </c>
      <c r="E36" s="679">
        <v>163000</v>
      </c>
    </row>
    <row r="37" spans="1:5" ht="15" customHeight="1" x14ac:dyDescent="0.25">
      <c r="A37" s="672" t="s">
        <v>1938</v>
      </c>
      <c r="B37" s="677" t="s">
        <v>1893</v>
      </c>
      <c r="C37" s="673" t="s">
        <v>1894</v>
      </c>
      <c r="D37" s="674">
        <v>42623</v>
      </c>
      <c r="E37" s="675">
        <v>95500</v>
      </c>
    </row>
    <row r="38" spans="1:5" ht="15" customHeight="1" x14ac:dyDescent="0.25">
      <c r="A38" s="676" t="s">
        <v>1925</v>
      </c>
      <c r="B38" s="677" t="s">
        <v>988</v>
      </c>
      <c r="C38" s="677" t="s">
        <v>1894</v>
      </c>
      <c r="D38" s="678">
        <v>42624</v>
      </c>
      <c r="E38" s="679">
        <v>196750</v>
      </c>
    </row>
    <row r="39" spans="1:5" ht="15" customHeight="1" x14ac:dyDescent="0.25">
      <c r="A39" s="672" t="s">
        <v>1928</v>
      </c>
      <c r="B39" s="677" t="s">
        <v>988</v>
      </c>
      <c r="C39" s="673" t="s">
        <v>1894</v>
      </c>
      <c r="D39" s="674">
        <v>42413</v>
      </c>
      <c r="E39" s="675">
        <v>28000</v>
      </c>
    </row>
    <row r="40" spans="1:5" ht="15" customHeight="1" x14ac:dyDescent="0.25">
      <c r="A40" s="676" t="s">
        <v>1930</v>
      </c>
      <c r="B40" s="677" t="s">
        <v>988</v>
      </c>
      <c r="C40" s="677" t="s">
        <v>1894</v>
      </c>
      <c r="D40" s="678">
        <v>42518</v>
      </c>
      <c r="E40" s="679">
        <v>61750</v>
      </c>
    </row>
    <row r="41" spans="1:5" ht="15" customHeight="1" x14ac:dyDescent="0.25">
      <c r="A41" s="672" t="s">
        <v>1934</v>
      </c>
      <c r="B41" s="677" t="s">
        <v>988</v>
      </c>
      <c r="C41" s="673" t="s">
        <v>1905</v>
      </c>
      <c r="D41" s="674">
        <v>42553</v>
      </c>
      <c r="E41" s="675">
        <v>73000</v>
      </c>
    </row>
    <row r="42" spans="1:5" ht="15" customHeight="1" x14ac:dyDescent="0.25">
      <c r="A42" s="676" t="s">
        <v>1936</v>
      </c>
      <c r="B42" s="677" t="s">
        <v>988</v>
      </c>
      <c r="C42" s="677" t="s">
        <v>1905</v>
      </c>
      <c r="D42" s="678">
        <v>42172</v>
      </c>
      <c r="E42" s="679">
        <v>208000</v>
      </c>
    </row>
    <row r="43" spans="1:5" ht="15" customHeight="1" x14ac:dyDescent="0.25">
      <c r="A43" s="672" t="s">
        <v>1938</v>
      </c>
      <c r="B43" s="677" t="s">
        <v>988</v>
      </c>
      <c r="C43" s="673" t="s">
        <v>1905</v>
      </c>
      <c r="D43" s="674">
        <v>42277</v>
      </c>
      <c r="E43" s="675">
        <v>174250</v>
      </c>
    </row>
    <row r="44" spans="1:5" ht="15" customHeight="1" x14ac:dyDescent="0.25">
      <c r="A44" s="676" t="s">
        <v>1930</v>
      </c>
      <c r="B44" s="677" t="s">
        <v>1951</v>
      </c>
      <c r="C44" s="677" t="s">
        <v>1905</v>
      </c>
      <c r="D44" s="678">
        <v>42018</v>
      </c>
      <c r="E44" s="679">
        <v>39250</v>
      </c>
    </row>
    <row r="45" spans="1:5" ht="15" customHeight="1" x14ac:dyDescent="0.25">
      <c r="A45" s="672" t="s">
        <v>1928</v>
      </c>
      <c r="B45" s="677" t="s">
        <v>1951</v>
      </c>
      <c r="C45" s="673" t="s">
        <v>1905</v>
      </c>
      <c r="D45" s="674">
        <v>42658</v>
      </c>
      <c r="E45" s="675">
        <v>106750</v>
      </c>
    </row>
    <row r="46" spans="1:5" ht="15" customHeight="1" x14ac:dyDescent="0.25">
      <c r="A46" s="676" t="s">
        <v>1930</v>
      </c>
      <c r="B46" s="677" t="s">
        <v>750</v>
      </c>
      <c r="C46" s="677" t="s">
        <v>1905</v>
      </c>
      <c r="D46" s="678">
        <v>42172</v>
      </c>
      <c r="E46" s="679">
        <v>500000</v>
      </c>
    </row>
    <row r="47" spans="1:5" ht="15" customHeight="1" x14ac:dyDescent="0.25">
      <c r="A47" s="672" t="s">
        <v>1934</v>
      </c>
      <c r="B47" s="677" t="s">
        <v>1951</v>
      </c>
      <c r="C47" s="673" t="s">
        <v>1902</v>
      </c>
      <c r="D47" s="674">
        <v>42277</v>
      </c>
      <c r="E47" s="675">
        <v>151750</v>
      </c>
    </row>
    <row r="48" spans="1:5" ht="15" customHeight="1" x14ac:dyDescent="0.25">
      <c r="A48" s="676" t="s">
        <v>1936</v>
      </c>
      <c r="B48" s="677" t="s">
        <v>1951</v>
      </c>
      <c r="C48" s="677" t="s">
        <v>1902</v>
      </c>
      <c r="D48" s="678">
        <v>42018</v>
      </c>
      <c r="E48" s="679">
        <v>50500</v>
      </c>
    </row>
    <row r="49" spans="1:5" ht="15" customHeight="1" x14ac:dyDescent="0.25">
      <c r="A49" s="672" t="s">
        <v>1938</v>
      </c>
      <c r="B49" s="677" t="s">
        <v>1951</v>
      </c>
      <c r="C49" s="673" t="s">
        <v>1902</v>
      </c>
      <c r="D49" s="674">
        <v>42588</v>
      </c>
      <c r="E49" s="675">
        <v>84250</v>
      </c>
    </row>
    <row r="50" spans="1:5" ht="15" customHeight="1" x14ac:dyDescent="0.25">
      <c r="A50" s="676" t="s">
        <v>1925</v>
      </c>
      <c r="B50" s="677" t="s">
        <v>1952</v>
      </c>
      <c r="C50" s="677" t="s">
        <v>1902</v>
      </c>
      <c r="D50" s="678">
        <v>42378</v>
      </c>
      <c r="E50" s="679">
        <v>16750</v>
      </c>
    </row>
    <row r="51" spans="1:5" ht="15" customHeight="1" x14ac:dyDescent="0.25">
      <c r="A51" s="672" t="s">
        <v>1928</v>
      </c>
      <c r="B51" s="677" t="s">
        <v>1953</v>
      </c>
      <c r="C51" s="673" t="s">
        <v>1902</v>
      </c>
      <c r="D51" s="674">
        <v>42693</v>
      </c>
      <c r="E51" s="675">
        <v>118000</v>
      </c>
    </row>
    <row r="52" spans="1:5" ht="15" customHeight="1" x14ac:dyDescent="0.25">
      <c r="A52" s="676" t="s">
        <v>1930</v>
      </c>
      <c r="B52" s="677" t="s">
        <v>1952</v>
      </c>
      <c r="C52" s="677" t="s">
        <v>1902</v>
      </c>
      <c r="D52" s="678">
        <v>42172</v>
      </c>
      <c r="E52" s="679">
        <v>185500</v>
      </c>
    </row>
    <row r="53" spans="1:5" ht="15" customHeight="1" x14ac:dyDescent="0.25">
      <c r="A53" s="672" t="s">
        <v>1934</v>
      </c>
      <c r="B53" s="677" t="s">
        <v>1952</v>
      </c>
      <c r="C53" s="673" t="s">
        <v>1902</v>
      </c>
      <c r="D53" s="674">
        <v>42277</v>
      </c>
      <c r="E53" s="675">
        <v>219250</v>
      </c>
    </row>
    <row r="54" spans="1:5" ht="15" customHeight="1" x14ac:dyDescent="0.25">
      <c r="A54" s="676" t="s">
        <v>1936</v>
      </c>
      <c r="B54" s="677" t="s">
        <v>1952</v>
      </c>
      <c r="C54" s="677" t="s">
        <v>1894</v>
      </c>
      <c r="D54" s="678">
        <v>42018</v>
      </c>
      <c r="E54" s="679">
        <v>136000</v>
      </c>
    </row>
    <row r="55" spans="1:5" ht="15" customHeight="1" x14ac:dyDescent="0.25">
      <c r="A55" s="672" t="s">
        <v>1938</v>
      </c>
      <c r="B55" s="677" t="s">
        <v>1952</v>
      </c>
      <c r="C55" s="673" t="s">
        <v>1894</v>
      </c>
      <c r="D55" s="674">
        <v>42434</v>
      </c>
      <c r="E55" s="675">
        <v>34750</v>
      </c>
    </row>
    <row r="56" spans="1:5" ht="15" customHeight="1" x14ac:dyDescent="0.25">
      <c r="A56" s="676" t="s">
        <v>1925</v>
      </c>
      <c r="B56" s="677" t="s">
        <v>812</v>
      </c>
      <c r="C56" s="677" t="s">
        <v>1894</v>
      </c>
      <c r="D56" s="678">
        <v>42539</v>
      </c>
      <c r="E56" s="679">
        <v>68500</v>
      </c>
    </row>
    <row r="57" spans="1:5" ht="15" customHeight="1" x14ac:dyDescent="0.25">
      <c r="A57" s="672" t="s">
        <v>1928</v>
      </c>
      <c r="B57" s="673" t="s">
        <v>812</v>
      </c>
      <c r="C57" s="673" t="s">
        <v>1894</v>
      </c>
      <c r="D57" s="674">
        <v>42644</v>
      </c>
      <c r="E57" s="675">
        <v>102250</v>
      </c>
    </row>
    <row r="58" spans="1:5" ht="15" customHeight="1" x14ac:dyDescent="0.25">
      <c r="A58" s="676" t="s">
        <v>1930</v>
      </c>
      <c r="B58" s="677" t="s">
        <v>812</v>
      </c>
      <c r="C58" s="677" t="s">
        <v>1894</v>
      </c>
      <c r="D58" s="678">
        <v>42123</v>
      </c>
      <c r="E58" s="679">
        <v>169750</v>
      </c>
    </row>
    <row r="59" spans="1:5" ht="15" customHeight="1" x14ac:dyDescent="0.25">
      <c r="A59" s="672" t="s">
        <v>1934</v>
      </c>
      <c r="B59" s="673" t="s">
        <v>812</v>
      </c>
      <c r="C59" s="673" t="s">
        <v>1894</v>
      </c>
      <c r="D59" s="674">
        <v>42228</v>
      </c>
      <c r="E59" s="675">
        <v>203500</v>
      </c>
    </row>
    <row r="60" spans="1:5" ht="15" customHeight="1" x14ac:dyDescent="0.25">
      <c r="A60" s="676" t="s">
        <v>1936</v>
      </c>
      <c r="B60" s="677" t="s">
        <v>812</v>
      </c>
      <c r="C60" s="677" t="s">
        <v>1905</v>
      </c>
      <c r="D60" s="678">
        <v>42263</v>
      </c>
      <c r="E60" s="679">
        <v>214750</v>
      </c>
    </row>
    <row r="61" spans="1:5" ht="15" customHeight="1" x14ac:dyDescent="0.25">
      <c r="A61" s="672" t="s">
        <v>1938</v>
      </c>
      <c r="B61" s="673" t="s">
        <v>812</v>
      </c>
      <c r="C61" s="673" t="s">
        <v>1905</v>
      </c>
      <c r="D61" s="674">
        <v>42679</v>
      </c>
      <c r="E61" s="675">
        <v>113500</v>
      </c>
    </row>
    <row r="62" spans="1:5" ht="15" customHeight="1" x14ac:dyDescent="0.25">
      <c r="A62" s="676" t="s">
        <v>1925</v>
      </c>
      <c r="B62" s="677" t="s">
        <v>797</v>
      </c>
      <c r="C62" s="677" t="s">
        <v>1905</v>
      </c>
      <c r="D62" s="678">
        <v>42053</v>
      </c>
      <c r="E62" s="679">
        <v>147250</v>
      </c>
    </row>
    <row r="63" spans="1:5" ht="15" customHeight="1" x14ac:dyDescent="0.25">
      <c r="A63" s="672" t="s">
        <v>1928</v>
      </c>
      <c r="B63" s="677" t="s">
        <v>797</v>
      </c>
      <c r="C63" s="673" t="s">
        <v>1905</v>
      </c>
      <c r="D63" s="674">
        <v>42574</v>
      </c>
      <c r="E63" s="675">
        <v>79750</v>
      </c>
    </row>
    <row r="64" spans="1:5" ht="15" customHeight="1" x14ac:dyDescent="0.25">
      <c r="A64" s="676" t="s">
        <v>1930</v>
      </c>
      <c r="B64" s="677" t="s">
        <v>797</v>
      </c>
      <c r="C64" s="677" t="s">
        <v>1905</v>
      </c>
      <c r="D64" s="678">
        <v>42158</v>
      </c>
      <c r="E64" s="679">
        <v>181000</v>
      </c>
    </row>
    <row r="65" spans="1:5" ht="15" customHeight="1" x14ac:dyDescent="0.25">
      <c r="A65" s="672" t="s">
        <v>1934</v>
      </c>
      <c r="B65" s="677" t="s">
        <v>1954</v>
      </c>
      <c r="C65" s="673" t="s">
        <v>1905</v>
      </c>
      <c r="D65" s="674">
        <v>42469</v>
      </c>
      <c r="E65" s="675">
        <v>46000</v>
      </c>
    </row>
    <row r="66" spans="1:5" ht="15" customHeight="1" x14ac:dyDescent="0.25">
      <c r="A66" s="676" t="s">
        <v>1936</v>
      </c>
      <c r="B66" s="677" t="s">
        <v>797</v>
      </c>
      <c r="C66" s="677" t="s">
        <v>1902</v>
      </c>
      <c r="D66" s="678">
        <v>42504</v>
      </c>
      <c r="E66" s="679">
        <v>57250</v>
      </c>
    </row>
    <row r="67" spans="1:5" ht="15" customHeight="1" x14ac:dyDescent="0.25">
      <c r="A67" s="672" t="s">
        <v>1938</v>
      </c>
      <c r="B67" s="677" t="s">
        <v>797</v>
      </c>
      <c r="C67" s="673" t="s">
        <v>1902</v>
      </c>
      <c r="D67" s="674">
        <v>42193</v>
      </c>
      <c r="E67" s="675">
        <v>192250</v>
      </c>
    </row>
    <row r="68" spans="1:5" ht="15" customHeight="1" x14ac:dyDescent="0.25">
      <c r="A68" s="676" t="s">
        <v>1925</v>
      </c>
      <c r="B68" s="677" t="s">
        <v>1955</v>
      </c>
      <c r="C68" s="677" t="s">
        <v>1902</v>
      </c>
      <c r="D68" s="678">
        <v>42298</v>
      </c>
      <c r="E68" s="679">
        <v>226000</v>
      </c>
    </row>
    <row r="69" spans="1:5" ht="15" customHeight="1" x14ac:dyDescent="0.25">
      <c r="A69" s="672" t="s">
        <v>1928</v>
      </c>
      <c r="B69" s="677" t="s">
        <v>1955</v>
      </c>
      <c r="C69" s="673" t="s">
        <v>1902</v>
      </c>
      <c r="D69" s="674">
        <v>42088</v>
      </c>
      <c r="E69" s="675">
        <v>158500</v>
      </c>
    </row>
    <row r="70" spans="1:5" ht="15" customHeight="1" x14ac:dyDescent="0.25">
      <c r="A70" s="676" t="s">
        <v>1930</v>
      </c>
      <c r="B70" s="677" t="s">
        <v>1955</v>
      </c>
      <c r="C70" s="677" t="s">
        <v>1902</v>
      </c>
      <c r="D70" s="678">
        <v>42399</v>
      </c>
      <c r="E70" s="679">
        <v>23500</v>
      </c>
    </row>
    <row r="71" spans="1:5" ht="15" customHeight="1" x14ac:dyDescent="0.25">
      <c r="A71" s="672" t="s">
        <v>1934</v>
      </c>
      <c r="B71" s="677" t="s">
        <v>1956</v>
      </c>
      <c r="C71" s="673" t="s">
        <v>1902</v>
      </c>
      <c r="D71" s="674">
        <v>42609</v>
      </c>
      <c r="E71" s="675">
        <v>91000</v>
      </c>
    </row>
    <row r="72" spans="1:5" ht="15" customHeight="1" x14ac:dyDescent="0.25">
      <c r="A72" s="676" t="s">
        <v>1936</v>
      </c>
      <c r="B72" s="677" t="s">
        <v>1955</v>
      </c>
      <c r="C72" s="677" t="s">
        <v>1902</v>
      </c>
      <c r="D72" s="678">
        <v>42714</v>
      </c>
      <c r="E72" s="679">
        <v>124750</v>
      </c>
    </row>
    <row r="73" spans="1:5" ht="15" customHeight="1" x14ac:dyDescent="0.25">
      <c r="A73" s="672" t="s">
        <v>1938</v>
      </c>
      <c r="B73" s="677" t="s">
        <v>1955</v>
      </c>
      <c r="C73" s="673" t="s">
        <v>1894</v>
      </c>
      <c r="D73" s="674">
        <v>42165</v>
      </c>
      <c r="E73" s="675">
        <v>183250</v>
      </c>
    </row>
    <row r="74" spans="1:5" ht="15" customHeight="1" x14ac:dyDescent="0.25">
      <c r="A74" s="676" t="s">
        <v>1925</v>
      </c>
      <c r="B74" s="677" t="s">
        <v>750</v>
      </c>
      <c r="C74" s="677" t="s">
        <v>1894</v>
      </c>
      <c r="D74" s="678">
        <v>42581</v>
      </c>
      <c r="E74" s="679">
        <v>82000</v>
      </c>
    </row>
    <row r="75" spans="1:5" ht="15" customHeight="1" x14ac:dyDescent="0.25">
      <c r="A75" s="672" t="s">
        <v>1928</v>
      </c>
      <c r="B75" s="673" t="s">
        <v>750</v>
      </c>
      <c r="C75" s="673" t="s">
        <v>1894</v>
      </c>
      <c r="D75" s="674">
        <v>42686</v>
      </c>
      <c r="E75" s="675">
        <v>115750</v>
      </c>
    </row>
    <row r="76" spans="1:5" ht="15" customHeight="1" x14ac:dyDescent="0.25">
      <c r="A76" s="676" t="s">
        <v>1930</v>
      </c>
      <c r="B76" s="677" t="s">
        <v>750</v>
      </c>
      <c r="C76" s="677" t="s">
        <v>1894</v>
      </c>
      <c r="D76" s="678">
        <v>42476</v>
      </c>
      <c r="E76" s="679">
        <v>48250</v>
      </c>
    </row>
    <row r="77" spans="1:5" ht="15" customHeight="1" x14ac:dyDescent="0.25">
      <c r="A77" s="672" t="s">
        <v>1934</v>
      </c>
      <c r="B77" s="673" t="s">
        <v>750</v>
      </c>
      <c r="C77" s="673" t="s">
        <v>1894</v>
      </c>
      <c r="D77" s="674">
        <v>42060</v>
      </c>
      <c r="E77" s="675">
        <v>149500</v>
      </c>
    </row>
    <row r="78" spans="1:5" ht="15" customHeight="1" x14ac:dyDescent="0.25">
      <c r="A78" s="676" t="s">
        <v>1936</v>
      </c>
      <c r="B78" s="677" t="s">
        <v>750</v>
      </c>
      <c r="C78" s="677" t="s">
        <v>1894</v>
      </c>
      <c r="D78" s="678">
        <v>42270</v>
      </c>
      <c r="E78" s="679">
        <v>217000</v>
      </c>
    </row>
    <row r="79" spans="1:5" ht="15" customHeight="1" x14ac:dyDescent="0.25">
      <c r="A79" s="672" t="s">
        <v>1938</v>
      </c>
      <c r="B79" s="673" t="s">
        <v>750</v>
      </c>
      <c r="C79" s="673" t="s">
        <v>1894</v>
      </c>
      <c r="D79" s="674">
        <v>42371</v>
      </c>
      <c r="E79" s="675">
        <v>14500</v>
      </c>
    </row>
    <row r="80" spans="1:5" ht="15" customHeight="1" x14ac:dyDescent="0.25">
      <c r="A80" s="676" t="s">
        <v>1925</v>
      </c>
      <c r="B80" s="677" t="s">
        <v>1957</v>
      </c>
      <c r="C80" s="677" t="s">
        <v>1905</v>
      </c>
      <c r="D80" s="678">
        <v>42406</v>
      </c>
      <c r="E80" s="679">
        <v>25750</v>
      </c>
    </row>
    <row r="81" spans="1:5" ht="15" customHeight="1" x14ac:dyDescent="0.25">
      <c r="A81" s="676" t="s">
        <v>1936</v>
      </c>
      <c r="B81" s="677" t="s">
        <v>1957</v>
      </c>
      <c r="C81" s="673" t="s">
        <v>1905</v>
      </c>
      <c r="D81" s="674">
        <v>42095</v>
      </c>
      <c r="E81" s="675">
        <v>160750</v>
      </c>
    </row>
    <row r="82" spans="1:5" ht="15" customHeight="1" x14ac:dyDescent="0.25">
      <c r="A82" s="676" t="s">
        <v>1930</v>
      </c>
      <c r="B82" s="677" t="s">
        <v>1957</v>
      </c>
      <c r="C82" s="677" t="s">
        <v>1905</v>
      </c>
      <c r="D82" s="678">
        <v>42200</v>
      </c>
      <c r="E82" s="679">
        <v>194500</v>
      </c>
    </row>
    <row r="83" spans="1:5" ht="15" customHeight="1" x14ac:dyDescent="0.25">
      <c r="A83" s="672" t="s">
        <v>1934</v>
      </c>
      <c r="B83" s="677" t="s">
        <v>1957</v>
      </c>
      <c r="C83" s="673" t="s">
        <v>1905</v>
      </c>
      <c r="D83" s="674">
        <v>42721</v>
      </c>
      <c r="E83" s="675">
        <v>127000</v>
      </c>
    </row>
    <row r="84" spans="1:5" ht="15" customHeight="1" x14ac:dyDescent="0.25">
      <c r="A84" s="676" t="s">
        <v>1930</v>
      </c>
      <c r="B84" s="677" t="s">
        <v>1957</v>
      </c>
      <c r="C84" s="677" t="s">
        <v>1905</v>
      </c>
      <c r="D84" s="678">
        <v>42305</v>
      </c>
      <c r="E84" s="679">
        <v>228250</v>
      </c>
    </row>
    <row r="85" spans="1:5" x14ac:dyDescent="0.25">
      <c r="A85" s="672" t="s">
        <v>1938</v>
      </c>
      <c r="B85" s="673" t="s">
        <v>750</v>
      </c>
      <c r="C85" s="673" t="s">
        <v>1905</v>
      </c>
      <c r="D85" s="674">
        <v>42511</v>
      </c>
      <c r="E85" s="675">
        <v>59500</v>
      </c>
    </row>
    <row r="86" spans="1:5" x14ac:dyDescent="0.25">
      <c r="A86" s="676" t="s">
        <v>1925</v>
      </c>
      <c r="B86" s="677" t="s">
        <v>1958</v>
      </c>
      <c r="C86" s="677" t="s">
        <v>1905</v>
      </c>
      <c r="D86" s="678">
        <v>42616</v>
      </c>
      <c r="E86" s="679">
        <v>93250</v>
      </c>
    </row>
    <row r="87" spans="1:5" x14ac:dyDescent="0.25">
      <c r="A87" s="672" t="s">
        <v>1928</v>
      </c>
      <c r="B87" s="677" t="s">
        <v>1958</v>
      </c>
      <c r="C87" s="673" t="s">
        <v>1902</v>
      </c>
      <c r="D87" s="674">
        <v>42651</v>
      </c>
      <c r="E87" s="675">
        <v>104500</v>
      </c>
    </row>
    <row r="88" spans="1:5" x14ac:dyDescent="0.25">
      <c r="A88" s="676" t="s">
        <v>1930</v>
      </c>
      <c r="B88" s="677" t="s">
        <v>1958</v>
      </c>
      <c r="C88" s="677" t="s">
        <v>1902</v>
      </c>
      <c r="D88" s="678">
        <v>42441</v>
      </c>
      <c r="E88" s="679">
        <v>37000</v>
      </c>
    </row>
    <row r="89" spans="1:5" x14ac:dyDescent="0.25">
      <c r="A89" s="672" t="s">
        <v>1934</v>
      </c>
      <c r="B89" s="677" t="s">
        <v>1958</v>
      </c>
      <c r="C89" s="673" t="s">
        <v>1902</v>
      </c>
      <c r="D89" s="674">
        <v>42235</v>
      </c>
      <c r="E89" s="675">
        <v>205750</v>
      </c>
    </row>
    <row r="90" spans="1:5" x14ac:dyDescent="0.25">
      <c r="A90" s="676" t="s">
        <v>1936</v>
      </c>
      <c r="B90" s="677" t="s">
        <v>1958</v>
      </c>
      <c r="C90" s="677" t="s">
        <v>1902</v>
      </c>
      <c r="D90" s="678">
        <v>42546</v>
      </c>
      <c r="E90" s="679">
        <v>70750</v>
      </c>
    </row>
    <row r="91" spans="1:5" x14ac:dyDescent="0.25">
      <c r="A91" s="672" t="s">
        <v>1938</v>
      </c>
      <c r="B91" s="677" t="s">
        <v>1958</v>
      </c>
      <c r="C91" s="673" t="s">
        <v>1902</v>
      </c>
      <c r="D91" s="674">
        <v>42025</v>
      </c>
      <c r="E91" s="675">
        <v>138250</v>
      </c>
    </row>
    <row r="92" spans="1:5" x14ac:dyDescent="0.25">
      <c r="A92" s="676" t="s">
        <v>1925</v>
      </c>
      <c r="B92" s="677" t="s">
        <v>1958</v>
      </c>
      <c r="C92" s="677" t="s">
        <v>1902</v>
      </c>
      <c r="D92" s="678">
        <v>42130</v>
      </c>
      <c r="E92" s="679">
        <v>172000</v>
      </c>
    </row>
    <row r="93" spans="1:5" x14ac:dyDescent="0.25">
      <c r="A93" s="672" t="s">
        <v>1928</v>
      </c>
      <c r="B93" s="677" t="s">
        <v>1958</v>
      </c>
      <c r="C93" s="673" t="s">
        <v>1894</v>
      </c>
      <c r="D93" s="674">
        <v>42602</v>
      </c>
      <c r="E93" s="675">
        <v>88750</v>
      </c>
    </row>
    <row r="94" spans="1:5" x14ac:dyDescent="0.25">
      <c r="A94" s="676" t="s">
        <v>1930</v>
      </c>
      <c r="B94" s="677" t="s">
        <v>1958</v>
      </c>
      <c r="C94" s="677" t="s">
        <v>1894</v>
      </c>
      <c r="D94" s="678">
        <v>42291</v>
      </c>
      <c r="E94" s="679">
        <v>223750</v>
      </c>
    </row>
    <row r="95" spans="1:5" x14ac:dyDescent="0.25">
      <c r="A95" s="672" t="s">
        <v>1934</v>
      </c>
      <c r="B95" s="677" t="s">
        <v>1958</v>
      </c>
      <c r="C95" s="673" t="s">
        <v>1894</v>
      </c>
      <c r="D95" s="674">
        <v>42392</v>
      </c>
      <c r="E95" s="675">
        <v>21250</v>
      </c>
    </row>
    <row r="96" spans="1:5" x14ac:dyDescent="0.25">
      <c r="A96" s="676" t="s">
        <v>1936</v>
      </c>
      <c r="B96" s="677" t="s">
        <v>1958</v>
      </c>
      <c r="C96" s="677" t="s">
        <v>1894</v>
      </c>
      <c r="D96" s="678">
        <v>42186</v>
      </c>
      <c r="E96" s="679">
        <v>190000</v>
      </c>
    </row>
    <row r="97" spans="1:7" x14ac:dyDescent="0.25">
      <c r="A97" s="672" t="s">
        <v>1938</v>
      </c>
      <c r="B97" s="677" t="s">
        <v>1958</v>
      </c>
      <c r="C97" s="673" t="s">
        <v>1894</v>
      </c>
      <c r="D97" s="674">
        <v>42497</v>
      </c>
      <c r="E97" s="675">
        <v>55000</v>
      </c>
    </row>
    <row r="98" spans="1:7" x14ac:dyDescent="0.25">
      <c r="A98" s="676" t="s">
        <v>1925</v>
      </c>
      <c r="B98" s="677" t="s">
        <v>1959</v>
      </c>
      <c r="C98" s="677" t="s">
        <v>1894</v>
      </c>
      <c r="D98" s="678">
        <v>42707</v>
      </c>
      <c r="E98" s="679">
        <v>122500</v>
      </c>
    </row>
    <row r="99" spans="1:7" x14ac:dyDescent="0.25">
      <c r="A99" s="672" t="s">
        <v>1928</v>
      </c>
      <c r="B99" s="677" t="s">
        <v>1959</v>
      </c>
      <c r="C99" s="677" t="s">
        <v>1905</v>
      </c>
      <c r="D99" s="674">
        <v>42081</v>
      </c>
      <c r="E99" s="675">
        <v>156250</v>
      </c>
    </row>
    <row r="100" spans="1:7" x14ac:dyDescent="0.25">
      <c r="A100" s="676" t="s">
        <v>1930</v>
      </c>
      <c r="B100" s="677" t="s">
        <v>1959</v>
      </c>
      <c r="C100" s="677" t="s">
        <v>1905</v>
      </c>
      <c r="D100" s="678">
        <v>42116</v>
      </c>
      <c r="E100" s="679">
        <v>167500</v>
      </c>
    </row>
    <row r="101" spans="1:7" x14ac:dyDescent="0.25">
      <c r="A101" s="672" t="s">
        <v>1934</v>
      </c>
      <c r="B101" s="677" t="s">
        <v>1959</v>
      </c>
      <c r="C101" s="673" t="s">
        <v>1905</v>
      </c>
      <c r="D101" s="674">
        <v>42532</v>
      </c>
      <c r="E101" s="675">
        <v>66250</v>
      </c>
    </row>
    <row r="102" spans="1:7" x14ac:dyDescent="0.25">
      <c r="A102" s="676" t="s">
        <v>1936</v>
      </c>
      <c r="B102" s="677" t="s">
        <v>1959</v>
      </c>
      <c r="C102" s="677" t="s">
        <v>1905</v>
      </c>
      <c r="D102" s="678">
        <v>42637</v>
      </c>
      <c r="E102" s="679">
        <v>100000</v>
      </c>
    </row>
    <row r="103" spans="1:7" x14ac:dyDescent="0.25">
      <c r="A103" s="672" t="s">
        <v>1925</v>
      </c>
      <c r="B103" s="677" t="s">
        <v>1959</v>
      </c>
      <c r="C103" s="673" t="s">
        <v>1905</v>
      </c>
      <c r="D103" s="674">
        <v>42427</v>
      </c>
      <c r="E103" s="675">
        <v>32500</v>
      </c>
    </row>
    <row r="104" spans="1:7" x14ac:dyDescent="0.25">
      <c r="A104" s="676" t="s">
        <v>1928</v>
      </c>
      <c r="B104" s="677" t="s">
        <v>1959</v>
      </c>
      <c r="C104" s="677" t="s">
        <v>1905</v>
      </c>
      <c r="D104" s="678">
        <v>42011</v>
      </c>
      <c r="E104" s="679">
        <v>133750</v>
      </c>
    </row>
    <row r="105" spans="1:7" x14ac:dyDescent="0.25">
      <c r="A105" s="672" t="s">
        <v>1930</v>
      </c>
      <c r="B105" s="677" t="s">
        <v>1959</v>
      </c>
      <c r="C105" s="673" t="s">
        <v>1905</v>
      </c>
      <c r="D105" s="674">
        <v>42221</v>
      </c>
      <c r="E105" s="675">
        <v>201650</v>
      </c>
    </row>
    <row r="106" spans="1:7" x14ac:dyDescent="0.25">
      <c r="A106" s="676" t="s">
        <v>1934</v>
      </c>
      <c r="B106" s="677" t="s">
        <v>1960</v>
      </c>
      <c r="C106" s="673" t="s">
        <v>1902</v>
      </c>
      <c r="D106" s="678">
        <v>42326</v>
      </c>
      <c r="E106" s="679">
        <v>235000</v>
      </c>
    </row>
    <row r="107" spans="1:7" x14ac:dyDescent="0.25">
      <c r="A107" s="672" t="s">
        <v>1936</v>
      </c>
      <c r="B107" s="677" t="s">
        <v>1960</v>
      </c>
      <c r="C107" s="673" t="s">
        <v>1902</v>
      </c>
      <c r="D107" s="674">
        <v>42046</v>
      </c>
      <c r="E107" s="675">
        <v>145000</v>
      </c>
    </row>
    <row r="108" spans="1:7" x14ac:dyDescent="0.25">
      <c r="A108" s="676" t="s">
        <v>1938</v>
      </c>
      <c r="B108" s="677" t="s">
        <v>1960</v>
      </c>
      <c r="C108" s="677" t="s">
        <v>1902</v>
      </c>
      <c r="D108" s="678">
        <v>42151</v>
      </c>
      <c r="E108" s="679">
        <v>178750</v>
      </c>
    </row>
    <row r="109" spans="1:7" x14ac:dyDescent="0.25">
      <c r="A109" s="672" t="s">
        <v>1925</v>
      </c>
      <c r="B109" s="677" t="s">
        <v>1960</v>
      </c>
      <c r="C109" s="673" t="s">
        <v>1902</v>
      </c>
      <c r="D109" s="674">
        <v>42672</v>
      </c>
      <c r="E109" s="675">
        <v>111250</v>
      </c>
    </row>
    <row r="110" spans="1:7" x14ac:dyDescent="0.25">
      <c r="A110" s="676" t="s">
        <v>1928</v>
      </c>
      <c r="B110" s="677" t="s">
        <v>1960</v>
      </c>
      <c r="C110" s="677" t="s">
        <v>1902</v>
      </c>
      <c r="D110" s="678">
        <v>42256</v>
      </c>
      <c r="E110" s="679">
        <v>212500</v>
      </c>
    </row>
    <row r="111" spans="1:7" x14ac:dyDescent="0.25">
      <c r="A111" s="672" t="s">
        <v>1930</v>
      </c>
      <c r="B111" s="677" t="s">
        <v>1960</v>
      </c>
      <c r="C111" s="673" t="s">
        <v>1902</v>
      </c>
      <c r="D111" s="674">
        <v>42462</v>
      </c>
      <c r="E111" s="675">
        <v>43750</v>
      </c>
    </row>
    <row r="112" spans="1:7" x14ac:dyDescent="0.25">
      <c r="A112" s="676" t="s">
        <v>1934</v>
      </c>
      <c r="B112" s="677" t="s">
        <v>1960</v>
      </c>
      <c r="C112" s="677" t="s">
        <v>1902</v>
      </c>
      <c r="D112" s="678">
        <v>42567</v>
      </c>
      <c r="E112" s="679">
        <v>77500</v>
      </c>
      <c r="G112" s="666"/>
    </row>
  </sheetData>
  <mergeCells count="2">
    <mergeCell ref="A1:N1"/>
    <mergeCell ref="A2:N2"/>
  </mergeCells>
  <printOptions horizontalCentered="1"/>
  <pageMargins left="0.31496062992125984" right="0.31496062992125984" top="0.35433070866141736" bottom="0.35433070866141736" header="0.31496062992125984" footer="0.31496062992125984"/>
  <pageSetup scale="60" orientation="landscape" horizontalDpi="4294967294" r:id="rId3"/>
  <rowBreaks count="1" manualBreakCount="1">
    <brk id="61" max="21" man="1"/>
  </rowBreaks>
  <tableParts count="1">
    <tablePart r:id="rId4"/>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FBAA6-7FB1-4354-AA5B-22FA12334F5F}">
  <dimension ref="A1:R37"/>
  <sheetViews>
    <sheetView showGridLines="0" zoomScaleNormal="100" zoomScaleSheetLayoutView="100" workbookViewId="0">
      <selection activeCell="N1" sqref="N1"/>
    </sheetView>
  </sheetViews>
  <sheetFormatPr defaultRowHeight="15" x14ac:dyDescent="0.25"/>
  <cols>
    <col min="1" max="1" width="3" customWidth="1"/>
    <col min="2" max="2" width="13.7109375" bestFit="1" customWidth="1"/>
    <col min="3" max="9" width="13.5703125" customWidth="1"/>
    <col min="10" max="10" width="11.5703125" customWidth="1"/>
    <col min="11" max="11" width="14.28515625" bestFit="1" customWidth="1"/>
    <col min="12" max="12" width="9" customWidth="1"/>
    <col min="13" max="13" width="17.5703125" customWidth="1"/>
    <col min="14" max="19" width="9" customWidth="1"/>
    <col min="20" max="20" width="16.28515625" bestFit="1" customWidth="1"/>
    <col min="21" max="21" width="13.7109375" bestFit="1" customWidth="1"/>
    <col min="22" max="22" width="16.28515625" bestFit="1" customWidth="1"/>
    <col min="23" max="23" width="13.7109375" bestFit="1" customWidth="1"/>
    <col min="24" max="25" width="10.5703125" bestFit="1" customWidth="1"/>
    <col min="26" max="26" width="11.42578125" bestFit="1" customWidth="1"/>
    <col min="27" max="35" width="10.5703125" bestFit="1" customWidth="1"/>
    <col min="36" max="36" width="11.42578125" bestFit="1" customWidth="1"/>
    <col min="37" max="43" width="10.5703125" bestFit="1" customWidth="1"/>
    <col min="44" max="44" width="11.42578125" bestFit="1" customWidth="1"/>
    <col min="45" max="45" width="10.5703125" bestFit="1" customWidth="1"/>
    <col min="46" max="46" width="11.42578125" bestFit="1" customWidth="1"/>
    <col min="47" max="47" width="10.5703125" bestFit="1" customWidth="1"/>
  </cols>
  <sheetData>
    <row r="1" spans="1:18" s="55" customFormat="1" ht="50.25" customHeight="1" thickBot="1" x14ac:dyDescent="0.3">
      <c r="A1" s="1002" t="s">
        <v>59</v>
      </c>
      <c r="B1" s="1002"/>
      <c r="C1" s="1002"/>
      <c r="D1" s="1002"/>
      <c r="E1" s="1002"/>
      <c r="F1" s="1002"/>
      <c r="G1" s="1002"/>
      <c r="H1" s="1002"/>
      <c r="I1" s="1002"/>
      <c r="J1" s="1002"/>
      <c r="K1" s="1002"/>
      <c r="L1" s="1002"/>
      <c r="M1" s="1002"/>
      <c r="N1"/>
      <c r="O1"/>
      <c r="P1"/>
      <c r="Q1"/>
      <c r="R1"/>
    </row>
    <row r="2" spans="1:18" s="681" customFormat="1" ht="30" customHeight="1" thickTop="1" x14ac:dyDescent="0.35">
      <c r="A2" s="1076" t="s">
        <v>1961</v>
      </c>
      <c r="B2" s="1076"/>
      <c r="C2" s="1076"/>
      <c r="D2" s="1076"/>
      <c r="E2" s="1076"/>
      <c r="F2" s="1076"/>
      <c r="G2" s="1076"/>
      <c r="H2" s="1076"/>
      <c r="I2" s="1076"/>
      <c r="J2" s="1076"/>
      <c r="K2" s="1076"/>
      <c r="L2" s="1076"/>
      <c r="M2" s="1076"/>
      <c r="N2" s="680"/>
      <c r="O2" s="680"/>
      <c r="P2" s="680"/>
      <c r="Q2" s="680"/>
      <c r="R2" s="680"/>
    </row>
    <row r="3" spans="1:18" s="606" customFormat="1" ht="21" x14ac:dyDescent="0.25">
      <c r="A3" s="602" t="s">
        <v>1962</v>
      </c>
      <c r="B3" s="603"/>
      <c r="C3" s="604"/>
      <c r="D3" s="603"/>
      <c r="E3" s="603"/>
      <c r="F3" s="603"/>
      <c r="G3" s="603"/>
      <c r="H3" s="603"/>
      <c r="I3" s="603"/>
      <c r="J3" s="603"/>
      <c r="K3" s="603"/>
      <c r="L3" s="603"/>
      <c r="M3" s="603"/>
      <c r="N3"/>
      <c r="O3"/>
      <c r="P3"/>
      <c r="Q3"/>
      <c r="R3"/>
    </row>
    <row r="4" spans="1:18" ht="15.75" x14ac:dyDescent="0.25">
      <c r="A4" s="682" t="s">
        <v>81</v>
      </c>
      <c r="B4" s="5" t="s">
        <v>2851</v>
      </c>
      <c r="C4" s="5"/>
      <c r="D4" s="5"/>
      <c r="E4" s="5"/>
      <c r="F4" s="5"/>
      <c r="G4" s="5"/>
      <c r="H4" s="5"/>
      <c r="I4" s="5"/>
      <c r="J4" s="5"/>
      <c r="K4" s="5"/>
      <c r="L4" s="5"/>
      <c r="M4" s="5"/>
    </row>
    <row r="5" spans="1:18" ht="15.75" x14ac:dyDescent="0.25">
      <c r="A5" s="682"/>
      <c r="B5" s="120" t="s">
        <v>2850</v>
      </c>
      <c r="C5" s="5"/>
      <c r="D5" s="5"/>
      <c r="E5" s="5"/>
      <c r="F5" s="5"/>
      <c r="G5" s="5"/>
      <c r="H5" s="5"/>
      <c r="I5" s="5"/>
      <c r="J5" s="5"/>
      <c r="K5" s="5"/>
      <c r="L5" s="5"/>
      <c r="M5" s="5"/>
    </row>
    <row r="6" spans="1:18" ht="15.75" x14ac:dyDescent="0.25">
      <c r="A6" s="682" t="s">
        <v>79</v>
      </c>
      <c r="B6" s="5" t="s">
        <v>1963</v>
      </c>
      <c r="C6" s="5"/>
      <c r="D6" s="5"/>
      <c r="E6" s="5"/>
      <c r="F6" s="5"/>
      <c r="G6" s="5"/>
      <c r="H6" s="5"/>
      <c r="I6" s="5"/>
      <c r="J6" s="5"/>
      <c r="K6" s="5"/>
      <c r="L6" s="5"/>
      <c r="M6" s="5"/>
    </row>
    <row r="7" spans="1:18" ht="15.75" x14ac:dyDescent="0.25">
      <c r="A7" s="682" t="s">
        <v>77</v>
      </c>
      <c r="B7" s="5" t="s">
        <v>1964</v>
      </c>
      <c r="C7" s="5"/>
      <c r="D7" s="5"/>
      <c r="E7" s="5"/>
      <c r="F7" s="5"/>
      <c r="G7" s="5"/>
      <c r="H7" s="5"/>
      <c r="I7" s="5"/>
      <c r="J7" s="5"/>
      <c r="K7" s="5"/>
      <c r="L7" s="5"/>
      <c r="M7" s="5"/>
    </row>
    <row r="8" spans="1:18" ht="15.75" x14ac:dyDescent="0.25">
      <c r="A8" s="682" t="s">
        <v>75</v>
      </c>
      <c r="B8" s="5" t="s">
        <v>3083</v>
      </c>
      <c r="C8" s="5"/>
      <c r="D8" s="5"/>
      <c r="E8" s="5"/>
      <c r="F8" s="5"/>
      <c r="G8" s="5"/>
      <c r="H8" s="5"/>
      <c r="I8" s="5"/>
      <c r="J8" s="5"/>
      <c r="K8" s="5"/>
      <c r="L8" s="5"/>
      <c r="M8" s="5"/>
    </row>
    <row r="9" spans="1:18" ht="15.75" x14ac:dyDescent="0.25">
      <c r="A9" s="682" t="s">
        <v>73</v>
      </c>
      <c r="B9" s="5" t="s">
        <v>1965</v>
      </c>
      <c r="C9" s="5"/>
      <c r="D9" s="5"/>
      <c r="E9" s="5"/>
      <c r="F9" s="5"/>
      <c r="G9" s="5"/>
      <c r="H9" s="5"/>
      <c r="I9" s="5"/>
      <c r="J9" s="5"/>
      <c r="K9" s="5"/>
      <c r="L9" s="5"/>
      <c r="M9" s="5"/>
    </row>
    <row r="10" spans="1:18" ht="15.75" x14ac:dyDescent="0.25">
      <c r="A10" s="682" t="s">
        <v>71</v>
      </c>
      <c r="B10" s="5" t="s">
        <v>1966</v>
      </c>
      <c r="C10" s="5"/>
      <c r="D10" s="5"/>
      <c r="E10" s="5"/>
      <c r="F10" s="5"/>
      <c r="G10" s="5"/>
      <c r="H10" s="5"/>
      <c r="I10" s="5"/>
      <c r="J10" s="5"/>
      <c r="K10" s="5"/>
      <c r="L10" s="5"/>
      <c r="M10" s="5"/>
    </row>
    <row r="11" spans="1:18" x14ac:dyDescent="0.25">
      <c r="K11" s="683"/>
      <c r="P11" s="683"/>
    </row>
    <row r="12" spans="1:18" ht="15.75" x14ac:dyDescent="0.25">
      <c r="F12" s="5" t="s">
        <v>1967</v>
      </c>
      <c r="I12" s="683"/>
      <c r="K12" s="5" t="s">
        <v>1967</v>
      </c>
      <c r="N12" s="683"/>
      <c r="O12" s="683"/>
      <c r="P12" s="683"/>
      <c r="Q12" s="683"/>
    </row>
    <row r="13" spans="1:18" ht="15.75" x14ac:dyDescent="0.25">
      <c r="F13" s="795" t="s">
        <v>411</v>
      </c>
      <c r="G13" s="5" t="s">
        <v>1969</v>
      </c>
      <c r="K13" s="684"/>
    </row>
    <row r="14" spans="1:18" ht="15.75" x14ac:dyDescent="0.25">
      <c r="B14" s="1"/>
      <c r="F14" s="10" t="s">
        <v>1970</v>
      </c>
      <c r="G14" s="686">
        <v>7580</v>
      </c>
    </row>
    <row r="15" spans="1:18" ht="15.75" x14ac:dyDescent="0.25">
      <c r="B15" s="1"/>
      <c r="F15" s="10" t="s">
        <v>1971</v>
      </c>
      <c r="G15" s="686">
        <v>22910</v>
      </c>
      <c r="K15" s="1"/>
    </row>
    <row r="16" spans="1:18" ht="15.75" x14ac:dyDescent="0.25">
      <c r="B16" s="1"/>
      <c r="F16" s="10" t="s">
        <v>1972</v>
      </c>
      <c r="G16" s="686">
        <v>2070</v>
      </c>
      <c r="K16" s="1"/>
    </row>
    <row r="17" spans="2:12" ht="15.75" x14ac:dyDescent="0.25">
      <c r="B17" s="1"/>
      <c r="F17" s="10" t="s">
        <v>1973</v>
      </c>
      <c r="G17" s="686">
        <v>22916</v>
      </c>
      <c r="K17" s="1"/>
    </row>
    <row r="18" spans="2:12" ht="15.75" x14ac:dyDescent="0.25">
      <c r="B18" s="1"/>
      <c r="F18" s="10" t="s">
        <v>1974</v>
      </c>
      <c r="G18" s="686">
        <v>49058</v>
      </c>
      <c r="K18" s="1"/>
    </row>
    <row r="19" spans="2:12" ht="15.75" x14ac:dyDescent="0.25">
      <c r="B19" s="1"/>
      <c r="F19" s="10" t="s">
        <v>1975</v>
      </c>
      <c r="G19" s="686">
        <v>16597</v>
      </c>
      <c r="K19" s="1"/>
    </row>
    <row r="20" spans="2:12" ht="15.75" x14ac:dyDescent="0.25">
      <c r="B20" s="1"/>
      <c r="F20" s="10" t="s">
        <v>1976</v>
      </c>
      <c r="G20" s="686">
        <v>19038</v>
      </c>
      <c r="K20" s="1"/>
    </row>
    <row r="21" spans="2:12" ht="15.75" x14ac:dyDescent="0.25">
      <c r="B21" s="1"/>
      <c r="F21" s="10" t="s">
        <v>1977</v>
      </c>
      <c r="G21" s="686">
        <v>5580</v>
      </c>
      <c r="K21" s="1"/>
    </row>
    <row r="22" spans="2:12" ht="15.75" x14ac:dyDescent="0.25">
      <c r="B22" s="1"/>
      <c r="F22" s="10" t="s">
        <v>1978</v>
      </c>
      <c r="G22" s="686">
        <v>7284</v>
      </c>
      <c r="K22" s="1"/>
    </row>
    <row r="23" spans="2:12" ht="15.75" x14ac:dyDescent="0.25">
      <c r="B23" s="1"/>
      <c r="F23" s="10" t="s">
        <v>1875</v>
      </c>
      <c r="G23" s="686">
        <v>153033</v>
      </c>
      <c r="K23" s="1"/>
    </row>
    <row r="24" spans="2:12" x14ac:dyDescent="0.25">
      <c r="K24" s="1"/>
    </row>
    <row r="25" spans="2:12" ht="15.75" x14ac:dyDescent="0.25">
      <c r="E25" t="s">
        <v>1968</v>
      </c>
      <c r="L25" s="691" t="s">
        <v>1968</v>
      </c>
    </row>
    <row r="26" spans="2:12" ht="15.75" x14ac:dyDescent="0.25">
      <c r="B26" s="805" t="s">
        <v>1969</v>
      </c>
      <c r="C26" s="805" t="s">
        <v>1979</v>
      </c>
      <c r="D26" s="687"/>
      <c r="E26" s="687"/>
      <c r="F26" s="687"/>
      <c r="G26" s="687"/>
      <c r="H26" s="687"/>
      <c r="I26" s="687"/>
      <c r="K26" s="685"/>
    </row>
    <row r="27" spans="2:12" ht="16.5" thickBot="1" x14ac:dyDescent="0.3">
      <c r="B27" s="805" t="s">
        <v>1980</v>
      </c>
      <c r="C27" s="135">
        <v>2012</v>
      </c>
      <c r="D27" s="135">
        <v>2013</v>
      </c>
      <c r="E27" s="135">
        <v>2014</v>
      </c>
      <c r="F27" s="135">
        <v>2015</v>
      </c>
      <c r="G27" s="135">
        <v>2016</v>
      </c>
      <c r="H27" s="135">
        <v>2017</v>
      </c>
      <c r="I27" s="5" t="s">
        <v>1875</v>
      </c>
    </row>
    <row r="28" spans="2:12" ht="16.5" thickTop="1" x14ac:dyDescent="0.25">
      <c r="B28" s="806" t="s">
        <v>1970</v>
      </c>
      <c r="C28" s="688"/>
      <c r="D28" s="689"/>
      <c r="E28" s="689"/>
      <c r="F28" s="689"/>
      <c r="G28" s="689"/>
      <c r="H28" s="689">
        <v>7580</v>
      </c>
      <c r="I28" s="690">
        <v>7580</v>
      </c>
    </row>
    <row r="29" spans="2:12" ht="15.75" x14ac:dyDescent="0.25">
      <c r="B29" s="807" t="s">
        <v>1971</v>
      </c>
      <c r="C29" s="808"/>
      <c r="D29" s="809"/>
      <c r="E29" s="809">
        <v>8200</v>
      </c>
      <c r="F29" s="809">
        <v>9000</v>
      </c>
      <c r="G29" s="809"/>
      <c r="H29" s="809">
        <v>5710</v>
      </c>
      <c r="I29" s="810">
        <v>22910</v>
      </c>
    </row>
    <row r="30" spans="2:12" ht="15.75" x14ac:dyDescent="0.25">
      <c r="B30" s="807" t="s">
        <v>1972</v>
      </c>
      <c r="C30" s="808"/>
      <c r="D30" s="809">
        <v>2070</v>
      </c>
      <c r="E30" s="809"/>
      <c r="F30" s="809"/>
      <c r="G30" s="809"/>
      <c r="H30" s="809"/>
      <c r="I30" s="810">
        <v>2070</v>
      </c>
    </row>
    <row r="31" spans="2:12" ht="15.75" x14ac:dyDescent="0.25">
      <c r="B31" s="807" t="s">
        <v>1973</v>
      </c>
      <c r="C31" s="808">
        <v>1800</v>
      </c>
      <c r="D31" s="809"/>
      <c r="E31" s="809">
        <v>7858</v>
      </c>
      <c r="F31" s="809">
        <v>6118</v>
      </c>
      <c r="G31" s="809">
        <v>7140</v>
      </c>
      <c r="H31" s="809"/>
      <c r="I31" s="810">
        <v>22916</v>
      </c>
    </row>
    <row r="32" spans="2:12" ht="15.75" x14ac:dyDescent="0.25">
      <c r="B32" s="807" t="s">
        <v>1974</v>
      </c>
      <c r="C32" s="808"/>
      <c r="D32" s="809"/>
      <c r="E32" s="809">
        <v>15560</v>
      </c>
      <c r="F32" s="809">
        <v>20446</v>
      </c>
      <c r="G32" s="809">
        <v>13052</v>
      </c>
      <c r="H32" s="809"/>
      <c r="I32" s="810">
        <v>49058</v>
      </c>
    </row>
    <row r="33" spans="2:9" ht="15.75" x14ac:dyDescent="0.25">
      <c r="B33" s="807" t="s">
        <v>1975</v>
      </c>
      <c r="C33" s="808">
        <v>2652</v>
      </c>
      <c r="D33" s="809"/>
      <c r="E33" s="809">
        <v>2985</v>
      </c>
      <c r="F33" s="809">
        <v>3890</v>
      </c>
      <c r="G33" s="809">
        <v>7070</v>
      </c>
      <c r="H33" s="809"/>
      <c r="I33" s="810">
        <v>16597</v>
      </c>
    </row>
    <row r="34" spans="2:9" ht="15.75" x14ac:dyDescent="0.25">
      <c r="B34" s="807" t="s">
        <v>1976</v>
      </c>
      <c r="C34" s="808"/>
      <c r="D34" s="809">
        <v>7326</v>
      </c>
      <c r="E34" s="809"/>
      <c r="F34" s="809">
        <v>3080</v>
      </c>
      <c r="G34" s="809">
        <v>8632</v>
      </c>
      <c r="H34" s="809"/>
      <c r="I34" s="810">
        <v>19038</v>
      </c>
    </row>
    <row r="35" spans="2:9" ht="15.75" x14ac:dyDescent="0.25">
      <c r="B35" s="807" t="s">
        <v>1977</v>
      </c>
      <c r="C35" s="808">
        <v>1840</v>
      </c>
      <c r="D35" s="809"/>
      <c r="E35" s="809"/>
      <c r="F35" s="809"/>
      <c r="G35" s="809"/>
      <c r="H35" s="809">
        <v>3740</v>
      </c>
      <c r="I35" s="810">
        <v>5580</v>
      </c>
    </row>
    <row r="36" spans="2:9" ht="16.5" thickBot="1" x14ac:dyDescent="0.3">
      <c r="B36" s="811" t="s">
        <v>1978</v>
      </c>
      <c r="C36" s="812"/>
      <c r="D36" s="813"/>
      <c r="E36" s="813">
        <v>5114</v>
      </c>
      <c r="F36" s="813">
        <v>2170</v>
      </c>
      <c r="G36" s="813"/>
      <c r="H36" s="813"/>
      <c r="I36" s="814">
        <v>7284</v>
      </c>
    </row>
    <row r="37" spans="2:9" ht="16.5" thickTop="1" x14ac:dyDescent="0.25">
      <c r="B37" s="691" t="s">
        <v>1875</v>
      </c>
      <c r="C37" s="687">
        <v>6292</v>
      </c>
      <c r="D37" s="687">
        <v>9396</v>
      </c>
      <c r="E37" s="687">
        <v>39717</v>
      </c>
      <c r="F37" s="687">
        <v>44704</v>
      </c>
      <c r="G37" s="687">
        <v>35894</v>
      </c>
      <c r="H37" s="687">
        <v>17030</v>
      </c>
      <c r="I37" s="687">
        <v>153033</v>
      </c>
    </row>
  </sheetData>
  <dataConsolidate link="1"/>
  <mergeCells count="2">
    <mergeCell ref="A1:M1"/>
    <mergeCell ref="A2:M2"/>
  </mergeCells>
  <conditionalFormatting pivot="1" sqref="C28:H36">
    <cfRule type="cellIs" dxfId="0" priority="1" operator="lessThan">
      <formula>5000</formula>
    </cfRule>
  </conditionalFormatting>
  <printOptions horizontalCentered="1"/>
  <pageMargins left="0.31496062992125984" right="0.31496062992125984" top="0.35433070866141736" bottom="0.35433070866141736" header="0.31496062992125984" footer="0.31496062992125984"/>
  <pageSetup paperSize="9" scale="83" orientation="landscape" r:id="rId3"/>
  <headerFooter>
    <oddFooter>&amp;L® computraining&amp;R&amp;D</oddFooter>
  </headerFooter>
  <rowBreaks count="1" manualBreakCount="1">
    <brk id="37"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B58AF-5DD4-4B57-85C7-5BCF0E289D36}">
  <dimension ref="A1:I70"/>
  <sheetViews>
    <sheetView zoomScaleNormal="100" workbookViewId="0">
      <selection activeCell="J1" sqref="J1"/>
    </sheetView>
  </sheetViews>
  <sheetFormatPr defaultColWidth="11.7109375" defaultRowHeight="12.75" x14ac:dyDescent="0.2"/>
  <cols>
    <col min="1" max="1" width="14" style="804" bestFit="1" customWidth="1"/>
    <col min="2" max="2" width="10.140625" style="801" bestFit="1" customWidth="1"/>
    <col min="3" max="3" width="8.140625" style="801" customWidth="1"/>
    <col min="4" max="4" width="8.7109375" style="801" customWidth="1"/>
    <col min="5" max="5" width="11.42578125" style="801" customWidth="1"/>
    <col min="6" max="7" width="10" style="801" customWidth="1"/>
    <col min="8" max="8" width="8.140625" style="801" customWidth="1"/>
    <col min="9" max="9" width="12.140625" style="801" customWidth="1"/>
    <col min="10" max="16384" width="11.7109375" style="801"/>
  </cols>
  <sheetData>
    <row r="1" spans="1:9" s="798" customFormat="1" ht="42" customHeight="1" x14ac:dyDescent="0.25">
      <c r="A1" s="797" t="s">
        <v>411</v>
      </c>
      <c r="B1" s="797" t="s">
        <v>2819</v>
      </c>
      <c r="C1" s="797" t="s">
        <v>2820</v>
      </c>
      <c r="D1" s="797" t="s">
        <v>2821</v>
      </c>
      <c r="E1" s="797" t="s">
        <v>2822</v>
      </c>
      <c r="F1" s="797" t="s">
        <v>2823</v>
      </c>
      <c r="G1" s="797" t="s">
        <v>2824</v>
      </c>
      <c r="H1" s="797" t="s">
        <v>2825</v>
      </c>
      <c r="I1" s="797" t="s">
        <v>2826</v>
      </c>
    </row>
    <row r="2" spans="1:9" x14ac:dyDescent="0.2">
      <c r="A2" s="799" t="s">
        <v>1974</v>
      </c>
      <c r="B2" s="800">
        <v>12</v>
      </c>
      <c r="C2" s="800" t="s">
        <v>2827</v>
      </c>
      <c r="D2" s="800">
        <v>1300</v>
      </c>
      <c r="E2" s="801">
        <v>28000</v>
      </c>
      <c r="F2" s="801">
        <v>1000</v>
      </c>
      <c r="G2" s="801">
        <v>14250</v>
      </c>
      <c r="H2" s="801">
        <f t="shared" ref="H2:H39" si="0">E2-F2-G2</f>
        <v>12750</v>
      </c>
      <c r="I2" s="801">
        <v>2015</v>
      </c>
    </row>
    <row r="3" spans="1:9" x14ac:dyDescent="0.2">
      <c r="A3" s="799" t="s">
        <v>1974</v>
      </c>
      <c r="B3" s="800" t="s">
        <v>2828</v>
      </c>
      <c r="C3" s="800" t="s">
        <v>2827</v>
      </c>
      <c r="D3" s="800">
        <v>2200</v>
      </c>
      <c r="E3" s="801">
        <v>42000</v>
      </c>
      <c r="G3" s="801">
        <v>31920</v>
      </c>
      <c r="H3" s="801">
        <f t="shared" si="0"/>
        <v>10080</v>
      </c>
      <c r="I3" s="801">
        <v>2014</v>
      </c>
    </row>
    <row r="4" spans="1:9" x14ac:dyDescent="0.2">
      <c r="A4" s="799" t="s">
        <v>1974</v>
      </c>
      <c r="B4" s="800">
        <v>17</v>
      </c>
      <c r="C4" s="800" t="s">
        <v>2829</v>
      </c>
      <c r="D4" s="800">
        <v>1600</v>
      </c>
      <c r="E4" s="801">
        <v>25000</v>
      </c>
      <c r="F4" s="801">
        <v>500</v>
      </c>
      <c r="G4" s="801">
        <v>15048</v>
      </c>
      <c r="H4" s="801">
        <f t="shared" si="0"/>
        <v>9452</v>
      </c>
      <c r="I4" s="801">
        <v>2016</v>
      </c>
    </row>
    <row r="5" spans="1:9" x14ac:dyDescent="0.2">
      <c r="A5" s="799" t="s">
        <v>1971</v>
      </c>
      <c r="B5" s="800" t="s">
        <v>2830</v>
      </c>
      <c r="C5" s="800" t="s">
        <v>2827</v>
      </c>
      <c r="D5" s="800">
        <v>2400</v>
      </c>
      <c r="E5" s="801">
        <v>37500</v>
      </c>
      <c r="G5" s="801">
        <v>28500</v>
      </c>
      <c r="H5" s="801">
        <f t="shared" si="0"/>
        <v>9000</v>
      </c>
      <c r="I5" s="801">
        <v>2015</v>
      </c>
    </row>
    <row r="6" spans="1:9" x14ac:dyDescent="0.2">
      <c r="A6" s="799" t="s">
        <v>1971</v>
      </c>
      <c r="B6" s="800" t="s">
        <v>2831</v>
      </c>
      <c r="C6" s="800" t="s">
        <v>2832</v>
      </c>
      <c r="D6" s="800">
        <v>2800</v>
      </c>
      <c r="E6" s="801">
        <v>35000</v>
      </c>
      <c r="F6" s="801">
        <v>200</v>
      </c>
      <c r="G6" s="801">
        <v>26600</v>
      </c>
      <c r="H6" s="801">
        <f t="shared" si="0"/>
        <v>8200</v>
      </c>
      <c r="I6" s="801">
        <v>2014</v>
      </c>
    </row>
    <row r="7" spans="1:9" x14ac:dyDescent="0.2">
      <c r="A7" s="799" t="s">
        <v>1970</v>
      </c>
      <c r="B7" s="800" t="s">
        <v>2833</v>
      </c>
      <c r="C7" s="802" t="s">
        <v>2834</v>
      </c>
      <c r="D7" s="800">
        <v>1500</v>
      </c>
      <c r="E7" s="801">
        <v>30000</v>
      </c>
      <c r="G7" s="801">
        <v>22420</v>
      </c>
      <c r="H7" s="801">
        <f t="shared" si="0"/>
        <v>7580</v>
      </c>
      <c r="I7" s="801">
        <v>2017</v>
      </c>
    </row>
    <row r="8" spans="1:9" x14ac:dyDescent="0.2">
      <c r="A8" s="799" t="s">
        <v>1971</v>
      </c>
      <c r="B8" s="800" t="s">
        <v>2835</v>
      </c>
      <c r="C8" s="800" t="s">
        <v>2836</v>
      </c>
      <c r="D8" s="800">
        <v>2200</v>
      </c>
      <c r="E8" s="801">
        <v>24000</v>
      </c>
      <c r="F8" s="801">
        <v>50</v>
      </c>
      <c r="G8" s="801">
        <v>18240</v>
      </c>
      <c r="H8" s="801">
        <f t="shared" si="0"/>
        <v>5710</v>
      </c>
      <c r="I8" s="801">
        <v>2017</v>
      </c>
    </row>
    <row r="9" spans="1:9" x14ac:dyDescent="0.2">
      <c r="A9" s="799" t="s">
        <v>1973</v>
      </c>
      <c r="B9" s="800" t="s">
        <v>2837</v>
      </c>
      <c r="C9" s="800" t="s">
        <v>2832</v>
      </c>
      <c r="D9" s="800" t="s">
        <v>2838</v>
      </c>
      <c r="E9" s="801">
        <v>15000</v>
      </c>
      <c r="F9" s="801">
        <v>350</v>
      </c>
      <c r="G9" s="801">
        <v>9310</v>
      </c>
      <c r="H9" s="801">
        <f t="shared" si="0"/>
        <v>5340</v>
      </c>
      <c r="I9" s="801">
        <v>2016</v>
      </c>
    </row>
    <row r="10" spans="1:9" ht="12" customHeight="1" x14ac:dyDescent="0.2">
      <c r="A10" s="799" t="s">
        <v>1978</v>
      </c>
      <c r="B10" s="800" t="s">
        <v>2839</v>
      </c>
      <c r="C10" s="800" t="s">
        <v>2832</v>
      </c>
      <c r="D10" s="800">
        <v>1600</v>
      </c>
      <c r="E10" s="801">
        <v>15660</v>
      </c>
      <c r="F10" s="801">
        <v>400</v>
      </c>
      <c r="G10" s="801">
        <v>10146</v>
      </c>
      <c r="H10" s="801">
        <f t="shared" si="0"/>
        <v>5114</v>
      </c>
      <c r="I10" s="801">
        <v>2014</v>
      </c>
    </row>
    <row r="11" spans="1:9" x14ac:dyDescent="0.2">
      <c r="A11" s="799" t="s">
        <v>1975</v>
      </c>
      <c r="B11" s="800" t="s">
        <v>2840</v>
      </c>
      <c r="C11" s="800" t="s">
        <v>2832</v>
      </c>
      <c r="D11" s="800">
        <v>1300</v>
      </c>
      <c r="E11" s="801">
        <v>21500</v>
      </c>
      <c r="F11" s="801">
        <v>450</v>
      </c>
      <c r="G11" s="801">
        <v>16340</v>
      </c>
      <c r="H11" s="801">
        <f t="shared" si="0"/>
        <v>4710</v>
      </c>
      <c r="I11" s="801">
        <v>2016</v>
      </c>
    </row>
    <row r="12" spans="1:9" x14ac:dyDescent="0.2">
      <c r="A12" s="799" t="s">
        <v>1974</v>
      </c>
      <c r="B12" s="800">
        <v>17</v>
      </c>
      <c r="C12" s="800" t="s">
        <v>2832</v>
      </c>
      <c r="D12" s="800">
        <v>1600</v>
      </c>
      <c r="E12" s="801">
        <v>17900</v>
      </c>
      <c r="F12" s="801">
        <v>200</v>
      </c>
      <c r="G12" s="801">
        <v>13604</v>
      </c>
      <c r="H12" s="801">
        <f t="shared" si="0"/>
        <v>4096</v>
      </c>
      <c r="I12" s="801">
        <v>2015</v>
      </c>
    </row>
    <row r="13" spans="1:9" x14ac:dyDescent="0.2">
      <c r="A13" s="799" t="s">
        <v>1977</v>
      </c>
      <c r="B13" s="800" t="s">
        <v>2841</v>
      </c>
      <c r="C13" s="800" t="s">
        <v>2827</v>
      </c>
      <c r="D13" s="800">
        <v>1600</v>
      </c>
      <c r="E13" s="801">
        <v>16000</v>
      </c>
      <c r="F13" s="801">
        <v>100</v>
      </c>
      <c r="G13" s="801">
        <v>12160</v>
      </c>
      <c r="H13" s="801">
        <f t="shared" si="0"/>
        <v>3740</v>
      </c>
      <c r="I13" s="801">
        <v>2017</v>
      </c>
    </row>
    <row r="14" spans="1:9" x14ac:dyDescent="0.2">
      <c r="A14" s="799" t="s">
        <v>1974</v>
      </c>
      <c r="B14" s="800">
        <v>5</v>
      </c>
      <c r="C14" s="802" t="s">
        <v>2834</v>
      </c>
      <c r="D14" s="800">
        <v>1300</v>
      </c>
      <c r="E14" s="801">
        <v>17500</v>
      </c>
      <c r="F14" s="801">
        <v>600</v>
      </c>
      <c r="G14" s="801">
        <v>13300</v>
      </c>
      <c r="H14" s="801">
        <f t="shared" si="0"/>
        <v>3600</v>
      </c>
      <c r="I14" s="801">
        <v>2015</v>
      </c>
    </row>
    <row r="15" spans="1:9" x14ac:dyDescent="0.2">
      <c r="A15" s="799" t="s">
        <v>1974</v>
      </c>
      <c r="B15" s="800">
        <v>21</v>
      </c>
      <c r="C15" s="802" t="s">
        <v>2834</v>
      </c>
      <c r="D15" s="800">
        <v>2200</v>
      </c>
      <c r="E15" s="801">
        <v>16500</v>
      </c>
      <c r="F15" s="801">
        <v>600</v>
      </c>
      <c r="G15" s="801">
        <v>12540</v>
      </c>
      <c r="H15" s="801">
        <f t="shared" si="0"/>
        <v>3360</v>
      </c>
      <c r="I15" s="801">
        <v>2014</v>
      </c>
    </row>
    <row r="16" spans="1:9" x14ac:dyDescent="0.2">
      <c r="A16" s="799" t="s">
        <v>1973</v>
      </c>
      <c r="B16" s="800" t="s">
        <v>2837</v>
      </c>
      <c r="C16" s="802" t="s">
        <v>2834</v>
      </c>
      <c r="D16" s="800">
        <v>1600</v>
      </c>
      <c r="E16" s="801">
        <v>13450</v>
      </c>
      <c r="G16" s="801">
        <v>10222</v>
      </c>
      <c r="H16" s="801">
        <f t="shared" si="0"/>
        <v>3228</v>
      </c>
      <c r="I16" s="801">
        <v>2015</v>
      </c>
    </row>
    <row r="17" spans="1:9" x14ac:dyDescent="0.2">
      <c r="A17" s="799" t="s">
        <v>1974</v>
      </c>
      <c r="B17" s="800">
        <v>12</v>
      </c>
      <c r="C17" s="800" t="s">
        <v>2836</v>
      </c>
      <c r="D17" s="800" t="s">
        <v>2838</v>
      </c>
      <c r="E17" s="801">
        <v>15000</v>
      </c>
      <c r="G17" s="801">
        <v>11400</v>
      </c>
      <c r="H17" s="801">
        <f t="shared" si="0"/>
        <v>3600</v>
      </c>
      <c r="I17" s="801">
        <v>2016</v>
      </c>
    </row>
    <row r="18" spans="1:9" x14ac:dyDescent="0.2">
      <c r="A18" s="799" t="s">
        <v>1976</v>
      </c>
      <c r="B18" s="800" t="s">
        <v>2842</v>
      </c>
      <c r="C18" s="800" t="s">
        <v>2829</v>
      </c>
      <c r="D18" s="800" t="s">
        <v>2838</v>
      </c>
      <c r="E18" s="801">
        <v>14500</v>
      </c>
      <c r="F18" s="801">
        <v>400</v>
      </c>
      <c r="G18" s="801">
        <v>11020</v>
      </c>
      <c r="H18" s="801">
        <f t="shared" si="0"/>
        <v>3080</v>
      </c>
      <c r="I18" s="801">
        <v>2015</v>
      </c>
    </row>
    <row r="19" spans="1:9" x14ac:dyDescent="0.2">
      <c r="A19" s="799" t="s">
        <v>1976</v>
      </c>
      <c r="B19" s="800" t="s">
        <v>2842</v>
      </c>
      <c r="C19" s="800" t="s">
        <v>2827</v>
      </c>
      <c r="D19" s="800" t="s">
        <v>2838</v>
      </c>
      <c r="E19" s="801">
        <v>13600</v>
      </c>
      <c r="F19" s="801">
        <v>275</v>
      </c>
      <c r="G19" s="801">
        <v>10336</v>
      </c>
      <c r="H19" s="801">
        <f t="shared" si="0"/>
        <v>2989</v>
      </c>
      <c r="I19" s="801">
        <v>2016</v>
      </c>
    </row>
    <row r="20" spans="1:9" x14ac:dyDescent="0.2">
      <c r="A20" s="799" t="s">
        <v>1975</v>
      </c>
      <c r="B20" s="800" t="s">
        <v>2840</v>
      </c>
      <c r="C20" s="800" t="s">
        <v>2832</v>
      </c>
      <c r="D20" s="800" t="s">
        <v>2838</v>
      </c>
      <c r="E20" s="801">
        <v>14000</v>
      </c>
      <c r="F20" s="801">
        <v>375</v>
      </c>
      <c r="G20" s="801">
        <v>10640</v>
      </c>
      <c r="H20" s="801">
        <f t="shared" si="0"/>
        <v>2985</v>
      </c>
      <c r="I20" s="801">
        <v>2014</v>
      </c>
    </row>
    <row r="21" spans="1:9" x14ac:dyDescent="0.2">
      <c r="A21" s="799" t="s">
        <v>1973</v>
      </c>
      <c r="B21" s="800" t="s">
        <v>2837</v>
      </c>
      <c r="C21" s="800" t="s">
        <v>2827</v>
      </c>
      <c r="D21" s="800">
        <v>1600</v>
      </c>
      <c r="E21" s="801">
        <v>13500</v>
      </c>
      <c r="F21" s="801">
        <v>350</v>
      </c>
      <c r="G21" s="801">
        <v>10260</v>
      </c>
      <c r="H21" s="801">
        <f t="shared" si="0"/>
        <v>2890</v>
      </c>
      <c r="I21" s="801">
        <v>2015</v>
      </c>
    </row>
    <row r="22" spans="1:9" x14ac:dyDescent="0.2">
      <c r="A22" s="799" t="s">
        <v>1976</v>
      </c>
      <c r="B22" s="800" t="s">
        <v>2842</v>
      </c>
      <c r="C22" s="802" t="s">
        <v>2834</v>
      </c>
      <c r="D22" s="800">
        <v>1300</v>
      </c>
      <c r="E22" s="801">
        <v>13450</v>
      </c>
      <c r="F22" s="801">
        <v>375</v>
      </c>
      <c r="G22" s="801">
        <v>10222</v>
      </c>
      <c r="H22" s="801">
        <f t="shared" si="0"/>
        <v>2853</v>
      </c>
      <c r="I22" s="801">
        <v>2016</v>
      </c>
    </row>
    <row r="23" spans="1:9" x14ac:dyDescent="0.2">
      <c r="A23" s="799" t="s">
        <v>1973</v>
      </c>
      <c r="B23" s="800" t="s">
        <v>2837</v>
      </c>
      <c r="C23" s="800" t="s">
        <v>2836</v>
      </c>
      <c r="D23" s="800" t="s">
        <v>2838</v>
      </c>
      <c r="E23" s="801">
        <v>13500</v>
      </c>
      <c r="F23" s="801">
        <v>400</v>
      </c>
      <c r="G23" s="801">
        <v>10260</v>
      </c>
      <c r="H23" s="801">
        <f t="shared" si="0"/>
        <v>2840</v>
      </c>
      <c r="I23" s="801">
        <v>2014</v>
      </c>
    </row>
    <row r="24" spans="1:9" x14ac:dyDescent="0.2">
      <c r="A24" s="799" t="s">
        <v>1976</v>
      </c>
      <c r="B24" s="800" t="s">
        <v>2842</v>
      </c>
      <c r="C24" s="800" t="s">
        <v>2836</v>
      </c>
      <c r="D24" s="800">
        <v>1600</v>
      </c>
      <c r="E24" s="801">
        <v>13500</v>
      </c>
      <c r="F24" s="801">
        <v>450</v>
      </c>
      <c r="G24" s="801">
        <v>10260</v>
      </c>
      <c r="H24" s="801">
        <f t="shared" si="0"/>
        <v>2790</v>
      </c>
      <c r="I24" s="801">
        <v>2016</v>
      </c>
    </row>
    <row r="25" spans="1:9" x14ac:dyDescent="0.2">
      <c r="A25" s="799" t="s">
        <v>1976</v>
      </c>
      <c r="B25" s="800" t="s">
        <v>2843</v>
      </c>
      <c r="C25" s="800" t="s">
        <v>2829</v>
      </c>
      <c r="D25" s="800">
        <v>2200</v>
      </c>
      <c r="E25" s="801">
        <v>12900</v>
      </c>
      <c r="F25" s="801">
        <v>350</v>
      </c>
      <c r="G25" s="801">
        <v>9804</v>
      </c>
      <c r="H25" s="801">
        <f t="shared" si="0"/>
        <v>2746</v>
      </c>
      <c r="I25" s="801">
        <v>2013</v>
      </c>
    </row>
    <row r="26" spans="1:9" x14ac:dyDescent="0.2">
      <c r="A26" s="799" t="s">
        <v>1975</v>
      </c>
      <c r="B26" s="800" t="s">
        <v>2844</v>
      </c>
      <c r="C26" s="800" t="s">
        <v>2829</v>
      </c>
      <c r="D26" s="800">
        <v>2200</v>
      </c>
      <c r="E26" s="801">
        <v>12300</v>
      </c>
      <c r="F26" s="801">
        <v>300</v>
      </c>
      <c r="G26" s="801">
        <v>9348</v>
      </c>
      <c r="H26" s="801">
        <f t="shared" si="0"/>
        <v>2652</v>
      </c>
      <c r="I26" s="801">
        <v>2012</v>
      </c>
    </row>
    <row r="27" spans="1:9" x14ac:dyDescent="0.2">
      <c r="A27" s="799" t="s">
        <v>1973</v>
      </c>
      <c r="B27" s="800" t="s">
        <v>2837</v>
      </c>
      <c r="C27" s="800" t="s">
        <v>2836</v>
      </c>
      <c r="D27" s="800" t="s">
        <v>2838</v>
      </c>
      <c r="E27" s="801">
        <v>12000</v>
      </c>
      <c r="F27" s="801">
        <v>350</v>
      </c>
      <c r="G27" s="801">
        <v>9120</v>
      </c>
      <c r="H27" s="801">
        <f t="shared" si="0"/>
        <v>2530</v>
      </c>
      <c r="I27" s="801">
        <v>2014</v>
      </c>
    </row>
    <row r="28" spans="1:9" x14ac:dyDescent="0.2">
      <c r="A28" s="799" t="s">
        <v>1973</v>
      </c>
      <c r="B28" s="800" t="s">
        <v>2837</v>
      </c>
      <c r="C28" s="800" t="s">
        <v>2829</v>
      </c>
      <c r="D28" s="800">
        <v>1600</v>
      </c>
      <c r="E28" s="801">
        <v>12450</v>
      </c>
      <c r="F28" s="801">
        <v>500</v>
      </c>
      <c r="G28" s="801">
        <v>9462</v>
      </c>
      <c r="H28" s="801">
        <f t="shared" si="0"/>
        <v>2488</v>
      </c>
      <c r="I28" s="801">
        <v>2014</v>
      </c>
    </row>
    <row r="29" spans="1:9" x14ac:dyDescent="0.2">
      <c r="A29" s="799" t="s">
        <v>1975</v>
      </c>
      <c r="B29" s="800" t="s">
        <v>2844</v>
      </c>
      <c r="C29" s="800" t="s">
        <v>2845</v>
      </c>
      <c r="D29" s="800">
        <v>1600</v>
      </c>
      <c r="E29" s="801">
        <v>11500</v>
      </c>
      <c r="F29" s="801">
        <v>400</v>
      </c>
      <c r="G29" s="801">
        <v>8740</v>
      </c>
      <c r="H29" s="801">
        <f t="shared" si="0"/>
        <v>2360</v>
      </c>
      <c r="I29" s="801">
        <v>2016</v>
      </c>
    </row>
    <row r="30" spans="1:9" x14ac:dyDescent="0.2">
      <c r="A30" s="799" t="s">
        <v>1976</v>
      </c>
      <c r="B30" s="800" t="s">
        <v>2842</v>
      </c>
      <c r="C30" s="800" t="s">
        <v>2836</v>
      </c>
      <c r="D30" s="800" t="s">
        <v>2838</v>
      </c>
      <c r="E30" s="801">
        <v>11500</v>
      </c>
      <c r="F30" s="801">
        <v>400</v>
      </c>
      <c r="G30" s="801">
        <v>8740</v>
      </c>
      <c r="H30" s="801">
        <f t="shared" si="0"/>
        <v>2360</v>
      </c>
      <c r="I30" s="801">
        <v>2013</v>
      </c>
    </row>
    <row r="31" spans="1:9" x14ac:dyDescent="0.2">
      <c r="A31" s="799" t="s">
        <v>1975</v>
      </c>
      <c r="B31" s="800" t="s">
        <v>2846</v>
      </c>
      <c r="C31" s="800" t="s">
        <v>2832</v>
      </c>
      <c r="D31" s="800">
        <v>2400</v>
      </c>
      <c r="E31" s="801">
        <v>12000</v>
      </c>
      <c r="F31" s="801">
        <v>650</v>
      </c>
      <c r="G31" s="801">
        <v>9120</v>
      </c>
      <c r="H31" s="801">
        <f t="shared" si="0"/>
        <v>2230</v>
      </c>
      <c r="I31" s="801">
        <v>2015</v>
      </c>
    </row>
    <row r="32" spans="1:9" x14ac:dyDescent="0.2">
      <c r="A32" s="799" t="s">
        <v>1976</v>
      </c>
      <c r="B32" s="800" t="s">
        <v>2843</v>
      </c>
      <c r="C32" s="800" t="s">
        <v>2832</v>
      </c>
      <c r="D32" s="800">
        <v>2200</v>
      </c>
      <c r="E32" s="801">
        <v>10500</v>
      </c>
      <c r="F32" s="801">
        <v>300</v>
      </c>
      <c r="G32" s="801">
        <v>7980</v>
      </c>
      <c r="H32" s="801">
        <f t="shared" si="0"/>
        <v>2220</v>
      </c>
      <c r="I32" s="801">
        <v>2013</v>
      </c>
    </row>
    <row r="33" spans="1:9" x14ac:dyDescent="0.2">
      <c r="A33" s="799" t="s">
        <v>1978</v>
      </c>
      <c r="B33" s="800" t="s">
        <v>2839</v>
      </c>
      <c r="C33" s="800" t="s">
        <v>2829</v>
      </c>
      <c r="D33" s="800" t="s">
        <v>2838</v>
      </c>
      <c r="E33" s="801">
        <v>10500</v>
      </c>
      <c r="F33" s="801">
        <v>350</v>
      </c>
      <c r="G33" s="801">
        <v>7980</v>
      </c>
      <c r="H33" s="801">
        <f t="shared" si="0"/>
        <v>2170</v>
      </c>
      <c r="I33" s="801">
        <v>2015</v>
      </c>
    </row>
    <row r="34" spans="1:9" x14ac:dyDescent="0.2">
      <c r="A34" s="799" t="s">
        <v>1974</v>
      </c>
      <c r="B34" s="800">
        <v>21</v>
      </c>
      <c r="C34" s="800" t="s">
        <v>2836</v>
      </c>
      <c r="D34" s="800">
        <v>2200</v>
      </c>
      <c r="E34" s="801">
        <v>9750</v>
      </c>
      <c r="F34" s="801">
        <v>220</v>
      </c>
      <c r="G34" s="801">
        <v>7410</v>
      </c>
      <c r="H34" s="801">
        <f t="shared" si="0"/>
        <v>2120</v>
      </c>
      <c r="I34" s="801">
        <v>2014</v>
      </c>
    </row>
    <row r="35" spans="1:9" x14ac:dyDescent="0.2">
      <c r="A35" s="799" t="s">
        <v>1972</v>
      </c>
      <c r="B35" s="800" t="s">
        <v>2847</v>
      </c>
      <c r="C35" s="800" t="s">
        <v>2829</v>
      </c>
      <c r="D35" s="800">
        <v>1300</v>
      </c>
      <c r="E35" s="801">
        <v>10500</v>
      </c>
      <c r="F35" s="801">
        <v>450</v>
      </c>
      <c r="G35" s="801">
        <v>7980</v>
      </c>
      <c r="H35" s="801">
        <f t="shared" si="0"/>
        <v>2070</v>
      </c>
      <c r="I35" s="801">
        <v>2013</v>
      </c>
    </row>
    <row r="36" spans="1:9" x14ac:dyDescent="0.2">
      <c r="A36" s="799" t="s">
        <v>1977</v>
      </c>
      <c r="B36" s="800" t="s">
        <v>2841</v>
      </c>
      <c r="C36" s="800" t="s">
        <v>2845</v>
      </c>
      <c r="D36" s="800">
        <v>2200</v>
      </c>
      <c r="E36" s="801">
        <v>9750</v>
      </c>
      <c r="F36" s="801">
        <v>500</v>
      </c>
      <c r="G36" s="801">
        <v>7410</v>
      </c>
      <c r="H36" s="801">
        <f t="shared" si="0"/>
        <v>1840</v>
      </c>
      <c r="I36" s="801">
        <v>2012</v>
      </c>
    </row>
    <row r="37" spans="1:9" x14ac:dyDescent="0.2">
      <c r="A37" s="799" t="s">
        <v>1973</v>
      </c>
      <c r="B37" s="800" t="s">
        <v>2837</v>
      </c>
      <c r="C37" s="802" t="s">
        <v>2834</v>
      </c>
      <c r="D37" s="800">
        <v>1300</v>
      </c>
      <c r="E37" s="801">
        <v>10000</v>
      </c>
      <c r="F37" s="801">
        <v>200</v>
      </c>
      <c r="G37" s="801">
        <v>8000</v>
      </c>
      <c r="H37" s="801">
        <f t="shared" si="0"/>
        <v>1800</v>
      </c>
      <c r="I37" s="801">
        <v>2016</v>
      </c>
    </row>
    <row r="38" spans="1:9" x14ac:dyDescent="0.2">
      <c r="A38" s="799" t="s">
        <v>1973</v>
      </c>
      <c r="B38" s="800" t="s">
        <v>2837</v>
      </c>
      <c r="C38" s="800" t="s">
        <v>2848</v>
      </c>
      <c r="D38" s="800" t="s">
        <v>2838</v>
      </c>
      <c r="E38" s="801">
        <v>10000</v>
      </c>
      <c r="F38" s="801">
        <v>200</v>
      </c>
      <c r="G38" s="801">
        <v>8000</v>
      </c>
      <c r="H38" s="801">
        <f t="shared" si="0"/>
        <v>1800</v>
      </c>
      <c r="I38" s="801">
        <v>2012</v>
      </c>
    </row>
    <row r="39" spans="1:9" x14ac:dyDescent="0.2">
      <c r="A39" s="799" t="s">
        <v>1975</v>
      </c>
      <c r="B39" s="800" t="s">
        <v>2849</v>
      </c>
      <c r="C39" s="800" t="s">
        <v>2832</v>
      </c>
      <c r="D39" s="800">
        <v>1300</v>
      </c>
      <c r="E39" s="801">
        <v>9000</v>
      </c>
      <c r="F39" s="801">
        <v>500</v>
      </c>
      <c r="G39" s="801">
        <v>6840</v>
      </c>
      <c r="H39" s="801">
        <f t="shared" si="0"/>
        <v>1660</v>
      </c>
      <c r="I39" s="801">
        <v>2015</v>
      </c>
    </row>
    <row r="45" spans="1:9" x14ac:dyDescent="0.2">
      <c r="A45" s="799"/>
      <c r="B45" s="800"/>
      <c r="C45" s="800"/>
      <c r="D45" s="800"/>
      <c r="E45" s="803"/>
      <c r="F45" s="803"/>
      <c r="G45" s="803"/>
      <c r="H45" s="803"/>
      <c r="I45" s="803"/>
    </row>
    <row r="50" spans="1:9" x14ac:dyDescent="0.2">
      <c r="A50" s="799"/>
      <c r="B50" s="800"/>
      <c r="C50" s="800"/>
      <c r="D50" s="800"/>
      <c r="E50" s="803"/>
      <c r="F50" s="803"/>
      <c r="G50" s="803"/>
      <c r="H50" s="803"/>
      <c r="I50" s="803"/>
    </row>
    <row r="51" spans="1:9" x14ac:dyDescent="0.2">
      <c r="A51" s="799"/>
      <c r="B51" s="800"/>
      <c r="C51" s="800"/>
      <c r="D51" s="800"/>
    </row>
    <row r="52" spans="1:9" x14ac:dyDescent="0.2">
      <c r="A52" s="799"/>
      <c r="B52" s="800"/>
      <c r="C52" s="800"/>
      <c r="D52" s="800"/>
    </row>
    <row r="53" spans="1:9" x14ac:dyDescent="0.2">
      <c r="A53" s="799"/>
      <c r="B53" s="800"/>
      <c r="C53" s="800"/>
      <c r="D53" s="800"/>
    </row>
    <row r="54" spans="1:9" x14ac:dyDescent="0.2">
      <c r="A54" s="799"/>
      <c r="B54" s="800"/>
      <c r="C54" s="800"/>
      <c r="D54" s="800"/>
    </row>
    <row r="55" spans="1:9" x14ac:dyDescent="0.2">
      <c r="A55" s="799"/>
      <c r="B55" s="800"/>
      <c r="C55" s="800"/>
      <c r="D55" s="800"/>
    </row>
    <row r="56" spans="1:9" x14ac:dyDescent="0.2">
      <c r="A56" s="799"/>
      <c r="B56" s="800"/>
      <c r="C56" s="800"/>
      <c r="D56" s="800"/>
    </row>
    <row r="57" spans="1:9" x14ac:dyDescent="0.2">
      <c r="A57" s="799"/>
      <c r="B57" s="800"/>
      <c r="C57" s="800"/>
      <c r="D57" s="800"/>
    </row>
    <row r="58" spans="1:9" x14ac:dyDescent="0.2">
      <c r="A58" s="799"/>
      <c r="B58" s="800"/>
      <c r="C58" s="800"/>
      <c r="D58" s="800"/>
    </row>
    <row r="59" spans="1:9" x14ac:dyDescent="0.2">
      <c r="A59" s="799"/>
      <c r="B59" s="800"/>
      <c r="C59" s="800"/>
      <c r="D59" s="800"/>
    </row>
    <row r="60" spans="1:9" x14ac:dyDescent="0.2">
      <c r="A60" s="799"/>
      <c r="B60" s="800"/>
      <c r="C60" s="800"/>
      <c r="D60" s="800"/>
    </row>
    <row r="61" spans="1:9" x14ac:dyDescent="0.2">
      <c r="A61" s="799"/>
      <c r="B61" s="800"/>
      <c r="C61" s="800"/>
      <c r="D61" s="800"/>
    </row>
    <row r="62" spans="1:9" x14ac:dyDescent="0.2">
      <c r="A62" s="799"/>
      <c r="B62" s="800"/>
      <c r="C62" s="800"/>
      <c r="D62" s="800"/>
    </row>
    <row r="63" spans="1:9" x14ac:dyDescent="0.2">
      <c r="A63" s="799"/>
      <c r="B63" s="800"/>
      <c r="C63" s="800"/>
      <c r="D63" s="800"/>
    </row>
    <row r="64" spans="1:9" x14ac:dyDescent="0.2">
      <c r="A64" s="799"/>
      <c r="B64" s="800"/>
      <c r="C64" s="800"/>
      <c r="D64" s="800"/>
    </row>
    <row r="65" spans="1:4" x14ac:dyDescent="0.2">
      <c r="A65" s="799"/>
      <c r="B65" s="800"/>
      <c r="C65" s="800"/>
      <c r="D65" s="800"/>
    </row>
    <row r="66" spans="1:4" x14ac:dyDescent="0.2">
      <c r="A66" s="799"/>
      <c r="B66" s="800"/>
      <c r="C66" s="800"/>
      <c r="D66" s="800"/>
    </row>
    <row r="67" spans="1:4" x14ac:dyDescent="0.2">
      <c r="A67" s="799"/>
      <c r="B67" s="800"/>
      <c r="C67" s="800"/>
      <c r="D67" s="800"/>
    </row>
    <row r="68" spans="1:4" x14ac:dyDescent="0.2">
      <c r="A68" s="799"/>
      <c r="B68" s="800"/>
      <c r="C68" s="800"/>
      <c r="D68" s="800"/>
    </row>
    <row r="69" spans="1:4" x14ac:dyDescent="0.2">
      <c r="A69" s="799"/>
      <c r="B69" s="800"/>
      <c r="C69" s="800"/>
      <c r="D69" s="800"/>
    </row>
    <row r="70" spans="1:4" x14ac:dyDescent="0.2">
      <c r="A70" s="799"/>
      <c r="B70" s="800"/>
      <c r="C70" s="800"/>
      <c r="D70" s="800"/>
    </row>
  </sheetData>
  <pageMargins left="0.75" right="0.75" top="1" bottom="1" header="0.5" footer="0.5"/>
  <pageSetup paperSize="9" scale="93" orientation="portrait" horizontalDpi="1200" verticalDpi="1200" r:id="rId1"/>
  <headerFooter alignWithMargins="0">
    <oddHeader>&amp;A</oddHeader>
    <oddFooter>Pagina &amp;P</oddFooter>
  </headerFooter>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D021F-1F4F-4DF8-A136-D2E69460BD2F}">
  <dimension ref="A1:L284"/>
  <sheetViews>
    <sheetView showGridLines="0" zoomScaleNormal="100" zoomScaleSheetLayoutView="100" workbookViewId="0">
      <selection sqref="A1:I1"/>
    </sheetView>
  </sheetViews>
  <sheetFormatPr defaultColWidth="9" defaultRowHeight="15" x14ac:dyDescent="0.25"/>
  <cols>
    <col min="1" max="1" width="5.28515625" customWidth="1"/>
    <col min="2" max="2" width="15.85546875" bestFit="1" customWidth="1"/>
    <col min="3" max="3" width="15.7109375" bestFit="1" customWidth="1"/>
    <col min="4" max="4" width="17.5703125" bestFit="1" customWidth="1"/>
    <col min="5" max="6" width="15.140625" bestFit="1" customWidth="1"/>
    <col min="7" max="7" width="9.7109375" customWidth="1"/>
    <col min="8" max="9" width="11" customWidth="1"/>
    <col min="10" max="11" width="7" customWidth="1"/>
    <col min="12" max="12" width="10" customWidth="1"/>
    <col min="13" max="225" width="8.42578125" customWidth="1"/>
    <col min="226" max="226" width="10" bestFit="1" customWidth="1"/>
  </cols>
  <sheetData>
    <row r="1" spans="1:11" s="55" customFormat="1" ht="50.25" customHeight="1" thickBot="1" x14ac:dyDescent="0.3">
      <c r="A1" s="1067" t="s">
        <v>59</v>
      </c>
      <c r="B1" s="1067"/>
      <c r="C1" s="1067"/>
      <c r="D1" s="1067"/>
      <c r="E1" s="1067"/>
      <c r="F1" s="1067"/>
      <c r="G1" s="1067"/>
      <c r="H1" s="1067"/>
      <c r="I1" s="1067"/>
      <c r="J1"/>
      <c r="K1"/>
    </row>
    <row r="2" spans="1:11" s="55" customFormat="1" ht="30.75" customHeight="1" thickTop="1" x14ac:dyDescent="0.25">
      <c r="A2" s="1080" t="s">
        <v>1981</v>
      </c>
      <c r="B2" s="1080"/>
      <c r="C2" s="1080"/>
      <c r="D2" s="1080"/>
      <c r="E2" s="1080"/>
      <c r="F2" s="1080"/>
      <c r="G2" s="1080"/>
      <c r="H2" s="1080"/>
      <c r="I2" s="1080"/>
    </row>
    <row r="3" spans="1:11" s="606" customFormat="1" ht="21" x14ac:dyDescent="0.25">
      <c r="A3" s="653" t="s">
        <v>1982</v>
      </c>
      <c r="B3" s="603"/>
      <c r="C3" s="604"/>
      <c r="D3" s="603"/>
      <c r="E3" s="603"/>
      <c r="F3" s="603"/>
      <c r="G3" s="603"/>
      <c r="H3" s="603"/>
      <c r="I3" s="603"/>
    </row>
    <row r="4" spans="1:11" ht="15.75" x14ac:dyDescent="0.25">
      <c r="A4" s="120" t="s">
        <v>1983</v>
      </c>
      <c r="B4" s="5"/>
      <c r="C4" s="5"/>
      <c r="D4" s="5"/>
      <c r="E4" s="5"/>
      <c r="F4" s="5"/>
      <c r="G4" s="5"/>
      <c r="H4" s="5"/>
      <c r="I4" s="5"/>
      <c r="J4" s="5"/>
    </row>
    <row r="5" spans="1:11" ht="15.75" x14ac:dyDescent="0.25">
      <c r="A5" s="120" t="s">
        <v>1984</v>
      </c>
      <c r="B5" s="5"/>
      <c r="C5" s="5"/>
      <c r="D5" s="5"/>
      <c r="E5" s="5"/>
      <c r="F5" s="5"/>
      <c r="G5" s="5"/>
      <c r="H5" s="5"/>
      <c r="I5" s="5"/>
      <c r="J5" s="5"/>
    </row>
    <row r="6" spans="1:11" ht="15.75" x14ac:dyDescent="0.25">
      <c r="A6" s="120" t="s">
        <v>1985</v>
      </c>
      <c r="B6" s="5"/>
      <c r="C6" s="5"/>
      <c r="D6" s="5"/>
      <c r="E6" s="5"/>
      <c r="F6" s="5"/>
      <c r="G6" s="5"/>
      <c r="H6" s="5"/>
      <c r="I6" s="5"/>
      <c r="J6" s="5"/>
    </row>
    <row r="7" spans="1:11" ht="15.75" x14ac:dyDescent="0.25">
      <c r="A7" s="5" t="s">
        <v>1986</v>
      </c>
      <c r="B7" s="5"/>
      <c r="C7" s="5"/>
      <c r="D7" s="5"/>
      <c r="E7" s="5"/>
      <c r="F7" s="5"/>
      <c r="G7" s="5"/>
      <c r="H7" s="5"/>
      <c r="I7" s="5"/>
      <c r="J7" s="5"/>
    </row>
    <row r="8" spans="1:11" ht="15.75" x14ac:dyDescent="0.25">
      <c r="A8" s="5" t="s">
        <v>1987</v>
      </c>
      <c r="B8" s="5"/>
      <c r="C8" s="5"/>
      <c r="D8" s="5"/>
      <c r="E8" s="5"/>
      <c r="F8" s="5"/>
      <c r="G8" s="5"/>
      <c r="H8" s="5"/>
      <c r="I8" s="5"/>
      <c r="J8" s="5"/>
    </row>
    <row r="9" spans="1:11" ht="15.75" x14ac:dyDescent="0.25">
      <c r="A9" s="5" t="s">
        <v>1988</v>
      </c>
      <c r="B9" s="5"/>
      <c r="C9" s="5"/>
      <c r="D9" s="5"/>
      <c r="E9" s="5"/>
      <c r="F9" s="5"/>
      <c r="G9" s="5"/>
      <c r="H9" s="5"/>
      <c r="I9" s="5"/>
      <c r="J9" s="5"/>
    </row>
    <row r="10" spans="1:11" ht="15.75" x14ac:dyDescent="0.25">
      <c r="A10" s="120" t="s">
        <v>1989</v>
      </c>
      <c r="B10" s="5"/>
      <c r="C10" s="5"/>
      <c r="D10" s="5"/>
      <c r="E10" s="5"/>
      <c r="F10" s="5"/>
      <c r="G10" s="5"/>
      <c r="H10" s="5"/>
      <c r="I10" s="5"/>
      <c r="J10" s="5"/>
    </row>
    <row r="11" spans="1:11" ht="15.75" x14ac:dyDescent="0.25">
      <c r="A11" s="5" t="s">
        <v>1990</v>
      </c>
      <c r="B11" s="5"/>
      <c r="C11" s="5"/>
      <c r="D11" s="5"/>
      <c r="E11" s="5"/>
      <c r="F11" s="5"/>
      <c r="G11" s="5"/>
      <c r="H11" s="5"/>
      <c r="I11" s="5"/>
      <c r="J11" s="5"/>
    </row>
    <row r="12" spans="1:11" ht="15.75" x14ac:dyDescent="0.25">
      <c r="A12" s="5"/>
    </row>
    <row r="13" spans="1:11" ht="15.75" x14ac:dyDescent="0.25">
      <c r="A13" s="120" t="s">
        <v>1991</v>
      </c>
    </row>
    <row r="14" spans="1:11" ht="15.75" x14ac:dyDescent="0.25">
      <c r="A14" s="120" t="s">
        <v>1992</v>
      </c>
    </row>
    <row r="15" spans="1:11" x14ac:dyDescent="0.25">
      <c r="D15" s="510" t="s">
        <v>1993</v>
      </c>
    </row>
    <row r="16" spans="1:11" ht="15.75" x14ac:dyDescent="0.25">
      <c r="B16" s="795" t="s">
        <v>1994</v>
      </c>
      <c r="C16" s="5" t="s">
        <v>1995</v>
      </c>
    </row>
    <row r="17" spans="2:12" ht="15.75" x14ac:dyDescent="0.25">
      <c r="B17" s="5" t="s">
        <v>1996</v>
      </c>
      <c r="C17" s="692">
        <v>43500</v>
      </c>
      <c r="J17" s="693"/>
      <c r="L17" s="693"/>
    </row>
    <row r="18" spans="2:12" ht="15.75" x14ac:dyDescent="0.25">
      <c r="B18" s="5" t="s">
        <v>1997</v>
      </c>
      <c r="C18" s="692">
        <v>73900</v>
      </c>
    </row>
    <row r="19" spans="2:12" ht="15.75" x14ac:dyDescent="0.25">
      <c r="B19" s="5" t="s">
        <v>1998</v>
      </c>
      <c r="C19" s="692">
        <v>70800</v>
      </c>
    </row>
    <row r="20" spans="2:12" ht="15.75" x14ac:dyDescent="0.25">
      <c r="B20" s="5" t="s">
        <v>1999</v>
      </c>
      <c r="C20" s="692">
        <v>24500</v>
      </c>
    </row>
    <row r="21" spans="2:12" ht="15.75" x14ac:dyDescent="0.25">
      <c r="B21" s="5" t="s">
        <v>2000</v>
      </c>
      <c r="C21" s="692">
        <v>79700</v>
      </c>
    </row>
    <row r="22" spans="2:12" ht="15.75" x14ac:dyDescent="0.25">
      <c r="B22" s="5" t="s">
        <v>2001</v>
      </c>
      <c r="C22" s="692">
        <v>55600</v>
      </c>
    </row>
    <row r="23" spans="2:12" ht="15.75" x14ac:dyDescent="0.25">
      <c r="B23" s="5" t="s">
        <v>2002</v>
      </c>
      <c r="C23" s="692">
        <v>81800</v>
      </c>
    </row>
    <row r="24" spans="2:12" ht="15.75" x14ac:dyDescent="0.25">
      <c r="B24" s="5" t="s">
        <v>2003</v>
      </c>
      <c r="C24" s="692">
        <v>36600</v>
      </c>
    </row>
    <row r="25" spans="2:12" ht="15.75" x14ac:dyDescent="0.25">
      <c r="B25" s="5" t="s">
        <v>2004</v>
      </c>
      <c r="C25" s="692">
        <v>35400</v>
      </c>
    </row>
    <row r="26" spans="2:12" ht="15.75" x14ac:dyDescent="0.25">
      <c r="B26" s="5" t="s">
        <v>2005</v>
      </c>
      <c r="C26" s="692">
        <v>93900</v>
      </c>
    </row>
    <row r="27" spans="2:12" ht="15.75" x14ac:dyDescent="0.25">
      <c r="B27" s="5" t="s">
        <v>2006</v>
      </c>
      <c r="C27" s="692">
        <v>36600</v>
      </c>
    </row>
    <row r="28" spans="2:12" ht="15.75" x14ac:dyDescent="0.25">
      <c r="B28" s="5" t="s">
        <v>2007</v>
      </c>
      <c r="C28" s="692">
        <v>39000</v>
      </c>
    </row>
    <row r="29" spans="2:12" ht="15.75" x14ac:dyDescent="0.25">
      <c r="B29" s="5" t="s">
        <v>2008</v>
      </c>
      <c r="C29" s="692">
        <v>127900</v>
      </c>
    </row>
    <row r="30" spans="2:12" ht="15.75" x14ac:dyDescent="0.25">
      <c r="B30" s="5" t="s">
        <v>2009</v>
      </c>
      <c r="C30" s="692">
        <v>51200</v>
      </c>
    </row>
    <row r="31" spans="2:12" ht="15.75" x14ac:dyDescent="0.25">
      <c r="B31" s="5" t="s">
        <v>2010</v>
      </c>
      <c r="C31" s="692">
        <v>91200</v>
      </c>
    </row>
    <row r="32" spans="2:12" ht="15.75" x14ac:dyDescent="0.25">
      <c r="B32" s="5" t="s">
        <v>2011</v>
      </c>
      <c r="C32" s="692">
        <v>97900</v>
      </c>
    </row>
    <row r="33" spans="2:3" ht="15.75" x14ac:dyDescent="0.25">
      <c r="B33" s="5" t="s">
        <v>2012</v>
      </c>
      <c r="C33" s="692">
        <v>51600</v>
      </c>
    </row>
    <row r="34" spans="2:3" ht="15.75" x14ac:dyDescent="0.25">
      <c r="B34" s="5" t="s">
        <v>2013</v>
      </c>
      <c r="C34" s="692">
        <v>43800</v>
      </c>
    </row>
    <row r="35" spans="2:3" ht="15.75" x14ac:dyDescent="0.25">
      <c r="B35" s="5" t="s">
        <v>2014</v>
      </c>
      <c r="C35" s="692">
        <v>98800</v>
      </c>
    </row>
    <row r="36" spans="2:3" ht="15.75" x14ac:dyDescent="0.25">
      <c r="B36" s="5" t="s">
        <v>2015</v>
      </c>
      <c r="C36" s="692">
        <v>63000</v>
      </c>
    </row>
    <row r="37" spans="2:3" ht="15.75" x14ac:dyDescent="0.25">
      <c r="B37" s="5" t="s">
        <v>2016</v>
      </c>
      <c r="C37" s="692">
        <v>55100</v>
      </c>
    </row>
    <row r="38" spans="2:3" ht="15.75" x14ac:dyDescent="0.25">
      <c r="B38" s="5" t="s">
        <v>2017</v>
      </c>
      <c r="C38" s="692">
        <v>45100</v>
      </c>
    </row>
    <row r="39" spans="2:3" ht="15.75" x14ac:dyDescent="0.25">
      <c r="B39" s="5" t="s">
        <v>2018</v>
      </c>
      <c r="C39" s="692">
        <v>23900</v>
      </c>
    </row>
    <row r="40" spans="2:3" ht="15.75" x14ac:dyDescent="0.25">
      <c r="B40" s="5" t="s">
        <v>2019</v>
      </c>
      <c r="C40" s="692">
        <v>29800</v>
      </c>
    </row>
    <row r="41" spans="2:3" ht="15.75" x14ac:dyDescent="0.25">
      <c r="B41" s="5" t="s">
        <v>2020</v>
      </c>
      <c r="C41" s="692">
        <v>44100</v>
      </c>
    </row>
    <row r="42" spans="2:3" ht="15.75" x14ac:dyDescent="0.25">
      <c r="B42" s="5" t="s">
        <v>2021</v>
      </c>
      <c r="C42" s="692">
        <v>166400</v>
      </c>
    </row>
    <row r="43" spans="2:3" ht="15.75" x14ac:dyDescent="0.25">
      <c r="B43" s="5" t="s">
        <v>2022</v>
      </c>
      <c r="C43" s="692">
        <v>145600</v>
      </c>
    </row>
    <row r="44" spans="2:3" ht="15.75" x14ac:dyDescent="0.25">
      <c r="B44" s="5" t="s">
        <v>2023</v>
      </c>
      <c r="C44" s="692">
        <v>44600</v>
      </c>
    </row>
    <row r="45" spans="2:3" ht="15.75" x14ac:dyDescent="0.25">
      <c r="B45" s="5" t="s">
        <v>2024</v>
      </c>
      <c r="C45" s="692">
        <v>71500</v>
      </c>
    </row>
    <row r="46" spans="2:3" ht="15.75" x14ac:dyDescent="0.25">
      <c r="B46" s="5" t="s">
        <v>2025</v>
      </c>
      <c r="C46" s="692">
        <v>55000</v>
      </c>
    </row>
    <row r="47" spans="2:3" ht="15.75" x14ac:dyDescent="0.25">
      <c r="B47" s="5" t="s">
        <v>2026</v>
      </c>
      <c r="C47" s="692">
        <v>73300</v>
      </c>
    </row>
    <row r="48" spans="2:3" ht="15.75" x14ac:dyDescent="0.25">
      <c r="B48" s="5" t="s">
        <v>2027</v>
      </c>
      <c r="C48" s="692">
        <v>64900</v>
      </c>
    </row>
    <row r="49" spans="2:3" ht="15.75" x14ac:dyDescent="0.25">
      <c r="B49" s="5" t="s">
        <v>2028</v>
      </c>
      <c r="C49" s="692">
        <v>23000</v>
      </c>
    </row>
    <row r="50" spans="2:3" ht="15.75" x14ac:dyDescent="0.25">
      <c r="B50" s="5" t="s">
        <v>2029</v>
      </c>
      <c r="C50" s="692">
        <v>95200</v>
      </c>
    </row>
    <row r="51" spans="2:3" ht="15.75" x14ac:dyDescent="0.25">
      <c r="B51" s="5" t="s">
        <v>2030</v>
      </c>
      <c r="C51" s="692">
        <v>129400</v>
      </c>
    </row>
    <row r="52" spans="2:3" ht="15.75" x14ac:dyDescent="0.25">
      <c r="B52" s="5" t="s">
        <v>2031</v>
      </c>
      <c r="C52" s="692">
        <v>26100</v>
      </c>
    </row>
    <row r="53" spans="2:3" ht="15.75" x14ac:dyDescent="0.25">
      <c r="B53" s="5" t="s">
        <v>2032</v>
      </c>
      <c r="C53" s="692">
        <v>72600</v>
      </c>
    </row>
    <row r="54" spans="2:3" ht="15.75" x14ac:dyDescent="0.25">
      <c r="B54" s="5" t="s">
        <v>2033</v>
      </c>
      <c r="C54" s="692">
        <v>71100</v>
      </c>
    </row>
    <row r="55" spans="2:3" ht="15.75" x14ac:dyDescent="0.25">
      <c r="B55" s="5" t="s">
        <v>2034</v>
      </c>
      <c r="C55" s="692">
        <v>26600</v>
      </c>
    </row>
    <row r="56" spans="2:3" ht="15.75" x14ac:dyDescent="0.25">
      <c r="B56" s="5" t="s">
        <v>2035</v>
      </c>
      <c r="C56" s="692">
        <v>60700</v>
      </c>
    </row>
    <row r="57" spans="2:3" ht="15.75" x14ac:dyDescent="0.25">
      <c r="B57" s="5" t="s">
        <v>2036</v>
      </c>
      <c r="C57" s="692">
        <v>57400</v>
      </c>
    </row>
    <row r="58" spans="2:3" ht="15.75" x14ac:dyDescent="0.25">
      <c r="B58" s="5" t="s">
        <v>2037</v>
      </c>
      <c r="C58" s="692">
        <v>50300</v>
      </c>
    </row>
    <row r="59" spans="2:3" ht="15.75" x14ac:dyDescent="0.25">
      <c r="B59" s="5" t="s">
        <v>2038</v>
      </c>
      <c r="C59" s="692">
        <v>37000</v>
      </c>
    </row>
    <row r="60" spans="2:3" ht="15.75" x14ac:dyDescent="0.25">
      <c r="B60" s="5" t="s">
        <v>2039</v>
      </c>
      <c r="C60" s="692">
        <v>66800</v>
      </c>
    </row>
    <row r="61" spans="2:3" ht="15.75" x14ac:dyDescent="0.25">
      <c r="B61" s="5" t="s">
        <v>2040</v>
      </c>
      <c r="C61" s="692">
        <v>62500</v>
      </c>
    </row>
    <row r="62" spans="2:3" ht="15.75" x14ac:dyDescent="0.25">
      <c r="B62" s="5" t="s">
        <v>2041</v>
      </c>
      <c r="C62" s="692">
        <v>66600</v>
      </c>
    </row>
    <row r="63" spans="2:3" ht="15.75" x14ac:dyDescent="0.25">
      <c r="B63" s="5" t="s">
        <v>392</v>
      </c>
      <c r="C63" s="692">
        <v>33400</v>
      </c>
    </row>
    <row r="64" spans="2:3" ht="15.75" x14ac:dyDescent="0.25">
      <c r="B64" s="5" t="s">
        <v>2042</v>
      </c>
      <c r="C64" s="692">
        <v>52800</v>
      </c>
    </row>
    <row r="65" spans="2:3" ht="15.75" x14ac:dyDescent="0.25">
      <c r="B65" s="5" t="s">
        <v>2043</v>
      </c>
      <c r="C65" s="692">
        <v>119600</v>
      </c>
    </row>
    <row r="66" spans="2:3" ht="15.75" x14ac:dyDescent="0.25">
      <c r="B66" s="5" t="s">
        <v>2044</v>
      </c>
      <c r="C66" s="692">
        <v>91300</v>
      </c>
    </row>
    <row r="67" spans="2:3" ht="15.75" x14ac:dyDescent="0.25">
      <c r="B67" s="5" t="s">
        <v>2045</v>
      </c>
      <c r="C67" s="692">
        <v>58500</v>
      </c>
    </row>
    <row r="68" spans="2:3" ht="15.75" x14ac:dyDescent="0.25">
      <c r="B68" s="5" t="s">
        <v>2046</v>
      </c>
      <c r="C68" s="692">
        <v>58800</v>
      </c>
    </row>
    <row r="69" spans="2:3" ht="15.75" x14ac:dyDescent="0.25">
      <c r="B69" s="5" t="s">
        <v>2047</v>
      </c>
      <c r="C69" s="692">
        <v>64400</v>
      </c>
    </row>
    <row r="70" spans="2:3" ht="15.75" x14ac:dyDescent="0.25">
      <c r="B70" s="5" t="s">
        <v>2048</v>
      </c>
      <c r="C70" s="692">
        <v>64900</v>
      </c>
    </row>
    <row r="71" spans="2:3" ht="15.75" x14ac:dyDescent="0.25">
      <c r="B71" s="5" t="s">
        <v>2049</v>
      </c>
      <c r="C71" s="692">
        <v>50800</v>
      </c>
    </row>
    <row r="72" spans="2:3" ht="15.75" x14ac:dyDescent="0.25">
      <c r="B72" s="5" t="s">
        <v>2050</v>
      </c>
      <c r="C72" s="692">
        <v>22800</v>
      </c>
    </row>
    <row r="73" spans="2:3" ht="15.75" x14ac:dyDescent="0.25">
      <c r="B73" s="5" t="s">
        <v>2051</v>
      </c>
      <c r="C73" s="692">
        <v>36500</v>
      </c>
    </row>
    <row r="74" spans="2:3" ht="15.75" x14ac:dyDescent="0.25">
      <c r="B74" s="5" t="s">
        <v>2052</v>
      </c>
      <c r="C74" s="692">
        <v>59400</v>
      </c>
    </row>
    <row r="75" spans="2:3" ht="15.75" x14ac:dyDescent="0.25">
      <c r="B75" s="5" t="s">
        <v>2053</v>
      </c>
      <c r="C75" s="692">
        <v>62700</v>
      </c>
    </row>
    <row r="76" spans="2:3" ht="15.75" x14ac:dyDescent="0.25">
      <c r="B76" s="5" t="s">
        <v>2054</v>
      </c>
      <c r="C76" s="692">
        <v>43300</v>
      </c>
    </row>
    <row r="77" spans="2:3" ht="15.75" x14ac:dyDescent="0.25">
      <c r="B77" s="5" t="s">
        <v>2055</v>
      </c>
      <c r="C77" s="692">
        <v>96000</v>
      </c>
    </row>
    <row r="78" spans="2:3" ht="15.75" x14ac:dyDescent="0.25">
      <c r="B78" s="5" t="s">
        <v>2056</v>
      </c>
      <c r="C78" s="692">
        <v>36100</v>
      </c>
    </row>
    <row r="79" spans="2:3" ht="15.75" x14ac:dyDescent="0.25">
      <c r="B79" s="5" t="s">
        <v>2057</v>
      </c>
      <c r="C79" s="692">
        <v>33600</v>
      </c>
    </row>
    <row r="80" spans="2:3" ht="15.75" x14ac:dyDescent="0.25">
      <c r="B80" s="5" t="s">
        <v>2058</v>
      </c>
      <c r="C80" s="692">
        <v>96800</v>
      </c>
    </row>
    <row r="81" spans="2:3" ht="15.75" x14ac:dyDescent="0.25">
      <c r="B81" s="5" t="s">
        <v>2059</v>
      </c>
      <c r="C81" s="692">
        <v>27000</v>
      </c>
    </row>
    <row r="82" spans="2:3" ht="15.75" x14ac:dyDescent="0.25">
      <c r="B82" s="5" t="s">
        <v>2060</v>
      </c>
      <c r="C82" s="692">
        <v>38800</v>
      </c>
    </row>
    <row r="83" spans="2:3" ht="15.75" x14ac:dyDescent="0.25">
      <c r="B83" s="5" t="s">
        <v>2061</v>
      </c>
      <c r="C83" s="692">
        <v>73100</v>
      </c>
    </row>
    <row r="84" spans="2:3" ht="15.75" x14ac:dyDescent="0.25">
      <c r="B84" s="5" t="s">
        <v>2062</v>
      </c>
      <c r="C84" s="692">
        <v>46500</v>
      </c>
    </row>
    <row r="85" spans="2:3" ht="15.75" x14ac:dyDescent="0.25">
      <c r="B85" s="5" t="s">
        <v>2063</v>
      </c>
      <c r="C85" s="692">
        <v>64500</v>
      </c>
    </row>
    <row r="86" spans="2:3" ht="15.75" x14ac:dyDescent="0.25">
      <c r="B86" s="5" t="s">
        <v>2064</v>
      </c>
      <c r="C86" s="692">
        <v>48800</v>
      </c>
    </row>
    <row r="87" spans="2:3" ht="15.75" x14ac:dyDescent="0.25">
      <c r="B87" s="5" t="s">
        <v>2065</v>
      </c>
      <c r="C87" s="692">
        <v>39200</v>
      </c>
    </row>
    <row r="88" spans="2:3" ht="15.75" x14ac:dyDescent="0.25">
      <c r="B88" s="5" t="s">
        <v>2066</v>
      </c>
      <c r="C88" s="692">
        <v>73600</v>
      </c>
    </row>
    <row r="89" spans="2:3" ht="15.75" x14ac:dyDescent="0.25">
      <c r="B89" s="5" t="s">
        <v>2067</v>
      </c>
      <c r="C89" s="692">
        <v>58400</v>
      </c>
    </row>
    <row r="90" spans="2:3" ht="15.75" x14ac:dyDescent="0.25">
      <c r="B90" s="5" t="s">
        <v>2068</v>
      </c>
      <c r="C90" s="692">
        <v>49800</v>
      </c>
    </row>
    <row r="91" spans="2:3" ht="15.75" x14ac:dyDescent="0.25">
      <c r="B91" s="5" t="s">
        <v>2069</v>
      </c>
      <c r="C91" s="692">
        <v>20000</v>
      </c>
    </row>
    <row r="92" spans="2:3" ht="15.75" x14ac:dyDescent="0.25">
      <c r="B92" s="5" t="s">
        <v>2070</v>
      </c>
      <c r="C92" s="692">
        <v>68700</v>
      </c>
    </row>
    <row r="93" spans="2:3" ht="15.75" x14ac:dyDescent="0.25">
      <c r="B93" s="5" t="s">
        <v>2071</v>
      </c>
      <c r="C93" s="692">
        <v>99600</v>
      </c>
    </row>
    <row r="94" spans="2:3" ht="15.75" x14ac:dyDescent="0.25">
      <c r="B94" s="5" t="s">
        <v>2072</v>
      </c>
      <c r="C94" s="692">
        <v>246100</v>
      </c>
    </row>
    <row r="95" spans="2:3" ht="15.75" x14ac:dyDescent="0.25">
      <c r="B95" s="5" t="s">
        <v>2073</v>
      </c>
      <c r="C95" s="692">
        <v>63700</v>
      </c>
    </row>
    <row r="96" spans="2:3" ht="15.75" x14ac:dyDescent="0.25">
      <c r="B96" s="5" t="s">
        <v>2074</v>
      </c>
      <c r="C96" s="692">
        <v>74600</v>
      </c>
    </row>
    <row r="97" spans="2:3" ht="15.75" x14ac:dyDescent="0.25">
      <c r="B97" s="5" t="s">
        <v>2075</v>
      </c>
      <c r="C97" s="692">
        <v>39500</v>
      </c>
    </row>
    <row r="98" spans="2:3" ht="15.75" x14ac:dyDescent="0.25">
      <c r="B98" s="5" t="s">
        <v>2076</v>
      </c>
      <c r="C98" s="692">
        <v>23200</v>
      </c>
    </row>
    <row r="99" spans="2:3" ht="15.75" x14ac:dyDescent="0.25">
      <c r="B99" s="5" t="s">
        <v>2077</v>
      </c>
      <c r="C99" s="692">
        <v>38300</v>
      </c>
    </row>
    <row r="100" spans="2:3" ht="15.75" x14ac:dyDescent="0.25">
      <c r="B100" s="5" t="s">
        <v>2078</v>
      </c>
      <c r="C100" s="692">
        <v>70000</v>
      </c>
    </row>
    <row r="101" spans="2:3" ht="15.75" x14ac:dyDescent="0.25">
      <c r="B101" s="5" t="s">
        <v>2079</v>
      </c>
      <c r="C101" s="692">
        <v>59000</v>
      </c>
    </row>
    <row r="102" spans="2:3" ht="15.75" x14ac:dyDescent="0.25">
      <c r="B102" s="5" t="s">
        <v>2080</v>
      </c>
      <c r="C102" s="692">
        <v>36800</v>
      </c>
    </row>
    <row r="103" spans="2:3" ht="15.75" x14ac:dyDescent="0.25">
      <c r="B103" s="5" t="s">
        <v>2081</v>
      </c>
      <c r="C103" s="692">
        <v>51400</v>
      </c>
    </row>
    <row r="104" spans="2:3" ht="15.75" x14ac:dyDescent="0.25">
      <c r="B104" s="5" t="s">
        <v>2082</v>
      </c>
      <c r="C104" s="692">
        <v>49000</v>
      </c>
    </row>
    <row r="105" spans="2:3" ht="15.75" x14ac:dyDescent="0.25">
      <c r="B105" s="5" t="s">
        <v>2083</v>
      </c>
      <c r="C105" s="692">
        <v>49900</v>
      </c>
    </row>
    <row r="106" spans="2:3" ht="15.75" x14ac:dyDescent="0.25">
      <c r="B106" s="5" t="s">
        <v>2084</v>
      </c>
      <c r="C106" s="692">
        <v>87600</v>
      </c>
    </row>
    <row r="107" spans="2:3" ht="15.75" x14ac:dyDescent="0.25">
      <c r="B107" s="5" t="s">
        <v>2085</v>
      </c>
      <c r="C107" s="692">
        <v>51700</v>
      </c>
    </row>
    <row r="108" spans="2:3" ht="15.75" x14ac:dyDescent="0.25">
      <c r="B108" s="5" t="s">
        <v>2086</v>
      </c>
      <c r="C108" s="692">
        <v>25100</v>
      </c>
    </row>
    <row r="109" spans="2:3" ht="15.75" x14ac:dyDescent="0.25">
      <c r="B109" s="5" t="s">
        <v>2087</v>
      </c>
      <c r="C109" s="692">
        <v>60200</v>
      </c>
    </row>
    <row r="110" spans="2:3" ht="15.75" x14ac:dyDescent="0.25">
      <c r="B110" s="5" t="s">
        <v>2088</v>
      </c>
      <c r="C110" s="692">
        <v>31000</v>
      </c>
    </row>
    <row r="111" spans="2:3" ht="15.75" x14ac:dyDescent="0.25">
      <c r="B111" s="5" t="s">
        <v>2089</v>
      </c>
      <c r="C111" s="692">
        <v>67000</v>
      </c>
    </row>
    <row r="112" spans="2:3" ht="15.75" x14ac:dyDescent="0.25">
      <c r="B112" s="5" t="s">
        <v>2090</v>
      </c>
      <c r="C112" s="692">
        <v>92000</v>
      </c>
    </row>
    <row r="113" spans="2:3" ht="15.75" x14ac:dyDescent="0.25">
      <c r="B113" s="5" t="s">
        <v>2091</v>
      </c>
      <c r="C113" s="692"/>
    </row>
    <row r="114" spans="2:3" ht="15.75" x14ac:dyDescent="0.25">
      <c r="B114" s="5" t="s">
        <v>389</v>
      </c>
      <c r="C114" s="692">
        <v>179900</v>
      </c>
    </row>
    <row r="115" spans="2:3" ht="15.75" x14ac:dyDescent="0.25">
      <c r="B115" s="5" t="s">
        <v>355</v>
      </c>
      <c r="C115" s="692">
        <v>90100</v>
      </c>
    </row>
    <row r="116" spans="2:3" ht="15.75" x14ac:dyDescent="0.25">
      <c r="B116" s="5" t="s">
        <v>2092</v>
      </c>
      <c r="C116" s="692">
        <v>1000</v>
      </c>
    </row>
    <row r="117" spans="2:3" ht="15.75" x14ac:dyDescent="0.25">
      <c r="B117" s="5" t="s">
        <v>2093</v>
      </c>
      <c r="C117" s="692">
        <v>22200</v>
      </c>
    </row>
    <row r="118" spans="2:3" ht="15.75" x14ac:dyDescent="0.25">
      <c r="B118" s="5" t="s">
        <v>2094</v>
      </c>
      <c r="C118" s="692">
        <v>123200</v>
      </c>
    </row>
    <row r="119" spans="2:3" ht="15.75" x14ac:dyDescent="0.25">
      <c r="B119" s="5" t="s">
        <v>2095</v>
      </c>
      <c r="C119" s="692">
        <v>44700</v>
      </c>
    </row>
    <row r="120" spans="2:3" ht="15.75" x14ac:dyDescent="0.25">
      <c r="B120" s="5" t="s">
        <v>2096</v>
      </c>
      <c r="C120" s="692">
        <v>30500</v>
      </c>
    </row>
    <row r="121" spans="2:3" ht="15.75" x14ac:dyDescent="0.25">
      <c r="B121" s="5" t="s">
        <v>2097</v>
      </c>
      <c r="C121" s="692">
        <v>42700</v>
      </c>
    </row>
    <row r="122" spans="2:3" ht="15.75" x14ac:dyDescent="0.25">
      <c r="B122" s="5" t="s">
        <v>2098</v>
      </c>
      <c r="C122" s="692">
        <v>29500</v>
      </c>
    </row>
    <row r="123" spans="2:3" ht="15.75" x14ac:dyDescent="0.25">
      <c r="B123" s="5" t="s">
        <v>2099</v>
      </c>
      <c r="C123" s="692">
        <v>73500</v>
      </c>
    </row>
    <row r="124" spans="2:3" ht="15.75" x14ac:dyDescent="0.25">
      <c r="B124" s="5" t="s">
        <v>2100</v>
      </c>
      <c r="C124" s="692">
        <v>54900</v>
      </c>
    </row>
    <row r="125" spans="2:3" ht="15.75" x14ac:dyDescent="0.25">
      <c r="B125" s="5" t="s">
        <v>2101</v>
      </c>
      <c r="C125" s="692">
        <v>78200</v>
      </c>
    </row>
    <row r="126" spans="2:3" ht="15.75" x14ac:dyDescent="0.25">
      <c r="B126" s="5" t="s">
        <v>2102</v>
      </c>
      <c r="C126" s="692">
        <v>97900</v>
      </c>
    </row>
    <row r="127" spans="2:3" ht="15.75" x14ac:dyDescent="0.25">
      <c r="B127" s="5" t="s">
        <v>2103</v>
      </c>
      <c r="C127" s="692">
        <v>84100</v>
      </c>
    </row>
    <row r="128" spans="2:3" ht="15.75" x14ac:dyDescent="0.25">
      <c r="B128" s="5" t="s">
        <v>2104</v>
      </c>
      <c r="C128" s="692">
        <v>30600</v>
      </c>
    </row>
    <row r="129" spans="2:3" ht="15.75" x14ac:dyDescent="0.25">
      <c r="B129" s="5" t="s">
        <v>2105</v>
      </c>
      <c r="C129" s="692">
        <v>135800</v>
      </c>
    </row>
    <row r="130" spans="2:3" ht="15.75" x14ac:dyDescent="0.25">
      <c r="B130" s="5" t="s">
        <v>2106</v>
      </c>
      <c r="C130" s="692">
        <v>46100</v>
      </c>
    </row>
    <row r="131" spans="2:3" ht="15.75" x14ac:dyDescent="0.25">
      <c r="B131" s="5" t="s">
        <v>2107</v>
      </c>
      <c r="C131" s="692">
        <v>50200</v>
      </c>
    </row>
    <row r="132" spans="2:3" ht="15.75" x14ac:dyDescent="0.25">
      <c r="B132" s="5" t="s">
        <v>2108</v>
      </c>
      <c r="C132" s="692">
        <v>41900</v>
      </c>
    </row>
    <row r="133" spans="2:3" ht="15.75" x14ac:dyDescent="0.25">
      <c r="B133" s="5" t="s">
        <v>2109</v>
      </c>
      <c r="C133" s="692">
        <v>48300</v>
      </c>
    </row>
    <row r="134" spans="2:3" ht="15.75" x14ac:dyDescent="0.25">
      <c r="B134" s="5" t="s">
        <v>2110</v>
      </c>
      <c r="C134" s="692">
        <v>46100</v>
      </c>
    </row>
    <row r="135" spans="2:3" ht="15.75" x14ac:dyDescent="0.25">
      <c r="B135" s="5" t="s">
        <v>2111</v>
      </c>
      <c r="C135" s="692">
        <v>49700</v>
      </c>
    </row>
    <row r="136" spans="2:3" ht="15.75" x14ac:dyDescent="0.25">
      <c r="B136" s="5" t="s">
        <v>2112</v>
      </c>
      <c r="C136" s="692">
        <v>98800</v>
      </c>
    </row>
    <row r="137" spans="2:3" ht="15.75" x14ac:dyDescent="0.25">
      <c r="B137" s="5" t="s">
        <v>2113</v>
      </c>
      <c r="C137" s="692">
        <v>37400</v>
      </c>
    </row>
    <row r="138" spans="2:3" ht="15.75" x14ac:dyDescent="0.25">
      <c r="B138" s="5" t="s">
        <v>2114</v>
      </c>
      <c r="C138" s="692">
        <v>130600</v>
      </c>
    </row>
    <row r="139" spans="2:3" ht="15.75" x14ac:dyDescent="0.25">
      <c r="B139" s="5" t="s">
        <v>2115</v>
      </c>
      <c r="C139" s="692">
        <v>26400</v>
      </c>
    </row>
    <row r="140" spans="2:3" ht="15.75" x14ac:dyDescent="0.25">
      <c r="B140" s="5" t="s">
        <v>2116</v>
      </c>
      <c r="C140" s="692">
        <v>28900</v>
      </c>
    </row>
    <row r="141" spans="2:3" ht="15.75" x14ac:dyDescent="0.25">
      <c r="B141" s="5" t="s">
        <v>2117</v>
      </c>
      <c r="C141" s="692">
        <v>64000</v>
      </c>
    </row>
    <row r="142" spans="2:3" ht="15.75" x14ac:dyDescent="0.25">
      <c r="B142" s="5" t="s">
        <v>2118</v>
      </c>
      <c r="C142" s="692">
        <v>58900</v>
      </c>
    </row>
    <row r="143" spans="2:3" ht="15.75" x14ac:dyDescent="0.25">
      <c r="B143" s="5" t="s">
        <v>2119</v>
      </c>
      <c r="C143" s="692">
        <v>16700</v>
      </c>
    </row>
    <row r="144" spans="2:3" ht="15.75" x14ac:dyDescent="0.25">
      <c r="B144" s="5" t="s">
        <v>2120</v>
      </c>
      <c r="C144" s="692">
        <v>47300</v>
      </c>
    </row>
    <row r="145" spans="2:3" ht="15.75" x14ac:dyDescent="0.25">
      <c r="B145" s="5" t="s">
        <v>2121</v>
      </c>
      <c r="C145" s="692">
        <v>32600</v>
      </c>
    </row>
    <row r="146" spans="2:3" ht="15.75" x14ac:dyDescent="0.25">
      <c r="B146" s="5" t="s">
        <v>2122</v>
      </c>
      <c r="C146" s="692">
        <v>36800</v>
      </c>
    </row>
    <row r="147" spans="2:3" ht="15.75" x14ac:dyDescent="0.25">
      <c r="B147" s="5" t="s">
        <v>2123</v>
      </c>
      <c r="C147" s="692">
        <v>46000</v>
      </c>
    </row>
    <row r="148" spans="2:3" ht="15.75" x14ac:dyDescent="0.25">
      <c r="B148" s="5" t="s">
        <v>2124</v>
      </c>
      <c r="C148" s="692">
        <v>39700</v>
      </c>
    </row>
    <row r="149" spans="2:3" ht="15.75" x14ac:dyDescent="0.25">
      <c r="B149" s="5" t="s">
        <v>2125</v>
      </c>
      <c r="C149" s="692">
        <v>27700</v>
      </c>
    </row>
    <row r="150" spans="2:3" ht="15.75" x14ac:dyDescent="0.25">
      <c r="B150" s="5" t="s">
        <v>2126</v>
      </c>
      <c r="C150" s="692">
        <v>33100</v>
      </c>
    </row>
    <row r="151" spans="2:3" ht="15.75" x14ac:dyDescent="0.25">
      <c r="B151" s="5" t="s">
        <v>2127</v>
      </c>
      <c r="C151" s="692">
        <v>46000</v>
      </c>
    </row>
    <row r="152" spans="2:3" ht="15.75" x14ac:dyDescent="0.25">
      <c r="B152" s="5" t="s">
        <v>2128</v>
      </c>
      <c r="C152" s="692">
        <v>74400</v>
      </c>
    </row>
    <row r="153" spans="2:3" ht="15.75" x14ac:dyDescent="0.25">
      <c r="B153" s="5" t="s">
        <v>2129</v>
      </c>
      <c r="C153" s="692">
        <v>35600</v>
      </c>
    </row>
    <row r="154" spans="2:3" ht="15.75" x14ac:dyDescent="0.25">
      <c r="B154" s="5" t="s">
        <v>2130</v>
      </c>
      <c r="C154" s="692">
        <v>62100</v>
      </c>
    </row>
    <row r="155" spans="2:3" ht="15.75" x14ac:dyDescent="0.25">
      <c r="B155" s="5" t="s">
        <v>2131</v>
      </c>
      <c r="C155" s="692">
        <v>29100</v>
      </c>
    </row>
    <row r="156" spans="2:3" ht="15.75" x14ac:dyDescent="0.25">
      <c r="B156" s="5" t="s">
        <v>2132</v>
      </c>
      <c r="C156" s="692">
        <v>27900</v>
      </c>
    </row>
    <row r="157" spans="2:3" ht="15.75" x14ac:dyDescent="0.25">
      <c r="B157" s="5" t="s">
        <v>2133</v>
      </c>
      <c r="C157" s="692">
        <v>29700</v>
      </c>
    </row>
    <row r="158" spans="2:3" ht="15.75" x14ac:dyDescent="0.25">
      <c r="B158" s="5" t="s">
        <v>2134</v>
      </c>
      <c r="C158" s="692">
        <v>56600</v>
      </c>
    </row>
    <row r="159" spans="2:3" ht="15.75" x14ac:dyDescent="0.25">
      <c r="B159" s="5" t="s">
        <v>2135</v>
      </c>
      <c r="C159" s="692">
        <v>38600</v>
      </c>
    </row>
    <row r="160" spans="2:3" ht="15.75" x14ac:dyDescent="0.25">
      <c r="B160" s="5" t="s">
        <v>2136</v>
      </c>
      <c r="C160" s="692">
        <v>76500</v>
      </c>
    </row>
    <row r="161" spans="2:3" ht="15.75" x14ac:dyDescent="0.25">
      <c r="B161" s="5" t="s">
        <v>2137</v>
      </c>
      <c r="C161" s="692">
        <v>94300</v>
      </c>
    </row>
    <row r="162" spans="2:3" ht="15.75" x14ac:dyDescent="0.25">
      <c r="B162" s="5" t="s">
        <v>2138</v>
      </c>
      <c r="C162" s="692">
        <v>80000</v>
      </c>
    </row>
    <row r="163" spans="2:3" ht="15.75" x14ac:dyDescent="0.25">
      <c r="B163" s="5" t="s">
        <v>2139</v>
      </c>
      <c r="C163" s="692">
        <v>81800</v>
      </c>
    </row>
    <row r="164" spans="2:3" ht="15.75" x14ac:dyDescent="0.25">
      <c r="B164" s="5" t="s">
        <v>2140</v>
      </c>
      <c r="C164" s="692">
        <v>54700</v>
      </c>
    </row>
    <row r="165" spans="2:3" ht="15.75" x14ac:dyDescent="0.25">
      <c r="B165" s="5" t="s">
        <v>2141</v>
      </c>
      <c r="C165" s="692">
        <v>53200</v>
      </c>
    </row>
    <row r="166" spans="2:3" ht="15.75" x14ac:dyDescent="0.25">
      <c r="B166" s="5" t="s">
        <v>2142</v>
      </c>
      <c r="C166" s="692">
        <v>45100</v>
      </c>
    </row>
    <row r="167" spans="2:3" ht="15.75" x14ac:dyDescent="0.25">
      <c r="B167" s="5" t="s">
        <v>2143</v>
      </c>
      <c r="C167" s="692">
        <v>41900</v>
      </c>
    </row>
    <row r="168" spans="2:3" ht="15.75" x14ac:dyDescent="0.25">
      <c r="B168" s="5" t="s">
        <v>2144</v>
      </c>
      <c r="C168" s="692">
        <v>113900</v>
      </c>
    </row>
    <row r="169" spans="2:3" ht="15.75" x14ac:dyDescent="0.25">
      <c r="B169" s="5" t="s">
        <v>2145</v>
      </c>
      <c r="C169" s="692">
        <v>28100</v>
      </c>
    </row>
    <row r="170" spans="2:3" ht="15.75" x14ac:dyDescent="0.25">
      <c r="B170" s="5" t="s">
        <v>2146</v>
      </c>
      <c r="C170" s="692">
        <v>67600</v>
      </c>
    </row>
    <row r="171" spans="2:3" ht="15.75" x14ac:dyDescent="0.25">
      <c r="B171" s="5" t="s">
        <v>2147</v>
      </c>
      <c r="C171" s="692">
        <v>40900</v>
      </c>
    </row>
    <row r="172" spans="2:3" ht="15.75" x14ac:dyDescent="0.25">
      <c r="B172" s="5" t="s">
        <v>2148</v>
      </c>
      <c r="C172" s="692">
        <v>49600</v>
      </c>
    </row>
    <row r="173" spans="2:3" ht="15.75" x14ac:dyDescent="0.25">
      <c r="B173" s="5" t="s">
        <v>2149</v>
      </c>
      <c r="C173" s="692">
        <v>44800</v>
      </c>
    </row>
    <row r="174" spans="2:3" ht="15.75" x14ac:dyDescent="0.25">
      <c r="B174" s="5" t="s">
        <v>2150</v>
      </c>
      <c r="C174" s="692">
        <v>42900</v>
      </c>
    </row>
    <row r="175" spans="2:3" ht="15.75" x14ac:dyDescent="0.25">
      <c r="B175" s="5" t="s">
        <v>2151</v>
      </c>
      <c r="C175" s="692">
        <v>75000</v>
      </c>
    </row>
    <row r="176" spans="2:3" ht="15.75" x14ac:dyDescent="0.25">
      <c r="B176" s="5" t="s">
        <v>2152</v>
      </c>
      <c r="C176" s="692">
        <v>55000</v>
      </c>
    </row>
    <row r="177" spans="2:3" ht="15.75" x14ac:dyDescent="0.25">
      <c r="B177" s="5" t="s">
        <v>2153</v>
      </c>
      <c r="C177" s="692">
        <v>36700</v>
      </c>
    </row>
    <row r="178" spans="2:3" ht="15.75" x14ac:dyDescent="0.25">
      <c r="B178" s="5" t="s">
        <v>2154</v>
      </c>
      <c r="C178" s="692">
        <v>65100</v>
      </c>
    </row>
    <row r="179" spans="2:3" ht="15.75" x14ac:dyDescent="0.25">
      <c r="B179" s="5" t="s">
        <v>2155</v>
      </c>
      <c r="C179" s="692">
        <v>36700</v>
      </c>
    </row>
    <row r="180" spans="2:3" ht="15.75" x14ac:dyDescent="0.25">
      <c r="B180" s="5" t="s">
        <v>2156</v>
      </c>
      <c r="C180" s="692">
        <v>54700</v>
      </c>
    </row>
    <row r="181" spans="2:3" ht="15.75" x14ac:dyDescent="0.25">
      <c r="B181" s="5" t="s">
        <v>2157</v>
      </c>
      <c r="C181" s="692">
        <v>63500</v>
      </c>
    </row>
    <row r="182" spans="2:3" ht="15.75" x14ac:dyDescent="0.25">
      <c r="B182" s="5" t="s">
        <v>390</v>
      </c>
      <c r="C182" s="692">
        <v>54000</v>
      </c>
    </row>
    <row r="183" spans="2:3" ht="15.75" x14ac:dyDescent="0.25">
      <c r="B183" s="5" t="s">
        <v>2158</v>
      </c>
      <c r="C183" s="692">
        <v>46500</v>
      </c>
    </row>
    <row r="184" spans="2:3" ht="15.75" x14ac:dyDescent="0.25">
      <c r="B184" s="5" t="s">
        <v>2159</v>
      </c>
      <c r="C184" s="692">
        <v>70000</v>
      </c>
    </row>
    <row r="185" spans="2:3" ht="15.75" x14ac:dyDescent="0.25">
      <c r="B185" s="5" t="s">
        <v>2160</v>
      </c>
      <c r="C185" s="692">
        <v>72100</v>
      </c>
    </row>
    <row r="186" spans="2:3" ht="15.75" x14ac:dyDescent="0.25">
      <c r="B186" s="5" t="s">
        <v>2161</v>
      </c>
      <c r="C186" s="692">
        <v>21000</v>
      </c>
    </row>
    <row r="187" spans="2:3" ht="15.75" x14ac:dyDescent="0.25">
      <c r="B187" s="5" t="s">
        <v>2162</v>
      </c>
      <c r="C187" s="692">
        <v>57200</v>
      </c>
    </row>
    <row r="188" spans="2:3" ht="15.75" x14ac:dyDescent="0.25">
      <c r="B188" s="5" t="s">
        <v>2163</v>
      </c>
      <c r="C188" s="692">
        <v>18200</v>
      </c>
    </row>
    <row r="189" spans="2:3" ht="15.75" x14ac:dyDescent="0.25">
      <c r="B189" s="5" t="s">
        <v>2164</v>
      </c>
      <c r="C189" s="692">
        <v>33100</v>
      </c>
    </row>
    <row r="190" spans="2:3" ht="15.75" x14ac:dyDescent="0.25">
      <c r="B190" s="5" t="s">
        <v>2165</v>
      </c>
      <c r="C190" s="692">
        <v>69800</v>
      </c>
    </row>
    <row r="191" spans="2:3" ht="15.75" x14ac:dyDescent="0.25">
      <c r="B191" s="5" t="s">
        <v>2166</v>
      </c>
      <c r="C191" s="692">
        <v>47300</v>
      </c>
    </row>
    <row r="192" spans="2:3" ht="15.75" x14ac:dyDescent="0.25">
      <c r="B192" s="5" t="s">
        <v>2167</v>
      </c>
      <c r="C192" s="692">
        <v>67400</v>
      </c>
    </row>
    <row r="193" spans="2:3" ht="15.75" x14ac:dyDescent="0.25">
      <c r="B193" s="5" t="s">
        <v>2168</v>
      </c>
      <c r="C193" s="692">
        <v>33300</v>
      </c>
    </row>
    <row r="194" spans="2:3" ht="15.75" x14ac:dyDescent="0.25">
      <c r="B194" s="5" t="s">
        <v>2169</v>
      </c>
      <c r="C194" s="692">
        <v>58600</v>
      </c>
    </row>
    <row r="195" spans="2:3" ht="15.75" x14ac:dyDescent="0.25">
      <c r="B195" s="5" t="s">
        <v>2170</v>
      </c>
      <c r="C195" s="692">
        <v>75100</v>
      </c>
    </row>
    <row r="196" spans="2:3" ht="15.75" x14ac:dyDescent="0.25">
      <c r="B196" s="5" t="s">
        <v>2171</v>
      </c>
      <c r="C196" s="692">
        <v>50400</v>
      </c>
    </row>
    <row r="197" spans="2:3" ht="15.75" x14ac:dyDescent="0.25">
      <c r="B197" s="5" t="s">
        <v>2172</v>
      </c>
      <c r="C197" s="692">
        <v>76900</v>
      </c>
    </row>
    <row r="198" spans="2:3" ht="15.75" x14ac:dyDescent="0.25">
      <c r="B198" s="5" t="s">
        <v>2173</v>
      </c>
      <c r="C198" s="692">
        <v>49100</v>
      </c>
    </row>
    <row r="199" spans="2:3" ht="15.75" x14ac:dyDescent="0.25">
      <c r="B199" s="5" t="s">
        <v>2174</v>
      </c>
      <c r="C199" s="692">
        <v>65600</v>
      </c>
    </row>
    <row r="200" spans="2:3" ht="15.75" x14ac:dyDescent="0.25">
      <c r="B200" s="5" t="s">
        <v>2175</v>
      </c>
      <c r="C200" s="692">
        <v>30600</v>
      </c>
    </row>
    <row r="201" spans="2:3" ht="15.75" x14ac:dyDescent="0.25">
      <c r="B201" s="5" t="s">
        <v>2176</v>
      </c>
      <c r="C201" s="692">
        <v>73700</v>
      </c>
    </row>
    <row r="202" spans="2:3" ht="15.75" x14ac:dyDescent="0.25">
      <c r="B202" s="5" t="s">
        <v>2177</v>
      </c>
      <c r="C202" s="692">
        <v>49900</v>
      </c>
    </row>
    <row r="203" spans="2:3" ht="15.75" x14ac:dyDescent="0.25">
      <c r="B203" s="5" t="s">
        <v>2178</v>
      </c>
      <c r="C203" s="692">
        <v>84700</v>
      </c>
    </row>
    <row r="204" spans="2:3" ht="15.75" x14ac:dyDescent="0.25">
      <c r="B204" s="5" t="s">
        <v>2179</v>
      </c>
      <c r="C204" s="692">
        <v>60000</v>
      </c>
    </row>
    <row r="205" spans="2:3" ht="15.75" x14ac:dyDescent="0.25">
      <c r="B205" s="5" t="s">
        <v>2180</v>
      </c>
      <c r="C205" s="692">
        <v>43600</v>
      </c>
    </row>
    <row r="206" spans="2:3" ht="15.75" x14ac:dyDescent="0.25">
      <c r="B206" s="5" t="s">
        <v>2181</v>
      </c>
      <c r="C206" s="692">
        <v>66100</v>
      </c>
    </row>
    <row r="207" spans="2:3" ht="15.75" x14ac:dyDescent="0.25">
      <c r="B207" s="5" t="s">
        <v>2182</v>
      </c>
      <c r="C207" s="692">
        <v>78100</v>
      </c>
    </row>
    <row r="208" spans="2:3" ht="15.75" x14ac:dyDescent="0.25">
      <c r="B208" s="5" t="s">
        <v>2183</v>
      </c>
      <c r="C208" s="692">
        <v>68800</v>
      </c>
    </row>
    <row r="209" spans="2:3" ht="15.75" x14ac:dyDescent="0.25">
      <c r="B209" s="5" t="s">
        <v>2184</v>
      </c>
      <c r="C209" s="692">
        <v>33600</v>
      </c>
    </row>
    <row r="210" spans="2:3" ht="15.75" x14ac:dyDescent="0.25">
      <c r="B210" s="5" t="s">
        <v>2185</v>
      </c>
      <c r="C210" s="692">
        <v>43500</v>
      </c>
    </row>
    <row r="211" spans="2:3" ht="15.75" x14ac:dyDescent="0.25">
      <c r="B211" s="5" t="s">
        <v>2186</v>
      </c>
      <c r="C211" s="692">
        <v>46500</v>
      </c>
    </row>
    <row r="212" spans="2:3" ht="15.75" x14ac:dyDescent="0.25">
      <c r="B212" s="5" t="s">
        <v>2187</v>
      </c>
      <c r="C212" s="692">
        <v>34600</v>
      </c>
    </row>
    <row r="213" spans="2:3" ht="15.75" x14ac:dyDescent="0.25">
      <c r="B213" s="5" t="s">
        <v>2188</v>
      </c>
      <c r="C213" s="692">
        <v>41200</v>
      </c>
    </row>
    <row r="214" spans="2:3" ht="15.75" x14ac:dyDescent="0.25">
      <c r="B214" s="5" t="s">
        <v>2189</v>
      </c>
      <c r="C214" s="692">
        <v>34800</v>
      </c>
    </row>
    <row r="215" spans="2:3" ht="15.75" x14ac:dyDescent="0.25">
      <c r="B215" s="5" t="s">
        <v>2190</v>
      </c>
      <c r="C215" s="692">
        <v>106400</v>
      </c>
    </row>
    <row r="216" spans="2:3" ht="15.75" x14ac:dyDescent="0.25">
      <c r="B216" s="5" t="s">
        <v>2191</v>
      </c>
      <c r="C216" s="692">
        <v>18700</v>
      </c>
    </row>
    <row r="217" spans="2:3" ht="15.75" x14ac:dyDescent="0.25">
      <c r="B217" s="5" t="s">
        <v>2192</v>
      </c>
      <c r="C217" s="692">
        <v>33900</v>
      </c>
    </row>
    <row r="218" spans="2:3" ht="15.75" x14ac:dyDescent="0.25">
      <c r="B218" s="5" t="s">
        <v>2193</v>
      </c>
      <c r="C218" s="692">
        <v>27100</v>
      </c>
    </row>
    <row r="219" spans="2:3" ht="15.75" x14ac:dyDescent="0.25">
      <c r="B219" s="5" t="s">
        <v>2194</v>
      </c>
      <c r="C219" s="692">
        <v>42200</v>
      </c>
    </row>
    <row r="220" spans="2:3" ht="15.75" x14ac:dyDescent="0.25">
      <c r="B220" s="5" t="s">
        <v>2195</v>
      </c>
      <c r="C220" s="692">
        <v>45300</v>
      </c>
    </row>
    <row r="221" spans="2:3" ht="15.75" x14ac:dyDescent="0.25">
      <c r="B221" s="5" t="s">
        <v>2196</v>
      </c>
      <c r="C221" s="692">
        <v>78700</v>
      </c>
    </row>
    <row r="222" spans="2:3" ht="15.75" x14ac:dyDescent="0.25">
      <c r="B222" s="5" t="s">
        <v>2197</v>
      </c>
      <c r="C222" s="692">
        <v>66800</v>
      </c>
    </row>
    <row r="223" spans="2:3" ht="15.75" x14ac:dyDescent="0.25">
      <c r="B223" s="5" t="s">
        <v>2198</v>
      </c>
      <c r="C223" s="692">
        <v>69300</v>
      </c>
    </row>
    <row r="224" spans="2:3" ht="15.75" x14ac:dyDescent="0.25">
      <c r="B224" s="5" t="s">
        <v>2199</v>
      </c>
      <c r="C224" s="692">
        <v>37000</v>
      </c>
    </row>
    <row r="225" spans="2:3" ht="15.75" x14ac:dyDescent="0.25">
      <c r="B225" s="5" t="s">
        <v>2200</v>
      </c>
      <c r="C225" s="692">
        <v>23200</v>
      </c>
    </row>
    <row r="226" spans="2:3" ht="15.75" x14ac:dyDescent="0.25">
      <c r="B226" s="5" t="s">
        <v>2201</v>
      </c>
      <c r="C226" s="692">
        <v>54900</v>
      </c>
    </row>
    <row r="227" spans="2:3" ht="15.75" x14ac:dyDescent="0.25">
      <c r="B227" s="5" t="s">
        <v>2202</v>
      </c>
      <c r="C227" s="692">
        <v>36700</v>
      </c>
    </row>
    <row r="228" spans="2:3" ht="15.75" x14ac:dyDescent="0.25">
      <c r="B228" s="5" t="s">
        <v>2203</v>
      </c>
      <c r="C228" s="692">
        <v>65700</v>
      </c>
    </row>
    <row r="229" spans="2:3" ht="15.75" x14ac:dyDescent="0.25">
      <c r="B229" s="5" t="s">
        <v>2204</v>
      </c>
      <c r="C229" s="692">
        <v>28800</v>
      </c>
    </row>
    <row r="230" spans="2:3" ht="15.75" x14ac:dyDescent="0.25">
      <c r="B230" s="5" t="s">
        <v>2205</v>
      </c>
      <c r="C230" s="692">
        <v>55500</v>
      </c>
    </row>
    <row r="231" spans="2:3" ht="15.75" x14ac:dyDescent="0.25">
      <c r="B231" s="5" t="s">
        <v>2206</v>
      </c>
      <c r="C231" s="692">
        <v>99900</v>
      </c>
    </row>
    <row r="232" spans="2:3" ht="15.75" x14ac:dyDescent="0.25">
      <c r="B232" s="5" t="s">
        <v>194</v>
      </c>
      <c r="C232" s="692">
        <v>1000</v>
      </c>
    </row>
    <row r="233" spans="2:3" ht="15.75" x14ac:dyDescent="0.25">
      <c r="B233" s="5" t="s">
        <v>2207</v>
      </c>
      <c r="C233" s="692">
        <v>64500</v>
      </c>
    </row>
    <row r="234" spans="2:3" ht="15.75" x14ac:dyDescent="0.25">
      <c r="B234" s="5" t="s">
        <v>2208</v>
      </c>
      <c r="C234" s="692">
        <v>90200</v>
      </c>
    </row>
    <row r="235" spans="2:3" ht="15.75" x14ac:dyDescent="0.25">
      <c r="B235" s="5" t="s">
        <v>2209</v>
      </c>
      <c r="C235" s="692">
        <v>67300</v>
      </c>
    </row>
    <row r="236" spans="2:3" ht="15.75" x14ac:dyDescent="0.25">
      <c r="B236" s="5" t="s">
        <v>2210</v>
      </c>
      <c r="C236" s="692">
        <v>67600</v>
      </c>
    </row>
    <row r="237" spans="2:3" ht="15.75" x14ac:dyDescent="0.25">
      <c r="B237" s="5" t="s">
        <v>2211</v>
      </c>
      <c r="C237" s="692">
        <v>58100</v>
      </c>
    </row>
    <row r="238" spans="2:3" ht="15.75" x14ac:dyDescent="0.25">
      <c r="B238" s="5" t="s">
        <v>2212</v>
      </c>
      <c r="C238" s="692">
        <v>53500</v>
      </c>
    </row>
    <row r="239" spans="2:3" ht="15.75" x14ac:dyDescent="0.25">
      <c r="B239" s="5" t="s">
        <v>2213</v>
      </c>
      <c r="C239" s="692">
        <v>40700</v>
      </c>
    </row>
    <row r="240" spans="2:3" ht="15.75" x14ac:dyDescent="0.25">
      <c r="B240" s="5" t="s">
        <v>2214</v>
      </c>
      <c r="C240" s="692">
        <v>31200</v>
      </c>
    </row>
    <row r="241" spans="2:3" ht="15.75" x14ac:dyDescent="0.25">
      <c r="B241" s="5" t="s">
        <v>2215</v>
      </c>
      <c r="C241" s="692">
        <v>60200</v>
      </c>
    </row>
    <row r="242" spans="2:3" ht="15.75" x14ac:dyDescent="0.25">
      <c r="B242" s="5" t="s">
        <v>2216</v>
      </c>
      <c r="C242" s="692">
        <v>46600</v>
      </c>
    </row>
    <row r="243" spans="2:3" ht="15.75" x14ac:dyDescent="0.25">
      <c r="B243" s="5" t="s">
        <v>2217</v>
      </c>
      <c r="C243" s="692">
        <v>50200</v>
      </c>
    </row>
    <row r="244" spans="2:3" ht="15.75" x14ac:dyDescent="0.25">
      <c r="B244" s="5" t="s">
        <v>2218</v>
      </c>
      <c r="C244" s="692">
        <v>51600</v>
      </c>
    </row>
    <row r="245" spans="2:3" ht="15.75" x14ac:dyDescent="0.25">
      <c r="B245" s="5" t="s">
        <v>2219</v>
      </c>
      <c r="C245" s="692">
        <v>57300</v>
      </c>
    </row>
    <row r="246" spans="2:3" ht="15.75" x14ac:dyDescent="0.25">
      <c r="B246" s="5" t="s">
        <v>2220</v>
      </c>
      <c r="C246" s="692">
        <v>50500</v>
      </c>
    </row>
    <row r="247" spans="2:3" ht="15.75" x14ac:dyDescent="0.25">
      <c r="B247" s="5" t="s">
        <v>2221</v>
      </c>
      <c r="C247" s="692">
        <v>50400</v>
      </c>
    </row>
    <row r="248" spans="2:3" ht="15.75" x14ac:dyDescent="0.25">
      <c r="B248" s="5" t="s">
        <v>2222</v>
      </c>
      <c r="C248" s="692">
        <v>64000</v>
      </c>
    </row>
    <row r="249" spans="2:3" ht="15.75" x14ac:dyDescent="0.25">
      <c r="B249" s="5" t="s">
        <v>2223</v>
      </c>
      <c r="C249" s="692">
        <v>39100</v>
      </c>
    </row>
    <row r="250" spans="2:3" ht="15.75" x14ac:dyDescent="0.25">
      <c r="B250" s="5" t="s">
        <v>2224</v>
      </c>
      <c r="C250" s="692">
        <v>51600</v>
      </c>
    </row>
    <row r="251" spans="2:3" ht="15.75" x14ac:dyDescent="0.25">
      <c r="B251" s="5" t="s">
        <v>2225</v>
      </c>
      <c r="C251" s="692">
        <v>35700</v>
      </c>
    </row>
    <row r="252" spans="2:3" ht="15.75" x14ac:dyDescent="0.25">
      <c r="B252" s="5" t="s">
        <v>2226</v>
      </c>
      <c r="C252" s="692">
        <v>155500</v>
      </c>
    </row>
    <row r="253" spans="2:3" ht="15.75" x14ac:dyDescent="0.25">
      <c r="B253" s="5" t="s">
        <v>2227</v>
      </c>
      <c r="C253" s="692">
        <v>47200</v>
      </c>
    </row>
    <row r="254" spans="2:3" ht="15.75" x14ac:dyDescent="0.25">
      <c r="B254" s="5" t="s">
        <v>2228</v>
      </c>
      <c r="C254" s="692">
        <v>143900</v>
      </c>
    </row>
    <row r="255" spans="2:3" ht="15.75" x14ac:dyDescent="0.25">
      <c r="B255" s="5" t="s">
        <v>2229</v>
      </c>
      <c r="C255" s="692">
        <v>72900</v>
      </c>
    </row>
    <row r="256" spans="2:3" ht="15.75" x14ac:dyDescent="0.25">
      <c r="B256" s="5" t="s">
        <v>2230</v>
      </c>
      <c r="C256" s="692">
        <v>31100</v>
      </c>
    </row>
    <row r="257" spans="2:3" ht="15.75" x14ac:dyDescent="0.25">
      <c r="B257" s="5" t="s">
        <v>2231</v>
      </c>
      <c r="C257" s="692">
        <v>77100</v>
      </c>
    </row>
    <row r="258" spans="2:3" ht="15.75" x14ac:dyDescent="0.25">
      <c r="B258" s="5" t="s">
        <v>2232</v>
      </c>
      <c r="C258" s="692">
        <v>67500</v>
      </c>
    </row>
    <row r="259" spans="2:3" ht="15.75" x14ac:dyDescent="0.25">
      <c r="B259" s="5" t="s">
        <v>2233</v>
      </c>
      <c r="C259" s="692">
        <v>71600</v>
      </c>
    </row>
    <row r="260" spans="2:3" ht="15.75" x14ac:dyDescent="0.25">
      <c r="B260" s="5" t="s">
        <v>2234</v>
      </c>
      <c r="C260" s="692">
        <v>75100</v>
      </c>
    </row>
    <row r="261" spans="2:3" ht="15.75" x14ac:dyDescent="0.25">
      <c r="B261" s="5" t="s">
        <v>2235</v>
      </c>
      <c r="C261" s="692">
        <v>91100</v>
      </c>
    </row>
    <row r="262" spans="2:3" ht="15.75" x14ac:dyDescent="0.25">
      <c r="B262" s="5" t="s">
        <v>2236</v>
      </c>
      <c r="C262" s="692">
        <v>43900</v>
      </c>
    </row>
    <row r="263" spans="2:3" ht="15.75" x14ac:dyDescent="0.25">
      <c r="B263" s="5" t="s">
        <v>2237</v>
      </c>
      <c r="C263" s="692">
        <v>75200</v>
      </c>
    </row>
    <row r="264" spans="2:3" ht="15.75" x14ac:dyDescent="0.25">
      <c r="B264" s="5" t="s">
        <v>2238</v>
      </c>
      <c r="C264" s="692">
        <v>49000</v>
      </c>
    </row>
    <row r="265" spans="2:3" ht="15.75" x14ac:dyDescent="0.25">
      <c r="B265" s="5" t="s">
        <v>2239</v>
      </c>
      <c r="C265" s="692">
        <v>23800</v>
      </c>
    </row>
    <row r="266" spans="2:3" ht="15.75" x14ac:dyDescent="0.25">
      <c r="B266" s="5" t="s">
        <v>2240</v>
      </c>
      <c r="C266" s="692">
        <v>61700</v>
      </c>
    </row>
    <row r="267" spans="2:3" ht="15.75" x14ac:dyDescent="0.25">
      <c r="B267" s="5" t="s">
        <v>2241</v>
      </c>
      <c r="C267" s="692">
        <v>27300</v>
      </c>
    </row>
    <row r="268" spans="2:3" ht="15.75" x14ac:dyDescent="0.25">
      <c r="B268" s="5" t="s">
        <v>2242</v>
      </c>
      <c r="C268" s="692">
        <v>97300</v>
      </c>
    </row>
    <row r="269" spans="2:3" ht="15.75" x14ac:dyDescent="0.25">
      <c r="B269" s="5" t="s">
        <v>2243</v>
      </c>
      <c r="C269" s="692">
        <v>32300</v>
      </c>
    </row>
    <row r="270" spans="2:3" ht="15.75" x14ac:dyDescent="0.25">
      <c r="B270" s="5" t="s">
        <v>2244</v>
      </c>
      <c r="C270" s="692">
        <v>87300</v>
      </c>
    </row>
    <row r="271" spans="2:3" ht="15.75" x14ac:dyDescent="0.25">
      <c r="B271" s="5" t="s">
        <v>2245</v>
      </c>
      <c r="C271" s="692">
        <v>71500</v>
      </c>
    </row>
    <row r="272" spans="2:3" ht="15.75" x14ac:dyDescent="0.25">
      <c r="B272" s="5" t="s">
        <v>2246</v>
      </c>
      <c r="C272" s="692">
        <v>46600</v>
      </c>
    </row>
    <row r="273" spans="2:3" ht="15.75" x14ac:dyDescent="0.25">
      <c r="B273" s="5" t="s">
        <v>2247</v>
      </c>
      <c r="C273" s="692">
        <v>67300</v>
      </c>
    </row>
    <row r="274" spans="2:3" ht="15.75" x14ac:dyDescent="0.25">
      <c r="B274" s="5" t="s">
        <v>2248</v>
      </c>
      <c r="C274" s="692">
        <v>66000</v>
      </c>
    </row>
    <row r="275" spans="2:3" ht="15.75" x14ac:dyDescent="0.25">
      <c r="B275" s="5" t="s">
        <v>2249</v>
      </c>
      <c r="C275" s="692">
        <v>77200</v>
      </c>
    </row>
    <row r="276" spans="2:3" ht="15.75" x14ac:dyDescent="0.25">
      <c r="B276" s="5" t="s">
        <v>2250</v>
      </c>
      <c r="C276" s="692">
        <v>97900</v>
      </c>
    </row>
    <row r="277" spans="2:3" ht="15.75" x14ac:dyDescent="0.25">
      <c r="B277" s="5" t="s">
        <v>2251</v>
      </c>
      <c r="C277" s="692">
        <v>64700</v>
      </c>
    </row>
    <row r="278" spans="2:3" ht="15.75" x14ac:dyDescent="0.25">
      <c r="B278" s="5" t="s">
        <v>2252</v>
      </c>
      <c r="C278" s="692">
        <v>73900</v>
      </c>
    </row>
    <row r="279" spans="2:3" ht="15.75" x14ac:dyDescent="0.25">
      <c r="B279" s="5" t="s">
        <v>2253</v>
      </c>
      <c r="C279" s="692"/>
    </row>
    <row r="280" spans="2:3" ht="15.75" x14ac:dyDescent="0.25">
      <c r="B280" s="5" t="s">
        <v>1875</v>
      </c>
      <c r="C280" s="692">
        <v>15367700</v>
      </c>
    </row>
    <row r="281" spans="2:3" ht="15.75" x14ac:dyDescent="0.25">
      <c r="B281" s="5"/>
      <c r="C281" s="5"/>
    </row>
    <row r="282" spans="2:3" ht="15.75" x14ac:dyDescent="0.25">
      <c r="B282" s="5"/>
      <c r="C282" s="5"/>
    </row>
    <row r="283" spans="2:3" ht="15.75" x14ac:dyDescent="0.25">
      <c r="B283" s="5"/>
      <c r="C283" s="5"/>
    </row>
    <row r="284" spans="2:3" ht="15.75" x14ac:dyDescent="0.25">
      <c r="B284" s="5"/>
      <c r="C284" s="5"/>
    </row>
  </sheetData>
  <mergeCells count="2">
    <mergeCell ref="A1:I1"/>
    <mergeCell ref="A2:I2"/>
  </mergeCells>
  <printOptions horizontalCentered="1"/>
  <pageMargins left="0.23622047244094491" right="0.23622047244094491" top="0.74803149606299213" bottom="0.74803149606299213" header="0.31496062992125984" footer="0.31496062992125984"/>
  <pageSetup paperSize="9" scale="85" orientation="portrait" r:id="rId2"/>
  <headerFooter>
    <oddFooter>&amp;L® computraining&amp;R&amp;D</oddFooter>
  </headerFooter>
  <colBreaks count="1" manualBreakCount="1">
    <brk id="9"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F95AB-62AC-481C-B4B7-AEC42F1AF93C}">
  <dimension ref="A1:G289"/>
  <sheetViews>
    <sheetView workbookViewId="0">
      <selection activeCell="N25" sqref="N25"/>
    </sheetView>
  </sheetViews>
  <sheetFormatPr defaultRowHeight="15" x14ac:dyDescent="0.25"/>
  <cols>
    <col min="1" max="1" width="14.42578125" bestFit="1" customWidth="1"/>
    <col min="2" max="2" width="9.5703125" bestFit="1" customWidth="1"/>
    <col min="3" max="3" width="12.7109375" bestFit="1" customWidth="1"/>
    <col min="4" max="4" width="23.7109375" bestFit="1" customWidth="1"/>
    <col min="5" max="5" width="14.7109375" bestFit="1" customWidth="1"/>
    <col min="6" max="6" width="13.28515625" bestFit="1" customWidth="1"/>
    <col min="7" max="7" width="12.5703125" bestFit="1" customWidth="1"/>
  </cols>
  <sheetData>
    <row r="1" spans="1:7" x14ac:dyDescent="0.25">
      <c r="A1" s="783" t="s">
        <v>1994</v>
      </c>
      <c r="B1" s="784" t="s">
        <v>2504</v>
      </c>
      <c r="C1" s="785" t="s">
        <v>2505</v>
      </c>
      <c r="D1" s="783" t="s">
        <v>2506</v>
      </c>
      <c r="E1" s="783" t="s">
        <v>2507</v>
      </c>
      <c r="F1" s="783" t="s">
        <v>2508</v>
      </c>
      <c r="G1" s="784" t="s">
        <v>2509</v>
      </c>
    </row>
    <row r="2" spans="1:7" x14ac:dyDescent="0.25">
      <c r="A2" s="786" t="s">
        <v>2101</v>
      </c>
      <c r="B2" s="787">
        <v>78200</v>
      </c>
      <c r="C2" s="788" t="s">
        <v>2510</v>
      </c>
      <c r="D2" s="786" t="s">
        <v>2511</v>
      </c>
      <c r="E2" s="789" t="s">
        <v>2512</v>
      </c>
      <c r="F2" s="786" t="s">
        <v>2513</v>
      </c>
      <c r="G2" s="787">
        <v>1410</v>
      </c>
    </row>
    <row r="3" spans="1:7" x14ac:dyDescent="0.25">
      <c r="A3" s="786" t="s">
        <v>390</v>
      </c>
      <c r="B3" s="787">
        <v>54000</v>
      </c>
      <c r="C3" s="788" t="s">
        <v>2510</v>
      </c>
      <c r="D3" s="786" t="s">
        <v>2514</v>
      </c>
      <c r="E3" s="789" t="s">
        <v>2512</v>
      </c>
      <c r="F3" s="786" t="s">
        <v>1888</v>
      </c>
      <c r="G3" s="787">
        <v>1750</v>
      </c>
    </row>
    <row r="4" spans="1:7" x14ac:dyDescent="0.25">
      <c r="A4" s="786" t="s">
        <v>2117</v>
      </c>
      <c r="B4" s="787">
        <v>64000</v>
      </c>
      <c r="C4" s="788" t="s">
        <v>2515</v>
      </c>
      <c r="D4" s="786" t="s">
        <v>2516</v>
      </c>
      <c r="E4" s="789" t="s">
        <v>2512</v>
      </c>
      <c r="F4" s="786" t="s">
        <v>2513</v>
      </c>
      <c r="G4" s="787">
        <v>680</v>
      </c>
    </row>
    <row r="5" spans="1:7" x14ac:dyDescent="0.25">
      <c r="A5" s="786" t="s">
        <v>2088</v>
      </c>
      <c r="B5" s="787">
        <v>31000</v>
      </c>
      <c r="C5" s="788" t="s">
        <v>2515</v>
      </c>
      <c r="D5" s="786" t="s">
        <v>2517</v>
      </c>
      <c r="E5" s="789" t="s">
        <v>2512</v>
      </c>
      <c r="F5" s="786" t="s">
        <v>2518</v>
      </c>
      <c r="G5" s="787">
        <v>1160</v>
      </c>
    </row>
    <row r="6" spans="1:7" x14ac:dyDescent="0.25">
      <c r="A6" s="786" t="s">
        <v>2247</v>
      </c>
      <c r="B6" s="787">
        <v>67300</v>
      </c>
      <c r="C6" s="788" t="s">
        <v>2515</v>
      </c>
      <c r="D6" s="786" t="s">
        <v>2519</v>
      </c>
      <c r="E6" s="789" t="s">
        <v>2512</v>
      </c>
      <c r="F6" s="786" t="s">
        <v>2513</v>
      </c>
      <c r="G6" s="787">
        <v>1970</v>
      </c>
    </row>
    <row r="7" spans="1:7" x14ac:dyDescent="0.25">
      <c r="A7" s="786" t="s">
        <v>2241</v>
      </c>
      <c r="B7" s="787">
        <v>27300</v>
      </c>
      <c r="C7" s="788" t="s">
        <v>2510</v>
      </c>
      <c r="D7" s="786" t="s">
        <v>2520</v>
      </c>
      <c r="E7" s="789" t="s">
        <v>2512</v>
      </c>
      <c r="F7" s="786" t="s">
        <v>2518</v>
      </c>
      <c r="G7" s="787">
        <v>1930</v>
      </c>
    </row>
    <row r="8" spans="1:7" x14ac:dyDescent="0.25">
      <c r="A8" s="786" t="s">
        <v>2176</v>
      </c>
      <c r="B8" s="787">
        <v>73700</v>
      </c>
      <c r="C8" s="788" t="s">
        <v>2510</v>
      </c>
      <c r="D8" s="786" t="s">
        <v>2521</v>
      </c>
      <c r="E8" s="789" t="s">
        <v>2512</v>
      </c>
      <c r="F8" s="786" t="s">
        <v>2522</v>
      </c>
      <c r="G8" s="787">
        <v>1100</v>
      </c>
    </row>
    <row r="9" spans="1:7" x14ac:dyDescent="0.25">
      <c r="A9" s="786" t="s">
        <v>2018</v>
      </c>
      <c r="B9" s="787">
        <v>23900</v>
      </c>
      <c r="C9" s="788" t="s">
        <v>2510</v>
      </c>
      <c r="D9" s="786" t="s">
        <v>2523</v>
      </c>
      <c r="E9" s="789" t="s">
        <v>2512</v>
      </c>
      <c r="F9" s="786" t="s">
        <v>2518</v>
      </c>
      <c r="G9" s="787">
        <v>1990</v>
      </c>
    </row>
    <row r="10" spans="1:7" x14ac:dyDescent="0.25">
      <c r="A10" s="786" t="s">
        <v>2098</v>
      </c>
      <c r="B10" s="787">
        <v>29500</v>
      </c>
      <c r="C10" s="788" t="s">
        <v>2510</v>
      </c>
      <c r="D10" s="786" t="s">
        <v>2524</v>
      </c>
      <c r="E10" s="789" t="s">
        <v>2512</v>
      </c>
      <c r="F10" s="786" t="s">
        <v>2525</v>
      </c>
      <c r="G10" s="787">
        <v>1950</v>
      </c>
    </row>
    <row r="11" spans="1:7" x14ac:dyDescent="0.25">
      <c r="A11" s="786" t="s">
        <v>2161</v>
      </c>
      <c r="B11" s="787">
        <v>21000</v>
      </c>
      <c r="C11" s="788" t="s">
        <v>2515</v>
      </c>
      <c r="D11" s="786" t="s">
        <v>2526</v>
      </c>
      <c r="E11" s="789" t="s">
        <v>2512</v>
      </c>
      <c r="F11" s="786" t="s">
        <v>2518</v>
      </c>
      <c r="G11" s="787">
        <v>1460</v>
      </c>
    </row>
    <row r="12" spans="1:7" x14ac:dyDescent="0.25">
      <c r="A12" s="786" t="s">
        <v>2093</v>
      </c>
      <c r="B12" s="787">
        <v>22200</v>
      </c>
      <c r="C12" s="788" t="s">
        <v>2510</v>
      </c>
      <c r="D12" s="786" t="s">
        <v>2527</v>
      </c>
      <c r="E12" s="789" t="s">
        <v>2512</v>
      </c>
      <c r="F12" s="786" t="s">
        <v>2525</v>
      </c>
      <c r="G12" s="787">
        <v>1880</v>
      </c>
    </row>
    <row r="13" spans="1:7" x14ac:dyDescent="0.25">
      <c r="A13" s="786" t="s">
        <v>2196</v>
      </c>
      <c r="B13" s="787">
        <v>78700</v>
      </c>
      <c r="C13" s="788" t="s">
        <v>2515</v>
      </c>
      <c r="D13" s="786" t="s">
        <v>2528</v>
      </c>
      <c r="E13" s="789" t="s">
        <v>2512</v>
      </c>
      <c r="F13" s="786" t="s">
        <v>2529</v>
      </c>
      <c r="G13" s="787">
        <v>830</v>
      </c>
    </row>
    <row r="14" spans="1:7" x14ac:dyDescent="0.25">
      <c r="A14" s="786" t="s">
        <v>2024</v>
      </c>
      <c r="B14" s="787">
        <v>71500</v>
      </c>
      <c r="C14" s="788" t="s">
        <v>2515</v>
      </c>
      <c r="D14" s="786" t="s">
        <v>2530</v>
      </c>
      <c r="E14" s="789" t="s">
        <v>2512</v>
      </c>
      <c r="F14" s="786" t="s">
        <v>2513</v>
      </c>
      <c r="G14" s="787">
        <v>1950</v>
      </c>
    </row>
    <row r="15" spans="1:7" x14ac:dyDescent="0.25">
      <c r="A15" s="786" t="s">
        <v>2144</v>
      </c>
      <c r="B15" s="787">
        <v>88600</v>
      </c>
      <c r="C15" s="788" t="s">
        <v>2515</v>
      </c>
      <c r="D15" s="786" t="s">
        <v>2531</v>
      </c>
      <c r="E15" s="789" t="s">
        <v>2512</v>
      </c>
      <c r="F15" s="786" t="s">
        <v>1888</v>
      </c>
      <c r="G15" s="787">
        <v>1740</v>
      </c>
    </row>
    <row r="16" spans="1:7" x14ac:dyDescent="0.25">
      <c r="A16" s="786" t="s">
        <v>2008</v>
      </c>
      <c r="B16" s="787">
        <v>36400</v>
      </c>
      <c r="C16" s="788" t="s">
        <v>2510</v>
      </c>
      <c r="D16" s="786" t="s">
        <v>2532</v>
      </c>
      <c r="E16" s="789" t="s">
        <v>2512</v>
      </c>
      <c r="F16" s="786" t="s">
        <v>2518</v>
      </c>
      <c r="G16" s="787">
        <v>1000</v>
      </c>
    </row>
    <row r="17" spans="1:7" x14ac:dyDescent="0.25">
      <c r="A17" s="786" t="s">
        <v>2244</v>
      </c>
      <c r="B17" s="787">
        <v>87300</v>
      </c>
      <c r="C17" s="788" t="s">
        <v>2515</v>
      </c>
      <c r="D17" s="786" t="s">
        <v>2533</v>
      </c>
      <c r="E17" s="789" t="s">
        <v>2512</v>
      </c>
      <c r="F17" s="786" t="s">
        <v>2513</v>
      </c>
      <c r="G17" s="787">
        <v>1400</v>
      </c>
    </row>
    <row r="18" spans="1:7" x14ac:dyDescent="0.25">
      <c r="A18" s="786" t="s">
        <v>2219</v>
      </c>
      <c r="B18" s="787">
        <v>57300</v>
      </c>
      <c r="C18" s="788" t="s">
        <v>2510</v>
      </c>
      <c r="D18" s="786" t="s">
        <v>2534</v>
      </c>
      <c r="E18" s="789" t="s">
        <v>2512</v>
      </c>
      <c r="F18" s="786" t="s">
        <v>2535</v>
      </c>
      <c r="G18" s="787">
        <v>1080</v>
      </c>
    </row>
    <row r="19" spans="1:7" x14ac:dyDescent="0.25">
      <c r="A19" s="786" t="s">
        <v>2040</v>
      </c>
      <c r="B19" s="787">
        <v>62500</v>
      </c>
      <c r="C19" s="788" t="s">
        <v>2510</v>
      </c>
      <c r="D19" s="786" t="s">
        <v>2536</v>
      </c>
      <c r="E19" s="789" t="s">
        <v>2537</v>
      </c>
      <c r="F19" s="786" t="s">
        <v>1888</v>
      </c>
      <c r="G19" s="787">
        <v>1880</v>
      </c>
    </row>
    <row r="20" spans="1:7" x14ac:dyDescent="0.25">
      <c r="A20" s="786" t="s">
        <v>2059</v>
      </c>
      <c r="B20" s="787">
        <v>27000</v>
      </c>
      <c r="C20" s="788" t="s">
        <v>2515</v>
      </c>
      <c r="D20" s="786" t="s">
        <v>2538</v>
      </c>
      <c r="E20" s="789" t="s">
        <v>2537</v>
      </c>
      <c r="F20" s="786" t="s">
        <v>2518</v>
      </c>
      <c r="G20" s="787">
        <v>1170</v>
      </c>
    </row>
    <row r="21" spans="1:7" x14ac:dyDescent="0.25">
      <c r="A21" s="786" t="s">
        <v>2047</v>
      </c>
      <c r="B21" s="787">
        <v>64400</v>
      </c>
      <c r="C21" s="788" t="s">
        <v>2510</v>
      </c>
      <c r="D21" s="786" t="s">
        <v>2539</v>
      </c>
      <c r="E21" s="789" t="s">
        <v>2537</v>
      </c>
      <c r="F21" s="786" t="s">
        <v>2529</v>
      </c>
      <c r="G21" s="787">
        <v>1380</v>
      </c>
    </row>
    <row r="22" spans="1:7" x14ac:dyDescent="0.25">
      <c r="A22" s="786" t="s">
        <v>2072</v>
      </c>
      <c r="B22" s="787">
        <v>53200</v>
      </c>
      <c r="C22" s="788" t="s">
        <v>2515</v>
      </c>
      <c r="D22" s="786" t="s">
        <v>2540</v>
      </c>
      <c r="E22" s="789" t="s">
        <v>2537</v>
      </c>
      <c r="F22" s="786" t="s">
        <v>2535</v>
      </c>
      <c r="G22" s="787">
        <v>1710</v>
      </c>
    </row>
    <row r="23" spans="1:7" x14ac:dyDescent="0.25">
      <c r="A23" s="786" t="s">
        <v>2102</v>
      </c>
      <c r="B23" s="787">
        <v>97900</v>
      </c>
      <c r="C23" s="788" t="s">
        <v>2510</v>
      </c>
      <c r="D23" s="786" t="s">
        <v>2541</v>
      </c>
      <c r="E23" s="789" t="s">
        <v>2537</v>
      </c>
      <c r="F23" s="786" t="s">
        <v>2522</v>
      </c>
      <c r="G23" s="787">
        <v>1150</v>
      </c>
    </row>
    <row r="24" spans="1:7" x14ac:dyDescent="0.25">
      <c r="A24" s="786" t="s">
        <v>2008</v>
      </c>
      <c r="B24" s="787">
        <v>34400</v>
      </c>
      <c r="C24" s="788" t="s">
        <v>2510</v>
      </c>
      <c r="D24" s="786" t="s">
        <v>2542</v>
      </c>
      <c r="E24" s="789" t="s">
        <v>2537</v>
      </c>
      <c r="F24" s="786" t="s">
        <v>2529</v>
      </c>
      <c r="G24" s="787">
        <v>1020</v>
      </c>
    </row>
    <row r="25" spans="1:7" x14ac:dyDescent="0.25">
      <c r="A25" s="786" t="s">
        <v>2032</v>
      </c>
      <c r="B25" s="787">
        <v>72600</v>
      </c>
      <c r="C25" s="788" t="s">
        <v>2515</v>
      </c>
      <c r="D25" s="786" t="s">
        <v>2543</v>
      </c>
      <c r="E25" s="789" t="s">
        <v>2537</v>
      </c>
      <c r="F25" s="786" t="s">
        <v>2529</v>
      </c>
      <c r="G25" s="787">
        <v>840</v>
      </c>
    </row>
    <row r="26" spans="1:7" x14ac:dyDescent="0.25">
      <c r="A26" s="786" t="s">
        <v>2131</v>
      </c>
      <c r="B26" s="787">
        <v>29100</v>
      </c>
      <c r="C26" s="788" t="s">
        <v>2515</v>
      </c>
      <c r="D26" s="786" t="s">
        <v>2544</v>
      </c>
      <c r="E26" s="789" t="s">
        <v>2537</v>
      </c>
      <c r="F26" s="786" t="s">
        <v>2525</v>
      </c>
      <c r="G26" s="787">
        <v>1680</v>
      </c>
    </row>
    <row r="27" spans="1:7" x14ac:dyDescent="0.25">
      <c r="A27" s="786" t="s">
        <v>2245</v>
      </c>
      <c r="B27" s="787">
        <v>71500</v>
      </c>
      <c r="C27" s="788" t="s">
        <v>2510</v>
      </c>
      <c r="D27" s="786" t="s">
        <v>2545</v>
      </c>
      <c r="E27" s="789" t="s">
        <v>2537</v>
      </c>
      <c r="F27" s="786" t="s">
        <v>1888</v>
      </c>
      <c r="G27" s="787">
        <v>530</v>
      </c>
    </row>
    <row r="28" spans="1:7" x14ac:dyDescent="0.25">
      <c r="A28" s="786" t="s">
        <v>2173</v>
      </c>
      <c r="B28" s="787">
        <v>49100</v>
      </c>
      <c r="C28" s="788" t="s">
        <v>2515</v>
      </c>
      <c r="D28" s="786" t="s">
        <v>2546</v>
      </c>
      <c r="E28" s="789" t="s">
        <v>2537</v>
      </c>
      <c r="F28" s="786" t="s">
        <v>2547</v>
      </c>
      <c r="G28" s="787">
        <v>1030</v>
      </c>
    </row>
    <row r="29" spans="1:7" x14ac:dyDescent="0.25">
      <c r="A29" s="786" t="s">
        <v>2159</v>
      </c>
      <c r="B29" s="787">
        <v>70000</v>
      </c>
      <c r="C29" s="788" t="s">
        <v>2515</v>
      </c>
      <c r="D29" s="786" t="s">
        <v>2548</v>
      </c>
      <c r="E29" s="789" t="s">
        <v>2537</v>
      </c>
      <c r="F29" s="786" t="s">
        <v>2513</v>
      </c>
      <c r="G29" s="787">
        <v>1940</v>
      </c>
    </row>
    <row r="30" spans="1:7" x14ac:dyDescent="0.25">
      <c r="A30" s="786" t="s">
        <v>2109</v>
      </c>
      <c r="B30" s="787">
        <v>48300</v>
      </c>
      <c r="C30" s="788" t="s">
        <v>2510</v>
      </c>
      <c r="D30" s="786" t="s">
        <v>2549</v>
      </c>
      <c r="E30" s="789" t="s">
        <v>2537</v>
      </c>
      <c r="F30" s="786" t="s">
        <v>2518</v>
      </c>
      <c r="G30" s="787">
        <v>1800</v>
      </c>
    </row>
    <row r="31" spans="1:7" x14ac:dyDescent="0.25">
      <c r="A31" s="786" t="s">
        <v>2078</v>
      </c>
      <c r="B31" s="787">
        <v>70000</v>
      </c>
      <c r="C31" s="788" t="s">
        <v>2510</v>
      </c>
      <c r="D31" s="786" t="s">
        <v>2550</v>
      </c>
      <c r="E31" s="789" t="s">
        <v>2537</v>
      </c>
      <c r="F31" s="786" t="s">
        <v>2513</v>
      </c>
      <c r="G31" s="787">
        <v>1660</v>
      </c>
    </row>
    <row r="32" spans="1:7" x14ac:dyDescent="0.25">
      <c r="A32" s="786" t="s">
        <v>2074</v>
      </c>
      <c r="B32" s="787">
        <v>74600</v>
      </c>
      <c r="C32" s="788" t="s">
        <v>2515</v>
      </c>
      <c r="D32" s="786" t="s">
        <v>2551</v>
      </c>
      <c r="E32" s="789" t="s">
        <v>2537</v>
      </c>
      <c r="F32" s="786" t="s">
        <v>2529</v>
      </c>
      <c r="G32" s="787">
        <v>1910</v>
      </c>
    </row>
    <row r="33" spans="1:7" x14ac:dyDescent="0.25">
      <c r="A33" s="786" t="s">
        <v>2177</v>
      </c>
      <c r="B33" s="787">
        <v>49900</v>
      </c>
      <c r="C33" s="788" t="s">
        <v>2515</v>
      </c>
      <c r="D33" s="786" t="s">
        <v>2552</v>
      </c>
      <c r="E33" s="789" t="s">
        <v>2537</v>
      </c>
      <c r="F33" s="786" t="s">
        <v>2547</v>
      </c>
      <c r="G33" s="787">
        <v>1810</v>
      </c>
    </row>
    <row r="34" spans="1:7" x14ac:dyDescent="0.25">
      <c r="A34" s="786" t="s">
        <v>2015</v>
      </c>
      <c r="B34" s="787">
        <v>63000</v>
      </c>
      <c r="C34" s="788" t="s">
        <v>2515</v>
      </c>
      <c r="D34" s="786" t="s">
        <v>2553</v>
      </c>
      <c r="E34" s="789" t="s">
        <v>2537</v>
      </c>
      <c r="F34" s="786" t="s">
        <v>2529</v>
      </c>
      <c r="G34" s="787">
        <v>1650</v>
      </c>
    </row>
    <row r="35" spans="1:7" x14ac:dyDescent="0.25">
      <c r="A35" s="786" t="s">
        <v>2190</v>
      </c>
      <c r="B35" s="787">
        <v>54800</v>
      </c>
      <c r="C35" s="788" t="s">
        <v>2510</v>
      </c>
      <c r="D35" s="786" t="s">
        <v>2554</v>
      </c>
      <c r="E35" s="789" t="s">
        <v>2537</v>
      </c>
      <c r="F35" s="786" t="s">
        <v>2513</v>
      </c>
      <c r="G35" s="787">
        <v>770</v>
      </c>
    </row>
    <row r="36" spans="1:7" x14ac:dyDescent="0.25">
      <c r="A36" s="786" t="s">
        <v>2191</v>
      </c>
      <c r="B36" s="787">
        <v>18700</v>
      </c>
      <c r="C36" s="788" t="s">
        <v>2510</v>
      </c>
      <c r="D36" s="786" t="s">
        <v>2555</v>
      </c>
      <c r="E36" s="789" t="s">
        <v>2537</v>
      </c>
      <c r="F36" s="786" t="s">
        <v>2525</v>
      </c>
      <c r="G36" s="787">
        <v>710</v>
      </c>
    </row>
    <row r="37" spans="1:7" x14ac:dyDescent="0.25">
      <c r="A37" s="786" t="s">
        <v>2122</v>
      </c>
      <c r="B37" s="787">
        <v>36800</v>
      </c>
      <c r="C37" s="788" t="s">
        <v>2515</v>
      </c>
      <c r="D37" s="786" t="s">
        <v>2556</v>
      </c>
      <c r="E37" s="789" t="s">
        <v>2537</v>
      </c>
      <c r="F37" s="786" t="s">
        <v>2529</v>
      </c>
      <c r="G37" s="787">
        <v>850</v>
      </c>
    </row>
    <row r="38" spans="1:7" x14ac:dyDescent="0.25">
      <c r="A38" s="786" t="s">
        <v>2072</v>
      </c>
      <c r="B38" s="787">
        <v>71500</v>
      </c>
      <c r="C38" s="788" t="s">
        <v>2515</v>
      </c>
      <c r="D38" s="786" t="s">
        <v>2557</v>
      </c>
      <c r="E38" s="789" t="s">
        <v>2537</v>
      </c>
      <c r="F38" s="786" t="s">
        <v>2547</v>
      </c>
      <c r="G38" s="787">
        <v>1470</v>
      </c>
    </row>
    <row r="39" spans="1:7" x14ac:dyDescent="0.25">
      <c r="A39" s="786" t="s">
        <v>2004</v>
      </c>
      <c r="B39" s="787">
        <v>35400</v>
      </c>
      <c r="C39" s="788" t="s">
        <v>2515</v>
      </c>
      <c r="D39" s="786" t="s">
        <v>2558</v>
      </c>
      <c r="E39" s="789" t="s">
        <v>2537</v>
      </c>
      <c r="F39" s="786" t="s">
        <v>2525</v>
      </c>
      <c r="G39" s="787">
        <v>570</v>
      </c>
    </row>
    <row r="40" spans="1:7" x14ac:dyDescent="0.25">
      <c r="A40" s="786" t="s">
        <v>2116</v>
      </c>
      <c r="B40" s="787">
        <v>28900</v>
      </c>
      <c r="C40" s="788" t="s">
        <v>2510</v>
      </c>
      <c r="D40" s="786" t="s">
        <v>2559</v>
      </c>
      <c r="E40" s="789" t="s">
        <v>416</v>
      </c>
      <c r="F40" s="786" t="s">
        <v>2518</v>
      </c>
      <c r="G40" s="787">
        <v>1350</v>
      </c>
    </row>
    <row r="41" spans="1:7" x14ac:dyDescent="0.25">
      <c r="A41" s="786" t="s">
        <v>2108</v>
      </c>
      <c r="B41" s="787">
        <v>41900</v>
      </c>
      <c r="C41" s="788" t="s">
        <v>2510</v>
      </c>
      <c r="D41" s="786" t="s">
        <v>2560</v>
      </c>
      <c r="E41" s="789" t="s">
        <v>416</v>
      </c>
      <c r="F41" s="786" t="s">
        <v>2547</v>
      </c>
      <c r="G41" s="787">
        <v>1640</v>
      </c>
    </row>
    <row r="42" spans="1:7" x14ac:dyDescent="0.25">
      <c r="A42" s="786" t="s">
        <v>2203</v>
      </c>
      <c r="B42" s="787">
        <v>65700</v>
      </c>
      <c r="C42" s="788" t="s">
        <v>2510</v>
      </c>
      <c r="D42" s="786" t="s">
        <v>2561</v>
      </c>
      <c r="E42" s="789" t="s">
        <v>416</v>
      </c>
      <c r="F42" s="786" t="s">
        <v>2529</v>
      </c>
      <c r="G42" s="787">
        <v>830</v>
      </c>
    </row>
    <row r="43" spans="1:7" x14ac:dyDescent="0.25">
      <c r="A43" s="786" t="s">
        <v>2133</v>
      </c>
      <c r="B43" s="787">
        <v>29700</v>
      </c>
      <c r="C43" s="788" t="s">
        <v>2510</v>
      </c>
      <c r="D43" s="786" t="s">
        <v>2562</v>
      </c>
      <c r="E43" s="789" t="s">
        <v>416</v>
      </c>
      <c r="F43" s="786" t="s">
        <v>2518</v>
      </c>
      <c r="G43" s="787">
        <v>1250</v>
      </c>
    </row>
    <row r="44" spans="1:7" x14ac:dyDescent="0.25">
      <c r="A44" s="786" t="s">
        <v>2146</v>
      </c>
      <c r="B44" s="787">
        <v>67600</v>
      </c>
      <c r="C44" s="788" t="s">
        <v>2515</v>
      </c>
      <c r="D44" s="786" t="s">
        <v>2563</v>
      </c>
      <c r="E44" s="789" t="s">
        <v>416</v>
      </c>
      <c r="F44" s="786" t="s">
        <v>2522</v>
      </c>
      <c r="G44" s="787">
        <v>1740</v>
      </c>
    </row>
    <row r="45" spans="1:7" x14ac:dyDescent="0.25">
      <c r="A45" s="786" t="s">
        <v>2233</v>
      </c>
      <c r="B45" s="787">
        <v>71600</v>
      </c>
      <c r="C45" s="788" t="s">
        <v>2515</v>
      </c>
      <c r="D45" s="786" t="s">
        <v>2564</v>
      </c>
      <c r="E45" s="789" t="s">
        <v>416</v>
      </c>
      <c r="F45" s="786" t="s">
        <v>2513</v>
      </c>
      <c r="G45" s="787">
        <v>1290</v>
      </c>
    </row>
    <row r="46" spans="1:7" x14ac:dyDescent="0.25">
      <c r="A46" s="786" t="s">
        <v>2028</v>
      </c>
      <c r="B46" s="787">
        <v>23000</v>
      </c>
      <c r="C46" s="788" t="s">
        <v>2515</v>
      </c>
      <c r="D46" s="786" t="s">
        <v>2565</v>
      </c>
      <c r="E46" s="789" t="s">
        <v>416</v>
      </c>
      <c r="F46" s="786" t="s">
        <v>2535</v>
      </c>
      <c r="G46" s="787">
        <v>780</v>
      </c>
    </row>
    <row r="47" spans="1:7" x14ac:dyDescent="0.25">
      <c r="A47" s="786" t="s">
        <v>2252</v>
      </c>
      <c r="B47" s="787">
        <v>73900</v>
      </c>
      <c r="C47" s="788" t="s">
        <v>2510</v>
      </c>
      <c r="D47" s="786" t="s">
        <v>2566</v>
      </c>
      <c r="E47" s="789" t="s">
        <v>416</v>
      </c>
      <c r="F47" s="786" t="s">
        <v>2522</v>
      </c>
      <c r="G47" s="787">
        <v>730</v>
      </c>
    </row>
    <row r="48" spans="1:7" x14ac:dyDescent="0.25">
      <c r="A48" s="786" t="s">
        <v>2187</v>
      </c>
      <c r="B48" s="787">
        <v>34600</v>
      </c>
      <c r="C48" s="788" t="s">
        <v>2510</v>
      </c>
      <c r="D48" s="786" t="s">
        <v>2567</v>
      </c>
      <c r="E48" s="789" t="s">
        <v>416</v>
      </c>
      <c r="F48" s="786" t="s">
        <v>2518</v>
      </c>
      <c r="G48" s="787">
        <v>740</v>
      </c>
    </row>
    <row r="49" spans="1:7" x14ac:dyDescent="0.25">
      <c r="A49" s="786" t="s">
        <v>389</v>
      </c>
      <c r="B49" s="787">
        <v>49700</v>
      </c>
      <c r="C49" s="788" t="s">
        <v>2510</v>
      </c>
      <c r="D49" s="786" t="s">
        <v>2568</v>
      </c>
      <c r="E49" s="789" t="s">
        <v>416</v>
      </c>
      <c r="F49" s="786" t="s">
        <v>2535</v>
      </c>
      <c r="G49" s="787">
        <v>1830</v>
      </c>
    </row>
    <row r="50" spans="1:7" x14ac:dyDescent="0.25">
      <c r="A50" s="786" t="s">
        <v>2193</v>
      </c>
      <c r="B50" s="787">
        <v>27100</v>
      </c>
      <c r="C50" s="788" t="s">
        <v>2510</v>
      </c>
      <c r="D50" s="786" t="s">
        <v>2569</v>
      </c>
      <c r="E50" s="789" t="s">
        <v>416</v>
      </c>
      <c r="F50" s="786" t="s">
        <v>2525</v>
      </c>
      <c r="G50" s="787">
        <v>1010</v>
      </c>
    </row>
    <row r="51" spans="1:7" x14ac:dyDescent="0.25">
      <c r="A51" s="786" t="s">
        <v>2007</v>
      </c>
      <c r="B51" s="787">
        <v>39000</v>
      </c>
      <c r="C51" s="788" t="s">
        <v>2510</v>
      </c>
      <c r="D51" s="786" t="s">
        <v>2570</v>
      </c>
      <c r="E51" s="789" t="s">
        <v>416</v>
      </c>
      <c r="F51" s="786" t="s">
        <v>2513</v>
      </c>
      <c r="G51" s="787">
        <v>1740</v>
      </c>
    </row>
    <row r="52" spans="1:7" x14ac:dyDescent="0.25">
      <c r="A52" s="786" t="s">
        <v>2003</v>
      </c>
      <c r="B52" s="787">
        <v>36600</v>
      </c>
      <c r="C52" s="788" t="s">
        <v>2515</v>
      </c>
      <c r="D52" s="786" t="s">
        <v>2571</v>
      </c>
      <c r="E52" s="789" t="s">
        <v>416</v>
      </c>
      <c r="F52" s="786" t="s">
        <v>2547</v>
      </c>
      <c r="G52" s="787">
        <v>1650</v>
      </c>
    </row>
    <row r="53" spans="1:7" x14ac:dyDescent="0.25">
      <c r="A53" s="786" t="s">
        <v>2072</v>
      </c>
      <c r="B53" s="787">
        <v>44000</v>
      </c>
      <c r="C53" s="788" t="s">
        <v>2515</v>
      </c>
      <c r="D53" s="786" t="s">
        <v>2572</v>
      </c>
      <c r="E53" s="789" t="s">
        <v>416</v>
      </c>
      <c r="F53" s="786" t="s">
        <v>2529</v>
      </c>
      <c r="G53" s="787">
        <v>1340</v>
      </c>
    </row>
    <row r="54" spans="1:7" x14ac:dyDescent="0.25">
      <c r="A54" s="786" t="s">
        <v>2014</v>
      </c>
      <c r="B54" s="787">
        <v>98800</v>
      </c>
      <c r="C54" s="788" t="s">
        <v>2510</v>
      </c>
      <c r="D54" s="786" t="s">
        <v>2573</v>
      </c>
      <c r="E54" s="789" t="s">
        <v>416</v>
      </c>
      <c r="F54" s="786" t="s">
        <v>2522</v>
      </c>
      <c r="G54" s="787">
        <v>1190</v>
      </c>
    </row>
    <row r="55" spans="1:7" x14ac:dyDescent="0.25">
      <c r="A55" s="786" t="s">
        <v>2021</v>
      </c>
      <c r="B55" s="787">
        <v>84200</v>
      </c>
      <c r="C55" s="788" t="s">
        <v>2510</v>
      </c>
      <c r="D55" s="786" t="s">
        <v>2574</v>
      </c>
      <c r="E55" s="789" t="s">
        <v>416</v>
      </c>
      <c r="F55" s="786" t="s">
        <v>1888</v>
      </c>
      <c r="G55" s="787">
        <v>590</v>
      </c>
    </row>
    <row r="56" spans="1:7" x14ac:dyDescent="0.25">
      <c r="A56" s="786" t="s">
        <v>2025</v>
      </c>
      <c r="B56" s="787">
        <v>55000</v>
      </c>
      <c r="C56" s="788" t="s">
        <v>2515</v>
      </c>
      <c r="D56" s="786" t="s">
        <v>2575</v>
      </c>
      <c r="E56" s="789" t="s">
        <v>416</v>
      </c>
      <c r="F56" s="786" t="s">
        <v>2518</v>
      </c>
      <c r="G56" s="787">
        <v>900</v>
      </c>
    </row>
    <row r="57" spans="1:7" x14ac:dyDescent="0.25">
      <c r="A57" s="786" t="s">
        <v>2079</v>
      </c>
      <c r="B57" s="787">
        <v>59000</v>
      </c>
      <c r="C57" s="788" t="s">
        <v>2510</v>
      </c>
      <c r="D57" s="786" t="s">
        <v>2576</v>
      </c>
      <c r="E57" s="789" t="s">
        <v>416</v>
      </c>
      <c r="F57" s="786" t="s">
        <v>2529</v>
      </c>
      <c r="G57" s="787">
        <v>1470</v>
      </c>
    </row>
    <row r="58" spans="1:7" x14ac:dyDescent="0.25">
      <c r="A58" s="786" t="s">
        <v>2110</v>
      </c>
      <c r="B58" s="787">
        <v>46100</v>
      </c>
      <c r="C58" s="788" t="s">
        <v>2515</v>
      </c>
      <c r="D58" s="786" t="s">
        <v>2577</v>
      </c>
      <c r="E58" s="789" t="s">
        <v>416</v>
      </c>
      <c r="F58" s="786" t="s">
        <v>2529</v>
      </c>
      <c r="G58" s="787">
        <v>1000</v>
      </c>
    </row>
    <row r="59" spans="1:7" x14ac:dyDescent="0.25">
      <c r="A59" s="786" t="s">
        <v>2094</v>
      </c>
      <c r="B59" s="787">
        <v>41400</v>
      </c>
      <c r="C59" s="788" t="s">
        <v>2515</v>
      </c>
      <c r="D59" s="786" t="s">
        <v>2578</v>
      </c>
      <c r="E59" s="789" t="s">
        <v>2579</v>
      </c>
      <c r="F59" s="786" t="s">
        <v>2547</v>
      </c>
      <c r="G59" s="787">
        <v>1320</v>
      </c>
    </row>
    <row r="60" spans="1:7" x14ac:dyDescent="0.25">
      <c r="A60" s="786" t="s">
        <v>2033</v>
      </c>
      <c r="B60" s="787">
        <v>71100</v>
      </c>
      <c r="C60" s="788" t="s">
        <v>2515</v>
      </c>
      <c r="D60" s="786" t="s">
        <v>2580</v>
      </c>
      <c r="E60" s="789" t="s">
        <v>2579</v>
      </c>
      <c r="F60" s="786" t="s">
        <v>1888</v>
      </c>
      <c r="G60" s="787">
        <v>1470</v>
      </c>
    </row>
    <row r="61" spans="1:7" x14ac:dyDescent="0.25">
      <c r="A61" s="786" t="s">
        <v>2054</v>
      </c>
      <c r="B61" s="787">
        <v>43300</v>
      </c>
      <c r="C61" s="788" t="s">
        <v>2515</v>
      </c>
      <c r="D61" s="786" t="s">
        <v>2581</v>
      </c>
      <c r="E61" s="789" t="s">
        <v>2579</v>
      </c>
      <c r="F61" s="786" t="s">
        <v>2518</v>
      </c>
      <c r="G61" s="787">
        <v>1310</v>
      </c>
    </row>
    <row r="62" spans="1:7" x14ac:dyDescent="0.25">
      <c r="A62" s="786" t="s">
        <v>2138</v>
      </c>
      <c r="B62" s="787">
        <v>80000</v>
      </c>
      <c r="C62" s="788" t="s">
        <v>2515</v>
      </c>
      <c r="D62" s="786" t="s">
        <v>2582</v>
      </c>
      <c r="E62" s="789" t="s">
        <v>2579</v>
      </c>
      <c r="F62" s="786" t="s">
        <v>2513</v>
      </c>
      <c r="G62" s="787">
        <v>1700</v>
      </c>
    </row>
    <row r="63" spans="1:7" x14ac:dyDescent="0.25">
      <c r="A63" s="786" t="s">
        <v>2197</v>
      </c>
      <c r="B63" s="787">
        <v>66800</v>
      </c>
      <c r="C63" s="788" t="s">
        <v>2515</v>
      </c>
      <c r="D63" s="786" t="s">
        <v>2583</v>
      </c>
      <c r="E63" s="789" t="s">
        <v>2579</v>
      </c>
      <c r="F63" s="786" t="s">
        <v>2529</v>
      </c>
      <c r="G63" s="787">
        <v>1750</v>
      </c>
    </row>
    <row r="64" spans="1:7" x14ac:dyDescent="0.25">
      <c r="A64" s="786" t="s">
        <v>2090</v>
      </c>
      <c r="B64" s="787">
        <v>92000</v>
      </c>
      <c r="C64" s="788" t="s">
        <v>2515</v>
      </c>
      <c r="D64" s="786" t="s">
        <v>2584</v>
      </c>
      <c r="E64" s="789" t="s">
        <v>2579</v>
      </c>
      <c r="F64" s="786" t="s">
        <v>2513</v>
      </c>
      <c r="G64" s="787">
        <v>1150</v>
      </c>
    </row>
    <row r="65" spans="1:7" x14ac:dyDescent="0.25">
      <c r="A65" s="786" t="s">
        <v>2089</v>
      </c>
      <c r="B65" s="787">
        <v>67000</v>
      </c>
      <c r="C65" s="788" t="s">
        <v>2510</v>
      </c>
      <c r="D65" s="786" t="s">
        <v>2585</v>
      </c>
      <c r="E65" s="789" t="s">
        <v>2579</v>
      </c>
      <c r="F65" s="786" t="s">
        <v>2547</v>
      </c>
      <c r="G65" s="787">
        <v>1320</v>
      </c>
    </row>
    <row r="66" spans="1:7" x14ac:dyDescent="0.25">
      <c r="A66" s="786" t="s">
        <v>2166</v>
      </c>
      <c r="B66" s="787">
        <v>47300</v>
      </c>
      <c r="C66" s="788" t="s">
        <v>2515</v>
      </c>
      <c r="D66" s="786" t="s">
        <v>2586</v>
      </c>
      <c r="E66" s="789" t="s">
        <v>2579</v>
      </c>
      <c r="F66" s="786" t="s">
        <v>2529</v>
      </c>
      <c r="G66" s="787">
        <v>1640</v>
      </c>
    </row>
    <row r="67" spans="1:7" x14ac:dyDescent="0.25">
      <c r="A67" s="786" t="s">
        <v>2119</v>
      </c>
      <c r="B67" s="787">
        <v>16700</v>
      </c>
      <c r="C67" s="788" t="s">
        <v>2510</v>
      </c>
      <c r="D67" s="786" t="s">
        <v>2587</v>
      </c>
      <c r="E67" s="789" t="s">
        <v>2579</v>
      </c>
      <c r="F67" s="786" t="s">
        <v>2525</v>
      </c>
      <c r="G67" s="787">
        <v>1800</v>
      </c>
    </row>
    <row r="68" spans="1:7" x14ac:dyDescent="0.25">
      <c r="A68" s="786" t="s">
        <v>2076</v>
      </c>
      <c r="B68" s="787">
        <v>23200</v>
      </c>
      <c r="C68" s="788" t="s">
        <v>2510</v>
      </c>
      <c r="D68" s="786" t="s">
        <v>2588</v>
      </c>
      <c r="E68" s="789" t="s">
        <v>2589</v>
      </c>
      <c r="F68" s="786" t="s">
        <v>2535</v>
      </c>
      <c r="G68" s="787">
        <v>1600</v>
      </c>
    </row>
    <row r="69" spans="1:7" x14ac:dyDescent="0.25">
      <c r="A69" s="786" t="s">
        <v>2124</v>
      </c>
      <c r="B69" s="787">
        <v>39700</v>
      </c>
      <c r="C69" s="788" t="s">
        <v>2510</v>
      </c>
      <c r="D69" s="786" t="s">
        <v>2590</v>
      </c>
      <c r="E69" s="789" t="s">
        <v>2589</v>
      </c>
      <c r="F69" s="786" t="s">
        <v>2525</v>
      </c>
      <c r="G69" s="787">
        <v>1200</v>
      </c>
    </row>
    <row r="70" spans="1:7" x14ac:dyDescent="0.25">
      <c r="A70" s="786" t="s">
        <v>2039</v>
      </c>
      <c r="B70" s="787">
        <v>66800</v>
      </c>
      <c r="C70" s="788" t="s">
        <v>2515</v>
      </c>
      <c r="D70" s="786" t="s">
        <v>2591</v>
      </c>
      <c r="E70" s="789" t="s">
        <v>2589</v>
      </c>
      <c r="F70" s="786" t="s">
        <v>2547</v>
      </c>
      <c r="G70" s="787">
        <v>620</v>
      </c>
    </row>
    <row r="71" spans="1:7" x14ac:dyDescent="0.25">
      <c r="A71" s="786" t="s">
        <v>2009</v>
      </c>
      <c r="B71" s="787">
        <v>51200</v>
      </c>
      <c r="C71" s="788" t="s">
        <v>2510</v>
      </c>
      <c r="D71" s="786" t="s">
        <v>2545</v>
      </c>
      <c r="E71" s="789" t="s">
        <v>2589</v>
      </c>
      <c r="F71" s="786" t="s">
        <v>2518</v>
      </c>
      <c r="G71" s="787">
        <v>1370</v>
      </c>
    </row>
    <row r="72" spans="1:7" x14ac:dyDescent="0.25">
      <c r="A72" s="786" t="s">
        <v>2016</v>
      </c>
      <c r="B72" s="787">
        <v>55100</v>
      </c>
      <c r="C72" s="788" t="s">
        <v>2515</v>
      </c>
      <c r="D72" s="786" t="s">
        <v>2592</v>
      </c>
      <c r="E72" s="789" t="s">
        <v>2589</v>
      </c>
      <c r="F72" s="786" t="s">
        <v>2535</v>
      </c>
      <c r="G72" s="787">
        <v>630</v>
      </c>
    </row>
    <row r="73" spans="1:7" x14ac:dyDescent="0.25">
      <c r="A73" s="786" t="s">
        <v>2056</v>
      </c>
      <c r="B73" s="787">
        <v>36100</v>
      </c>
      <c r="C73" s="788" t="s">
        <v>2515</v>
      </c>
      <c r="D73" s="786" t="s">
        <v>2593</v>
      </c>
      <c r="E73" s="789" t="s">
        <v>2589</v>
      </c>
      <c r="F73" s="786" t="s">
        <v>2535</v>
      </c>
      <c r="G73" s="787">
        <v>680</v>
      </c>
    </row>
    <row r="74" spans="1:7" x14ac:dyDescent="0.25">
      <c r="A74" s="786" t="s">
        <v>2006</v>
      </c>
      <c r="B74" s="787">
        <v>36600</v>
      </c>
      <c r="C74" s="788" t="s">
        <v>2510</v>
      </c>
      <c r="D74" s="786" t="s">
        <v>2594</v>
      </c>
      <c r="E74" s="789" t="s">
        <v>2589</v>
      </c>
      <c r="F74" s="786" t="s">
        <v>2529</v>
      </c>
      <c r="G74" s="787">
        <v>990</v>
      </c>
    </row>
    <row r="75" spans="1:7" x14ac:dyDescent="0.25">
      <c r="A75" s="786" t="s">
        <v>2149</v>
      </c>
      <c r="B75" s="787">
        <v>44800</v>
      </c>
      <c r="C75" s="788" t="s">
        <v>2510</v>
      </c>
      <c r="D75" s="786" t="s">
        <v>2595</v>
      </c>
      <c r="E75" s="789" t="s">
        <v>830</v>
      </c>
      <c r="F75" s="786" t="s">
        <v>2547</v>
      </c>
      <c r="G75" s="787">
        <v>610</v>
      </c>
    </row>
    <row r="76" spans="1:7" x14ac:dyDescent="0.25">
      <c r="A76" s="786" t="s">
        <v>2112</v>
      </c>
      <c r="B76" s="787">
        <v>98800</v>
      </c>
      <c r="C76" s="788" t="s">
        <v>2515</v>
      </c>
      <c r="D76" s="786" t="s">
        <v>2596</v>
      </c>
      <c r="E76" s="789" t="s">
        <v>830</v>
      </c>
      <c r="F76" s="786" t="s">
        <v>1888</v>
      </c>
      <c r="G76" s="787">
        <v>1060</v>
      </c>
    </row>
    <row r="77" spans="1:7" x14ac:dyDescent="0.25">
      <c r="A77" s="786" t="s">
        <v>2072</v>
      </c>
      <c r="B77" s="787">
        <v>77400</v>
      </c>
      <c r="C77" s="788" t="s">
        <v>2515</v>
      </c>
      <c r="D77" s="786" t="s">
        <v>2597</v>
      </c>
      <c r="E77" s="789" t="s">
        <v>830</v>
      </c>
      <c r="F77" s="786" t="s">
        <v>2547</v>
      </c>
      <c r="G77" s="787">
        <v>1060</v>
      </c>
    </row>
    <row r="78" spans="1:7" x14ac:dyDescent="0.25">
      <c r="A78" s="786" t="s">
        <v>2168</v>
      </c>
      <c r="B78" s="787">
        <v>33300</v>
      </c>
      <c r="C78" s="788" t="s">
        <v>2515</v>
      </c>
      <c r="D78" s="786" t="s">
        <v>2598</v>
      </c>
      <c r="E78" s="789" t="s">
        <v>830</v>
      </c>
      <c r="F78" s="786" t="s">
        <v>2518</v>
      </c>
      <c r="G78" s="787">
        <v>640</v>
      </c>
    </row>
    <row r="79" spans="1:7" x14ac:dyDescent="0.25">
      <c r="A79" s="786" t="s">
        <v>2105</v>
      </c>
      <c r="B79" s="787">
        <v>43000</v>
      </c>
      <c r="C79" s="788" t="s">
        <v>2510</v>
      </c>
      <c r="D79" s="786" t="s">
        <v>2599</v>
      </c>
      <c r="E79" s="789" t="s">
        <v>830</v>
      </c>
      <c r="F79" s="786" t="s">
        <v>2525</v>
      </c>
      <c r="G79" s="787">
        <v>1060</v>
      </c>
    </row>
    <row r="80" spans="1:7" x14ac:dyDescent="0.25">
      <c r="A80" s="786" t="s">
        <v>2211</v>
      </c>
      <c r="B80" s="787">
        <v>58100</v>
      </c>
      <c r="C80" s="788" t="s">
        <v>2510</v>
      </c>
      <c r="D80" s="786" t="s">
        <v>2600</v>
      </c>
      <c r="E80" s="789" t="s">
        <v>830</v>
      </c>
      <c r="F80" s="786" t="s">
        <v>1888</v>
      </c>
      <c r="G80" s="787">
        <v>1910</v>
      </c>
    </row>
    <row r="81" spans="1:7" x14ac:dyDescent="0.25">
      <c r="A81" s="786" t="s">
        <v>2030</v>
      </c>
      <c r="B81" s="787">
        <v>92100</v>
      </c>
      <c r="C81" s="788" t="s">
        <v>2515</v>
      </c>
      <c r="D81" s="786" t="s">
        <v>2601</v>
      </c>
      <c r="E81" s="789" t="s">
        <v>830</v>
      </c>
      <c r="F81" s="786" t="s">
        <v>2522</v>
      </c>
      <c r="G81" s="787">
        <v>1100</v>
      </c>
    </row>
    <row r="82" spans="1:7" x14ac:dyDescent="0.25">
      <c r="A82" s="786" t="s">
        <v>2141</v>
      </c>
      <c r="B82" s="787">
        <v>53200</v>
      </c>
      <c r="C82" s="788" t="s">
        <v>2510</v>
      </c>
      <c r="D82" s="786" t="s">
        <v>2602</v>
      </c>
      <c r="E82" s="789" t="s">
        <v>830</v>
      </c>
      <c r="F82" s="786" t="s">
        <v>2518</v>
      </c>
      <c r="G82" s="787">
        <v>1340</v>
      </c>
    </row>
    <row r="83" spans="1:7" x14ac:dyDescent="0.25">
      <c r="A83" s="786" t="s">
        <v>2224</v>
      </c>
      <c r="B83" s="787">
        <v>51600</v>
      </c>
      <c r="C83" s="788" t="s">
        <v>2515</v>
      </c>
      <c r="D83" s="786" t="s">
        <v>2603</v>
      </c>
      <c r="E83" s="789" t="s">
        <v>830</v>
      </c>
      <c r="F83" s="786" t="s">
        <v>2518</v>
      </c>
      <c r="G83" s="787">
        <v>1880</v>
      </c>
    </row>
    <row r="84" spans="1:7" x14ac:dyDescent="0.25">
      <c r="A84" s="786" t="s">
        <v>2095</v>
      </c>
      <c r="B84" s="787">
        <v>44700</v>
      </c>
      <c r="C84" s="788" t="s">
        <v>2515</v>
      </c>
      <c r="D84" s="786" t="s">
        <v>2604</v>
      </c>
      <c r="E84" s="789" t="s">
        <v>830</v>
      </c>
      <c r="F84" s="786" t="s">
        <v>2529</v>
      </c>
      <c r="G84" s="787">
        <v>1740</v>
      </c>
    </row>
    <row r="85" spans="1:7" x14ac:dyDescent="0.25">
      <c r="A85" s="786" t="s">
        <v>389</v>
      </c>
      <c r="B85" s="787">
        <v>65400</v>
      </c>
      <c r="C85" s="788" t="s">
        <v>2510</v>
      </c>
      <c r="D85" s="786" t="s">
        <v>2605</v>
      </c>
      <c r="E85" s="789" t="s">
        <v>830</v>
      </c>
      <c r="F85" s="786" t="s">
        <v>2529</v>
      </c>
      <c r="G85" s="787">
        <v>910</v>
      </c>
    </row>
    <row r="86" spans="1:7" x14ac:dyDescent="0.25">
      <c r="A86" s="786" t="s">
        <v>2118</v>
      </c>
      <c r="B86" s="787">
        <v>58900</v>
      </c>
      <c r="C86" s="788" t="s">
        <v>2510</v>
      </c>
      <c r="D86" s="786" t="s">
        <v>2606</v>
      </c>
      <c r="E86" s="789" t="s">
        <v>830</v>
      </c>
      <c r="F86" s="786" t="s">
        <v>2513</v>
      </c>
      <c r="G86" s="787">
        <v>1600</v>
      </c>
    </row>
    <row r="87" spans="1:7" x14ac:dyDescent="0.25">
      <c r="A87" s="786" t="s">
        <v>2181</v>
      </c>
      <c r="B87" s="787">
        <v>66100</v>
      </c>
      <c r="C87" s="788" t="s">
        <v>2515</v>
      </c>
      <c r="D87" s="786" t="s">
        <v>2607</v>
      </c>
      <c r="E87" s="789" t="s">
        <v>830</v>
      </c>
      <c r="F87" s="786" t="s">
        <v>2547</v>
      </c>
      <c r="G87" s="787">
        <v>1410</v>
      </c>
    </row>
    <row r="88" spans="1:7" x14ac:dyDescent="0.25">
      <c r="A88" s="786" t="s">
        <v>2019</v>
      </c>
      <c r="B88" s="787">
        <v>29800</v>
      </c>
      <c r="C88" s="788" t="s">
        <v>2510</v>
      </c>
      <c r="D88" s="786" t="s">
        <v>2608</v>
      </c>
      <c r="E88" s="789" t="s">
        <v>830</v>
      </c>
      <c r="F88" s="786" t="s">
        <v>2535</v>
      </c>
      <c r="G88" s="787">
        <v>1500</v>
      </c>
    </row>
    <row r="89" spans="1:7" x14ac:dyDescent="0.25">
      <c r="A89" s="786" t="s">
        <v>2041</v>
      </c>
      <c r="B89" s="787">
        <v>66600</v>
      </c>
      <c r="C89" s="788" t="s">
        <v>2515</v>
      </c>
      <c r="D89" s="786" t="s">
        <v>2609</v>
      </c>
      <c r="E89" s="789" t="s">
        <v>830</v>
      </c>
      <c r="F89" s="786" t="s">
        <v>2547</v>
      </c>
      <c r="G89" s="787">
        <v>1600</v>
      </c>
    </row>
    <row r="90" spans="1:7" x14ac:dyDescent="0.25">
      <c r="A90" s="786" t="s">
        <v>2226</v>
      </c>
      <c r="B90" s="787">
        <v>57200</v>
      </c>
      <c r="C90" s="788" t="s">
        <v>2515</v>
      </c>
      <c r="D90" s="786" t="s">
        <v>2610</v>
      </c>
      <c r="E90" s="789" t="s">
        <v>830</v>
      </c>
      <c r="F90" s="786" t="s">
        <v>2513</v>
      </c>
      <c r="G90" s="787">
        <v>970</v>
      </c>
    </row>
    <row r="91" spans="1:7" x14ac:dyDescent="0.25">
      <c r="A91" s="786" t="s">
        <v>2020</v>
      </c>
      <c r="B91" s="787">
        <v>44100</v>
      </c>
      <c r="C91" s="788" t="s">
        <v>2515</v>
      </c>
      <c r="D91" s="786" t="s">
        <v>2611</v>
      </c>
      <c r="E91" s="789" t="s">
        <v>830</v>
      </c>
      <c r="F91" s="786" t="s">
        <v>2513</v>
      </c>
      <c r="G91" s="787">
        <v>1910</v>
      </c>
    </row>
    <row r="92" spans="1:7" x14ac:dyDescent="0.25">
      <c r="A92" s="786" t="s">
        <v>2171</v>
      </c>
      <c r="B92" s="787">
        <v>50400</v>
      </c>
      <c r="C92" s="788" t="s">
        <v>2510</v>
      </c>
      <c r="D92" s="786" t="s">
        <v>2612</v>
      </c>
      <c r="E92" s="789" t="s">
        <v>2613</v>
      </c>
      <c r="F92" s="786" t="s">
        <v>2518</v>
      </c>
      <c r="G92" s="787">
        <v>870</v>
      </c>
    </row>
    <row r="93" spans="1:7" x14ac:dyDescent="0.25">
      <c r="A93" s="786" t="s">
        <v>2105</v>
      </c>
      <c r="B93" s="787">
        <v>92800</v>
      </c>
      <c r="C93" s="788" t="s">
        <v>2515</v>
      </c>
      <c r="D93" s="786" t="s">
        <v>2614</v>
      </c>
      <c r="E93" s="789" t="s">
        <v>2613</v>
      </c>
      <c r="F93" s="786" t="s">
        <v>2522</v>
      </c>
      <c r="G93" s="787">
        <v>890</v>
      </c>
    </row>
    <row r="94" spans="1:7" x14ac:dyDescent="0.25">
      <c r="A94" s="786" t="s">
        <v>2035</v>
      </c>
      <c r="B94" s="787">
        <v>60700</v>
      </c>
      <c r="C94" s="788" t="s">
        <v>2510</v>
      </c>
      <c r="D94" s="786" t="s">
        <v>2615</v>
      </c>
      <c r="E94" s="789" t="s">
        <v>2613</v>
      </c>
      <c r="F94" s="786" t="s">
        <v>2535</v>
      </c>
      <c r="G94" s="787">
        <v>1000</v>
      </c>
    </row>
    <row r="95" spans="1:7" x14ac:dyDescent="0.25">
      <c r="A95" s="786" t="s">
        <v>2048</v>
      </c>
      <c r="B95" s="787">
        <v>64900</v>
      </c>
      <c r="C95" s="788" t="s">
        <v>2510</v>
      </c>
      <c r="D95" s="786" t="s">
        <v>2616</v>
      </c>
      <c r="E95" s="789" t="s">
        <v>2613</v>
      </c>
      <c r="F95" s="786" t="s">
        <v>2547</v>
      </c>
      <c r="G95" s="787">
        <v>1960</v>
      </c>
    </row>
    <row r="96" spans="1:7" x14ac:dyDescent="0.25">
      <c r="A96" s="786" t="s">
        <v>2201</v>
      </c>
      <c r="B96" s="787">
        <v>54900</v>
      </c>
      <c r="C96" s="788" t="s">
        <v>2510</v>
      </c>
      <c r="D96" s="786" t="s">
        <v>2617</v>
      </c>
      <c r="E96" s="789" t="s">
        <v>2613</v>
      </c>
      <c r="F96" s="786" t="s">
        <v>1888</v>
      </c>
      <c r="G96" s="787">
        <v>1050</v>
      </c>
    </row>
    <row r="97" spans="1:7" x14ac:dyDescent="0.25">
      <c r="A97" s="786" t="s">
        <v>2051</v>
      </c>
      <c r="B97" s="787">
        <v>36500</v>
      </c>
      <c r="C97" s="788" t="s">
        <v>2515</v>
      </c>
      <c r="D97" s="786" t="s">
        <v>2618</v>
      </c>
      <c r="E97" s="789" t="s">
        <v>2613</v>
      </c>
      <c r="F97" s="786" t="s">
        <v>2525</v>
      </c>
      <c r="G97" s="787">
        <v>1360</v>
      </c>
    </row>
    <row r="98" spans="1:7" x14ac:dyDescent="0.25">
      <c r="A98" s="786" t="s">
        <v>2135</v>
      </c>
      <c r="B98" s="787">
        <v>38600</v>
      </c>
      <c r="C98" s="788" t="s">
        <v>2510</v>
      </c>
      <c r="D98" s="786" t="s">
        <v>2619</v>
      </c>
      <c r="E98" s="789" t="s">
        <v>2613</v>
      </c>
      <c r="F98" s="786" t="s">
        <v>2525</v>
      </c>
      <c r="G98" s="787">
        <v>1330</v>
      </c>
    </row>
    <row r="99" spans="1:7" x14ac:dyDescent="0.25">
      <c r="A99" s="786" t="s">
        <v>2063</v>
      </c>
      <c r="B99" s="787">
        <v>64500</v>
      </c>
      <c r="C99" s="788" t="s">
        <v>2510</v>
      </c>
      <c r="D99" s="786" t="s">
        <v>2620</v>
      </c>
      <c r="E99" s="789" t="s">
        <v>2613</v>
      </c>
      <c r="F99" s="786" t="s">
        <v>2529</v>
      </c>
      <c r="G99" s="787">
        <v>1160</v>
      </c>
    </row>
    <row r="100" spans="1:7" x14ac:dyDescent="0.25">
      <c r="A100" s="786" t="s">
        <v>389</v>
      </c>
      <c r="B100" s="787">
        <v>39900</v>
      </c>
      <c r="C100" s="788" t="s">
        <v>2515</v>
      </c>
      <c r="D100" s="786" t="s">
        <v>2621</v>
      </c>
      <c r="E100" s="789" t="s">
        <v>2613</v>
      </c>
      <c r="F100" s="786" t="s">
        <v>1888</v>
      </c>
      <c r="G100" s="787">
        <v>830</v>
      </c>
    </row>
    <row r="101" spans="1:7" x14ac:dyDescent="0.25">
      <c r="A101" s="786" t="s">
        <v>2164</v>
      </c>
      <c r="B101" s="787">
        <v>33100</v>
      </c>
      <c r="C101" s="788" t="s">
        <v>2515</v>
      </c>
      <c r="D101" s="786" t="s">
        <v>2622</v>
      </c>
      <c r="E101" s="789" t="s">
        <v>2613</v>
      </c>
      <c r="F101" s="786" t="s">
        <v>2525</v>
      </c>
      <c r="G101" s="787">
        <v>750</v>
      </c>
    </row>
    <row r="102" spans="1:7" x14ac:dyDescent="0.25">
      <c r="A102" s="786" t="s">
        <v>2111</v>
      </c>
      <c r="B102" s="787">
        <v>49700</v>
      </c>
      <c r="C102" s="788" t="s">
        <v>2515</v>
      </c>
      <c r="D102" s="786" t="s">
        <v>2623</v>
      </c>
      <c r="E102" s="789" t="s">
        <v>812</v>
      </c>
      <c r="F102" s="786" t="s">
        <v>2535</v>
      </c>
      <c r="G102" s="787">
        <v>1380</v>
      </c>
    </row>
    <row r="103" spans="1:7" x14ac:dyDescent="0.25">
      <c r="A103" s="786" t="s">
        <v>2246</v>
      </c>
      <c r="B103" s="787">
        <v>46600</v>
      </c>
      <c r="C103" s="788" t="s">
        <v>2510</v>
      </c>
      <c r="D103" s="786" t="s">
        <v>2624</v>
      </c>
      <c r="E103" s="789" t="s">
        <v>812</v>
      </c>
      <c r="F103" s="786" t="s">
        <v>2518</v>
      </c>
      <c r="G103" s="787">
        <v>1480</v>
      </c>
    </row>
    <row r="104" spans="1:7" x14ac:dyDescent="0.25">
      <c r="A104" s="786" t="s">
        <v>2021</v>
      </c>
      <c r="B104" s="787">
        <v>37100</v>
      </c>
      <c r="C104" s="788" t="s">
        <v>2515</v>
      </c>
      <c r="D104" s="786" t="s">
        <v>2625</v>
      </c>
      <c r="E104" s="789" t="s">
        <v>812</v>
      </c>
      <c r="F104" s="786" t="s">
        <v>2518</v>
      </c>
      <c r="G104" s="787">
        <v>1190</v>
      </c>
    </row>
    <row r="105" spans="1:7" x14ac:dyDescent="0.25">
      <c r="A105" s="786" t="s">
        <v>2235</v>
      </c>
      <c r="B105" s="787">
        <v>91100</v>
      </c>
      <c r="C105" s="788" t="s">
        <v>2510</v>
      </c>
      <c r="D105" s="786" t="s">
        <v>2626</v>
      </c>
      <c r="E105" s="789" t="s">
        <v>812</v>
      </c>
      <c r="F105" s="786" t="s">
        <v>2522</v>
      </c>
      <c r="G105" s="787">
        <v>1950</v>
      </c>
    </row>
    <row r="106" spans="1:7" x14ac:dyDescent="0.25">
      <c r="A106" s="786" t="s">
        <v>2062</v>
      </c>
      <c r="B106" s="787">
        <v>46500</v>
      </c>
      <c r="C106" s="788" t="s">
        <v>2510</v>
      </c>
      <c r="D106" s="786" t="s">
        <v>2627</v>
      </c>
      <c r="E106" s="789" t="s">
        <v>812</v>
      </c>
      <c r="F106" s="786" t="s">
        <v>2513</v>
      </c>
      <c r="G106" s="787">
        <v>1620</v>
      </c>
    </row>
    <row r="107" spans="1:7" x14ac:dyDescent="0.25">
      <c r="A107" s="786" t="s">
        <v>2058</v>
      </c>
      <c r="B107" s="787">
        <v>96800</v>
      </c>
      <c r="C107" s="788" t="s">
        <v>2515</v>
      </c>
      <c r="D107" s="786" t="s">
        <v>2628</v>
      </c>
      <c r="E107" s="789" t="s">
        <v>812</v>
      </c>
      <c r="F107" s="786" t="s">
        <v>2522</v>
      </c>
      <c r="G107" s="787">
        <v>580</v>
      </c>
    </row>
    <row r="108" spans="1:7" x14ac:dyDescent="0.25">
      <c r="A108" s="786" t="s">
        <v>2129</v>
      </c>
      <c r="B108" s="787">
        <v>35600</v>
      </c>
      <c r="C108" s="788" t="s">
        <v>2515</v>
      </c>
      <c r="D108" s="786" t="s">
        <v>2629</v>
      </c>
      <c r="E108" s="789" t="s">
        <v>812</v>
      </c>
      <c r="F108" s="786" t="s">
        <v>2535</v>
      </c>
      <c r="G108" s="787">
        <v>1060</v>
      </c>
    </row>
    <row r="109" spans="1:7" x14ac:dyDescent="0.25">
      <c r="A109" s="786" t="s">
        <v>2113</v>
      </c>
      <c r="B109" s="787">
        <v>37400</v>
      </c>
      <c r="C109" s="788" t="s">
        <v>2510</v>
      </c>
      <c r="D109" s="786" t="s">
        <v>2630</v>
      </c>
      <c r="E109" s="789" t="s">
        <v>812</v>
      </c>
      <c r="F109" s="786" t="s">
        <v>2518</v>
      </c>
      <c r="G109" s="787">
        <v>890</v>
      </c>
    </row>
    <row r="110" spans="1:7" x14ac:dyDescent="0.25">
      <c r="A110" s="786" t="s">
        <v>2142</v>
      </c>
      <c r="B110" s="787">
        <v>45100</v>
      </c>
      <c r="C110" s="788" t="s">
        <v>2515</v>
      </c>
      <c r="D110" s="786" t="s">
        <v>2631</v>
      </c>
      <c r="E110" s="789" t="s">
        <v>812</v>
      </c>
      <c r="F110" s="786" t="s">
        <v>2535</v>
      </c>
      <c r="G110" s="787">
        <v>950</v>
      </c>
    </row>
    <row r="111" spans="1:7" x14ac:dyDescent="0.25">
      <c r="A111" s="786" t="s">
        <v>2017</v>
      </c>
      <c r="B111" s="787">
        <v>45100</v>
      </c>
      <c r="C111" s="788" t="s">
        <v>2510</v>
      </c>
      <c r="D111" s="786" t="s">
        <v>2632</v>
      </c>
      <c r="E111" s="789" t="s">
        <v>812</v>
      </c>
      <c r="F111" s="786" t="s">
        <v>2535</v>
      </c>
      <c r="G111" s="787">
        <v>1690</v>
      </c>
    </row>
    <row r="112" spans="1:7" x14ac:dyDescent="0.25">
      <c r="A112" s="786" t="s">
        <v>2043</v>
      </c>
      <c r="B112" s="787">
        <v>70600</v>
      </c>
      <c r="C112" s="788" t="s">
        <v>2515</v>
      </c>
      <c r="D112" s="786" t="s">
        <v>2633</v>
      </c>
      <c r="E112" s="789" t="s">
        <v>812</v>
      </c>
      <c r="F112" s="786" t="s">
        <v>2513</v>
      </c>
      <c r="G112" s="787">
        <v>1840</v>
      </c>
    </row>
    <row r="113" spans="1:7" x14ac:dyDescent="0.25">
      <c r="A113" s="786" t="s">
        <v>2163</v>
      </c>
      <c r="B113" s="787">
        <v>18200</v>
      </c>
      <c r="C113" s="788" t="s">
        <v>2510</v>
      </c>
      <c r="D113" s="786" t="s">
        <v>2634</v>
      </c>
      <c r="E113" s="789" t="s">
        <v>812</v>
      </c>
      <c r="F113" s="786" t="s">
        <v>2525</v>
      </c>
      <c r="G113" s="787">
        <v>1380</v>
      </c>
    </row>
    <row r="114" spans="1:7" x14ac:dyDescent="0.25">
      <c r="A114" s="786" t="s">
        <v>2103</v>
      </c>
      <c r="B114" s="787">
        <v>84100</v>
      </c>
      <c r="C114" s="788" t="s">
        <v>2515</v>
      </c>
      <c r="D114" s="786" t="s">
        <v>2635</v>
      </c>
      <c r="E114" s="789" t="s">
        <v>812</v>
      </c>
      <c r="F114" s="786" t="s">
        <v>2513</v>
      </c>
      <c r="G114" s="787">
        <v>620</v>
      </c>
    </row>
    <row r="115" spans="1:7" x14ac:dyDescent="0.25">
      <c r="A115" s="786" t="s">
        <v>2030</v>
      </c>
      <c r="B115" s="787">
        <v>37300</v>
      </c>
      <c r="C115" s="788" t="s">
        <v>2515</v>
      </c>
      <c r="D115" s="786" t="s">
        <v>2636</v>
      </c>
      <c r="E115" s="789" t="s">
        <v>812</v>
      </c>
      <c r="F115" s="786" t="s">
        <v>2547</v>
      </c>
      <c r="G115" s="787">
        <v>1540</v>
      </c>
    </row>
    <row r="116" spans="1:7" x14ac:dyDescent="0.25">
      <c r="A116" s="786" t="s">
        <v>2008</v>
      </c>
      <c r="B116" s="787">
        <v>57100</v>
      </c>
      <c r="C116" s="788" t="s">
        <v>2510</v>
      </c>
      <c r="D116" s="786" t="s">
        <v>2637</v>
      </c>
      <c r="E116" s="789" t="s">
        <v>812</v>
      </c>
      <c r="F116" s="786" t="s">
        <v>2522</v>
      </c>
      <c r="G116" s="787">
        <v>1250</v>
      </c>
    </row>
    <row r="117" spans="1:7" x14ac:dyDescent="0.25">
      <c r="A117" s="786" t="s">
        <v>2050</v>
      </c>
      <c r="B117" s="787">
        <v>22800</v>
      </c>
      <c r="C117" s="788" t="s">
        <v>2510</v>
      </c>
      <c r="D117" s="786" t="s">
        <v>2638</v>
      </c>
      <c r="E117" s="789" t="s">
        <v>812</v>
      </c>
      <c r="F117" s="786" t="s">
        <v>2525</v>
      </c>
      <c r="G117" s="787">
        <v>840</v>
      </c>
    </row>
    <row r="118" spans="1:7" x14ac:dyDescent="0.25">
      <c r="A118" s="786" t="s">
        <v>2162</v>
      </c>
      <c r="B118" s="787">
        <v>57200</v>
      </c>
      <c r="C118" s="788" t="s">
        <v>2515</v>
      </c>
      <c r="D118" s="786" t="s">
        <v>2639</v>
      </c>
      <c r="E118" s="789" t="s">
        <v>812</v>
      </c>
      <c r="F118" s="786" t="s">
        <v>2535</v>
      </c>
      <c r="G118" s="787">
        <v>1920</v>
      </c>
    </row>
    <row r="119" spans="1:7" x14ac:dyDescent="0.25">
      <c r="A119" s="786" t="s">
        <v>2031</v>
      </c>
      <c r="B119" s="787">
        <v>26100</v>
      </c>
      <c r="C119" s="788" t="s">
        <v>2510</v>
      </c>
      <c r="D119" s="786" t="s">
        <v>2640</v>
      </c>
      <c r="E119" s="789" t="s">
        <v>812</v>
      </c>
      <c r="F119" s="786" t="s">
        <v>2535</v>
      </c>
      <c r="G119" s="787">
        <v>1520</v>
      </c>
    </row>
    <row r="120" spans="1:7" x14ac:dyDescent="0.25">
      <c r="A120" s="786" t="s">
        <v>2221</v>
      </c>
      <c r="B120" s="787">
        <v>50400</v>
      </c>
      <c r="C120" s="788" t="s">
        <v>2510</v>
      </c>
      <c r="D120" s="786" t="s">
        <v>2641</v>
      </c>
      <c r="E120" s="789" t="s">
        <v>812</v>
      </c>
      <c r="F120" s="786" t="s">
        <v>2535</v>
      </c>
      <c r="G120" s="787">
        <v>1470</v>
      </c>
    </row>
    <row r="121" spans="1:7" x14ac:dyDescent="0.25">
      <c r="A121" s="786" t="s">
        <v>2198</v>
      </c>
      <c r="B121" s="787">
        <v>69300</v>
      </c>
      <c r="C121" s="788" t="s">
        <v>2510</v>
      </c>
      <c r="D121" s="786" t="s">
        <v>2642</v>
      </c>
      <c r="E121" s="789" t="s">
        <v>812</v>
      </c>
      <c r="F121" s="786" t="s">
        <v>2547</v>
      </c>
      <c r="G121" s="787">
        <v>1630</v>
      </c>
    </row>
    <row r="122" spans="1:7" x14ac:dyDescent="0.25">
      <c r="A122" s="786" t="s">
        <v>2222</v>
      </c>
      <c r="B122" s="787">
        <v>64000</v>
      </c>
      <c r="C122" s="788" t="s">
        <v>2515</v>
      </c>
      <c r="D122" s="786" t="s">
        <v>2643</v>
      </c>
      <c r="E122" s="789" t="s">
        <v>812</v>
      </c>
      <c r="F122" s="786" t="s">
        <v>2522</v>
      </c>
      <c r="G122" s="787">
        <v>1430</v>
      </c>
    </row>
    <row r="123" spans="1:7" x14ac:dyDescent="0.25">
      <c r="A123" s="786" t="s">
        <v>2044</v>
      </c>
      <c r="B123" s="787">
        <v>91300</v>
      </c>
      <c r="C123" s="788" t="s">
        <v>2510</v>
      </c>
      <c r="D123" s="786" t="s">
        <v>2644</v>
      </c>
      <c r="E123" s="789" t="s">
        <v>812</v>
      </c>
      <c r="F123" s="786" t="s">
        <v>2513</v>
      </c>
      <c r="G123" s="787">
        <v>1840</v>
      </c>
    </row>
    <row r="124" spans="1:7" x14ac:dyDescent="0.25">
      <c r="A124" s="786" t="s">
        <v>2127</v>
      </c>
      <c r="B124" s="787">
        <v>46000</v>
      </c>
      <c r="C124" s="788" t="s">
        <v>2515</v>
      </c>
      <c r="D124" s="786" t="s">
        <v>2645</v>
      </c>
      <c r="E124" s="789" t="s">
        <v>812</v>
      </c>
      <c r="F124" s="786" t="s">
        <v>2513</v>
      </c>
      <c r="G124" s="787">
        <v>840</v>
      </c>
    </row>
    <row r="125" spans="1:7" x14ac:dyDescent="0.25">
      <c r="A125" s="786" t="s">
        <v>2169</v>
      </c>
      <c r="B125" s="787">
        <v>58600</v>
      </c>
      <c r="C125" s="788" t="s">
        <v>2515</v>
      </c>
      <c r="D125" s="786" t="s">
        <v>2646</v>
      </c>
      <c r="E125" s="789" t="s">
        <v>812</v>
      </c>
      <c r="F125" s="786" t="s">
        <v>2535</v>
      </c>
      <c r="G125" s="787">
        <v>780</v>
      </c>
    </row>
    <row r="126" spans="1:7" x14ac:dyDescent="0.25">
      <c r="A126" s="786" t="s">
        <v>2248</v>
      </c>
      <c r="B126" s="787">
        <v>66000</v>
      </c>
      <c r="C126" s="788" t="s">
        <v>2515</v>
      </c>
      <c r="D126" s="786" t="s">
        <v>2647</v>
      </c>
      <c r="E126" s="789" t="s">
        <v>812</v>
      </c>
      <c r="F126" s="786" t="s">
        <v>2547</v>
      </c>
      <c r="G126" s="787">
        <v>520</v>
      </c>
    </row>
    <row r="127" spans="1:7" x14ac:dyDescent="0.25">
      <c r="A127" s="786" t="s">
        <v>2002</v>
      </c>
      <c r="B127" s="787">
        <v>81800</v>
      </c>
      <c r="C127" s="788" t="s">
        <v>2510</v>
      </c>
      <c r="D127" s="786" t="s">
        <v>2648</v>
      </c>
      <c r="E127" s="789" t="s">
        <v>812</v>
      </c>
      <c r="F127" s="786" t="s">
        <v>2513</v>
      </c>
      <c r="G127" s="787">
        <v>590</v>
      </c>
    </row>
    <row r="128" spans="1:7" x14ac:dyDescent="0.25">
      <c r="A128" s="786" t="s">
        <v>389</v>
      </c>
      <c r="B128" s="787">
        <v>24900</v>
      </c>
      <c r="C128" s="788" t="s">
        <v>2510</v>
      </c>
      <c r="D128" s="786" t="s">
        <v>2649</v>
      </c>
      <c r="E128" s="789" t="s">
        <v>812</v>
      </c>
      <c r="F128" s="786" t="s">
        <v>2525</v>
      </c>
      <c r="G128" s="787">
        <v>1210</v>
      </c>
    </row>
    <row r="129" spans="1:7" x14ac:dyDescent="0.25">
      <c r="A129" s="786" t="s">
        <v>2194</v>
      </c>
      <c r="B129" s="787">
        <v>42200</v>
      </c>
      <c r="C129" s="788" t="s">
        <v>2510</v>
      </c>
      <c r="D129" s="786" t="s">
        <v>2650</v>
      </c>
      <c r="E129" s="789" t="s">
        <v>812</v>
      </c>
      <c r="F129" s="786" t="s">
        <v>2513</v>
      </c>
      <c r="G129" s="787">
        <v>1180</v>
      </c>
    </row>
    <row r="130" spans="1:7" x14ac:dyDescent="0.25">
      <c r="A130" s="786" t="s">
        <v>355</v>
      </c>
      <c r="B130" s="787">
        <v>54300</v>
      </c>
      <c r="C130" s="788" t="s">
        <v>2515</v>
      </c>
      <c r="D130" s="786" t="s">
        <v>2651</v>
      </c>
      <c r="E130" s="789" t="s">
        <v>812</v>
      </c>
      <c r="F130" s="786" t="s">
        <v>2535</v>
      </c>
      <c r="G130" s="787">
        <v>1960</v>
      </c>
    </row>
    <row r="131" spans="1:7" x14ac:dyDescent="0.25">
      <c r="A131" s="786" t="s">
        <v>2022</v>
      </c>
      <c r="B131" s="787">
        <v>57100</v>
      </c>
      <c r="C131" s="788" t="s">
        <v>2510</v>
      </c>
      <c r="D131" s="786" t="s">
        <v>2652</v>
      </c>
      <c r="E131" s="789" t="s">
        <v>812</v>
      </c>
      <c r="F131" s="786" t="s">
        <v>2547</v>
      </c>
      <c r="G131" s="787">
        <v>1950</v>
      </c>
    </row>
    <row r="132" spans="1:7" x14ac:dyDescent="0.25">
      <c r="A132" s="786" t="s">
        <v>2082</v>
      </c>
      <c r="B132" s="787">
        <v>49000</v>
      </c>
      <c r="C132" s="788" t="s">
        <v>2510</v>
      </c>
      <c r="D132" s="786" t="s">
        <v>2653</v>
      </c>
      <c r="E132" s="789" t="s">
        <v>812</v>
      </c>
      <c r="F132" s="786" t="s">
        <v>2535</v>
      </c>
      <c r="G132" s="787">
        <v>550</v>
      </c>
    </row>
    <row r="133" spans="1:7" x14ac:dyDescent="0.25">
      <c r="A133" s="786" t="s">
        <v>2238</v>
      </c>
      <c r="B133" s="787">
        <v>49000</v>
      </c>
      <c r="C133" s="788" t="s">
        <v>2510</v>
      </c>
      <c r="D133" s="786" t="s">
        <v>2654</v>
      </c>
      <c r="E133" s="789" t="s">
        <v>812</v>
      </c>
      <c r="F133" s="786" t="s">
        <v>2547</v>
      </c>
      <c r="G133" s="787">
        <v>1540</v>
      </c>
    </row>
    <row r="134" spans="1:7" x14ac:dyDescent="0.25">
      <c r="A134" s="786" t="s">
        <v>2148</v>
      </c>
      <c r="B134" s="787">
        <v>49600</v>
      </c>
      <c r="C134" s="788" t="s">
        <v>2515</v>
      </c>
      <c r="D134" s="786" t="s">
        <v>2655</v>
      </c>
      <c r="E134" s="789" t="s">
        <v>812</v>
      </c>
      <c r="F134" s="786" t="s">
        <v>2547</v>
      </c>
      <c r="G134" s="787">
        <v>640</v>
      </c>
    </row>
    <row r="135" spans="1:7" x14ac:dyDescent="0.25">
      <c r="A135" s="786" t="s">
        <v>2213</v>
      </c>
      <c r="B135" s="787">
        <v>40700</v>
      </c>
      <c r="C135" s="788" t="s">
        <v>2510</v>
      </c>
      <c r="D135" s="786" t="s">
        <v>2656</v>
      </c>
      <c r="E135" s="789" t="s">
        <v>812</v>
      </c>
      <c r="F135" s="786" t="s">
        <v>2525</v>
      </c>
      <c r="G135" s="787">
        <v>590</v>
      </c>
    </row>
    <row r="136" spans="1:7" x14ac:dyDescent="0.25">
      <c r="A136" s="786" t="s">
        <v>2216</v>
      </c>
      <c r="B136" s="787">
        <v>46600</v>
      </c>
      <c r="C136" s="788" t="s">
        <v>2515</v>
      </c>
      <c r="D136" s="786" t="s">
        <v>2657</v>
      </c>
      <c r="E136" s="789" t="s">
        <v>812</v>
      </c>
      <c r="F136" s="786" t="s">
        <v>2513</v>
      </c>
      <c r="G136" s="787">
        <v>1780</v>
      </c>
    </row>
    <row r="137" spans="1:7" x14ac:dyDescent="0.25">
      <c r="A137" s="786" t="s">
        <v>2132</v>
      </c>
      <c r="B137" s="787">
        <v>27900</v>
      </c>
      <c r="C137" s="788" t="s">
        <v>2510</v>
      </c>
      <c r="D137" s="786" t="s">
        <v>2658</v>
      </c>
      <c r="E137" s="789" t="s">
        <v>812</v>
      </c>
      <c r="F137" s="786" t="s">
        <v>2518</v>
      </c>
      <c r="G137" s="787">
        <v>1170</v>
      </c>
    </row>
    <row r="138" spans="1:7" x14ac:dyDescent="0.25">
      <c r="A138" s="786" t="s">
        <v>2206</v>
      </c>
      <c r="B138" s="787">
        <v>99900</v>
      </c>
      <c r="C138" s="788" t="s">
        <v>2510</v>
      </c>
      <c r="D138" s="786" t="s">
        <v>2659</v>
      </c>
      <c r="E138" s="789" t="s">
        <v>812</v>
      </c>
      <c r="F138" s="786" t="s">
        <v>2522</v>
      </c>
      <c r="G138" s="787">
        <v>1630</v>
      </c>
    </row>
    <row r="139" spans="1:7" x14ac:dyDescent="0.25">
      <c r="A139" s="786" t="s">
        <v>2227</v>
      </c>
      <c r="B139" s="787">
        <v>47200</v>
      </c>
      <c r="C139" s="788" t="s">
        <v>2510</v>
      </c>
      <c r="D139" s="786" t="s">
        <v>2660</v>
      </c>
      <c r="E139" s="789" t="s">
        <v>812</v>
      </c>
      <c r="F139" s="786" t="s">
        <v>2535</v>
      </c>
      <c r="G139" s="787">
        <v>1630</v>
      </c>
    </row>
    <row r="140" spans="1:7" x14ac:dyDescent="0.25">
      <c r="A140" s="786" t="s">
        <v>2086</v>
      </c>
      <c r="B140" s="787">
        <v>25100</v>
      </c>
      <c r="C140" s="788" t="s">
        <v>2510</v>
      </c>
      <c r="D140" s="786" t="s">
        <v>2661</v>
      </c>
      <c r="E140" s="789" t="s">
        <v>812</v>
      </c>
      <c r="F140" s="786" t="s">
        <v>2525</v>
      </c>
      <c r="G140" s="787">
        <v>610</v>
      </c>
    </row>
    <row r="141" spans="1:7" x14ac:dyDescent="0.25">
      <c r="A141" s="786" t="s">
        <v>2013</v>
      </c>
      <c r="B141" s="787">
        <v>43800</v>
      </c>
      <c r="C141" s="788" t="s">
        <v>2515</v>
      </c>
      <c r="D141" s="786" t="s">
        <v>2662</v>
      </c>
      <c r="E141" s="789" t="s">
        <v>812</v>
      </c>
      <c r="F141" s="786" t="s">
        <v>2529</v>
      </c>
      <c r="G141" s="787">
        <v>640</v>
      </c>
    </row>
    <row r="142" spans="1:7" x14ac:dyDescent="0.25">
      <c r="A142" s="786" t="s">
        <v>2174</v>
      </c>
      <c r="B142" s="787">
        <v>65600</v>
      </c>
      <c r="C142" s="788" t="s">
        <v>2515</v>
      </c>
      <c r="D142" s="786" t="s">
        <v>2663</v>
      </c>
      <c r="E142" s="789" t="s">
        <v>812</v>
      </c>
      <c r="F142" s="786" t="s">
        <v>2513</v>
      </c>
      <c r="G142" s="787">
        <v>1990</v>
      </c>
    </row>
    <row r="143" spans="1:7" x14ac:dyDescent="0.25">
      <c r="A143" s="786" t="s">
        <v>2234</v>
      </c>
      <c r="B143" s="787">
        <v>75100</v>
      </c>
      <c r="C143" s="788" t="s">
        <v>2510</v>
      </c>
      <c r="D143" s="786" t="s">
        <v>2664</v>
      </c>
      <c r="E143" s="789" t="s">
        <v>812</v>
      </c>
      <c r="F143" s="786" t="s">
        <v>1888</v>
      </c>
      <c r="G143" s="787">
        <v>1260</v>
      </c>
    </row>
    <row r="144" spans="1:7" x14ac:dyDescent="0.25">
      <c r="A144" s="786" t="s">
        <v>2209</v>
      </c>
      <c r="B144" s="787">
        <v>67300</v>
      </c>
      <c r="C144" s="788" t="s">
        <v>2515</v>
      </c>
      <c r="D144" s="786" t="s">
        <v>2665</v>
      </c>
      <c r="E144" s="789" t="s">
        <v>812</v>
      </c>
      <c r="F144" s="786" t="s">
        <v>1888</v>
      </c>
      <c r="G144" s="787">
        <v>1850</v>
      </c>
    </row>
    <row r="145" spans="1:7" x14ac:dyDescent="0.25">
      <c r="A145" s="786" t="s">
        <v>2049</v>
      </c>
      <c r="B145" s="787">
        <v>50800</v>
      </c>
      <c r="C145" s="788" t="s">
        <v>2510</v>
      </c>
      <c r="D145" s="786" t="s">
        <v>2666</v>
      </c>
      <c r="E145" s="789" t="s">
        <v>812</v>
      </c>
      <c r="F145" s="786" t="s">
        <v>2529</v>
      </c>
      <c r="G145" s="787">
        <v>1100</v>
      </c>
    </row>
    <row r="146" spans="1:7" x14ac:dyDescent="0.25">
      <c r="A146" s="786" t="s">
        <v>2022</v>
      </c>
      <c r="B146" s="787">
        <v>88500</v>
      </c>
      <c r="C146" s="788" t="s">
        <v>2510</v>
      </c>
      <c r="D146" s="786" t="s">
        <v>2667</v>
      </c>
      <c r="E146" s="789" t="s">
        <v>812</v>
      </c>
      <c r="F146" s="786" t="s">
        <v>2513</v>
      </c>
      <c r="G146" s="787">
        <v>1530</v>
      </c>
    </row>
    <row r="147" spans="1:7" x14ac:dyDescent="0.25">
      <c r="A147" s="786" t="s">
        <v>2052</v>
      </c>
      <c r="B147" s="787">
        <v>59400</v>
      </c>
      <c r="C147" s="788" t="s">
        <v>2510</v>
      </c>
      <c r="D147" s="786" t="s">
        <v>2668</v>
      </c>
      <c r="E147" s="789" t="s">
        <v>812</v>
      </c>
      <c r="F147" s="786" t="s">
        <v>1888</v>
      </c>
      <c r="G147" s="787">
        <v>1060</v>
      </c>
    </row>
    <row r="148" spans="1:7" x14ac:dyDescent="0.25">
      <c r="A148" s="786" t="s">
        <v>2230</v>
      </c>
      <c r="B148" s="787">
        <v>31100</v>
      </c>
      <c r="C148" s="788" t="s">
        <v>2515</v>
      </c>
      <c r="D148" s="786" t="s">
        <v>2669</v>
      </c>
      <c r="E148" s="789" t="s">
        <v>812</v>
      </c>
      <c r="F148" s="786" t="s">
        <v>2547</v>
      </c>
      <c r="G148" s="787">
        <v>740</v>
      </c>
    </row>
    <row r="149" spans="1:7" x14ac:dyDescent="0.25">
      <c r="A149" s="786" t="s">
        <v>2237</v>
      </c>
      <c r="B149" s="787">
        <v>75200</v>
      </c>
      <c r="C149" s="788" t="s">
        <v>2510</v>
      </c>
      <c r="D149" s="786" t="s">
        <v>2670</v>
      </c>
      <c r="E149" s="789" t="s">
        <v>812</v>
      </c>
      <c r="F149" s="786" t="s">
        <v>1888</v>
      </c>
      <c r="G149" s="787">
        <v>1280</v>
      </c>
    </row>
    <row r="150" spans="1:7" x14ac:dyDescent="0.25">
      <c r="A150" s="786" t="s">
        <v>2094</v>
      </c>
      <c r="B150" s="787">
        <v>44600</v>
      </c>
      <c r="C150" s="788" t="s">
        <v>2515</v>
      </c>
      <c r="D150" s="786" t="s">
        <v>2671</v>
      </c>
      <c r="E150" s="789" t="s">
        <v>812</v>
      </c>
      <c r="F150" s="786" t="s">
        <v>2518</v>
      </c>
      <c r="G150" s="787">
        <v>1020</v>
      </c>
    </row>
    <row r="151" spans="1:7" x14ac:dyDescent="0.25">
      <c r="A151" s="786" t="s">
        <v>2144</v>
      </c>
      <c r="B151" s="787">
        <v>25300</v>
      </c>
      <c r="C151" s="788" t="s">
        <v>2510</v>
      </c>
      <c r="D151" s="786" t="s">
        <v>2672</v>
      </c>
      <c r="E151" s="789" t="s">
        <v>812</v>
      </c>
      <c r="F151" s="786" t="s">
        <v>2525</v>
      </c>
      <c r="G151" s="787">
        <v>1310</v>
      </c>
    </row>
    <row r="152" spans="1:7" x14ac:dyDescent="0.25">
      <c r="A152" s="786" t="s">
        <v>2145</v>
      </c>
      <c r="B152" s="787">
        <v>28100</v>
      </c>
      <c r="C152" s="788" t="s">
        <v>2515</v>
      </c>
      <c r="D152" s="786" t="s">
        <v>2673</v>
      </c>
      <c r="E152" s="789" t="s">
        <v>812</v>
      </c>
      <c r="F152" s="786" t="s">
        <v>2518</v>
      </c>
      <c r="G152" s="787">
        <v>1950</v>
      </c>
    </row>
    <row r="153" spans="1:7" x14ac:dyDescent="0.25">
      <c r="A153" s="786" t="s">
        <v>2184</v>
      </c>
      <c r="B153" s="787">
        <v>33600</v>
      </c>
      <c r="C153" s="788" t="s">
        <v>2515</v>
      </c>
      <c r="D153" s="786" t="s">
        <v>2674</v>
      </c>
      <c r="E153" s="789" t="s">
        <v>812</v>
      </c>
      <c r="F153" s="786" t="s">
        <v>2518</v>
      </c>
      <c r="G153" s="787">
        <v>1380</v>
      </c>
    </row>
    <row r="154" spans="1:7" x14ac:dyDescent="0.25">
      <c r="A154" s="786" t="s">
        <v>2228</v>
      </c>
      <c r="B154" s="787">
        <v>69900</v>
      </c>
      <c r="C154" s="788" t="s">
        <v>2515</v>
      </c>
      <c r="D154" s="786" t="s">
        <v>2675</v>
      </c>
      <c r="E154" s="789" t="s">
        <v>812</v>
      </c>
      <c r="F154" s="786" t="s">
        <v>1888</v>
      </c>
      <c r="G154" s="787">
        <v>1450</v>
      </c>
    </row>
    <row r="155" spans="1:7" x14ac:dyDescent="0.25">
      <c r="A155" s="786" t="s">
        <v>2000</v>
      </c>
      <c r="B155" s="787">
        <v>79700</v>
      </c>
      <c r="C155" s="788" t="s">
        <v>2510</v>
      </c>
      <c r="D155" s="786" t="s">
        <v>2676</v>
      </c>
      <c r="E155" s="789" t="s">
        <v>812</v>
      </c>
      <c r="F155" s="786" t="s">
        <v>2529</v>
      </c>
      <c r="G155" s="787">
        <v>1080</v>
      </c>
    </row>
    <row r="156" spans="1:7" x14ac:dyDescent="0.25">
      <c r="A156" s="786" t="s">
        <v>2202</v>
      </c>
      <c r="B156" s="787">
        <v>36700</v>
      </c>
      <c r="C156" s="788" t="s">
        <v>2515</v>
      </c>
      <c r="D156" s="786" t="s">
        <v>2677</v>
      </c>
      <c r="E156" s="789" t="s">
        <v>1960</v>
      </c>
      <c r="F156" s="786" t="s">
        <v>2547</v>
      </c>
      <c r="G156" s="787">
        <v>1700</v>
      </c>
    </row>
    <row r="157" spans="1:7" x14ac:dyDescent="0.25">
      <c r="A157" s="786" t="s">
        <v>2150</v>
      </c>
      <c r="B157" s="787">
        <v>42900</v>
      </c>
      <c r="C157" s="788" t="s">
        <v>2515</v>
      </c>
      <c r="D157" s="786" t="s">
        <v>2678</v>
      </c>
      <c r="E157" s="789" t="s">
        <v>1960</v>
      </c>
      <c r="F157" s="786" t="s">
        <v>2518</v>
      </c>
      <c r="G157" s="787">
        <v>1150</v>
      </c>
    </row>
    <row r="158" spans="1:7" x14ac:dyDescent="0.25">
      <c r="A158" s="786" t="s">
        <v>2204</v>
      </c>
      <c r="B158" s="787">
        <v>28800</v>
      </c>
      <c r="C158" s="788" t="s">
        <v>2515</v>
      </c>
      <c r="D158" s="786" t="s">
        <v>2679</v>
      </c>
      <c r="E158" s="789" t="s">
        <v>1960</v>
      </c>
      <c r="F158" s="786" t="s">
        <v>2525</v>
      </c>
      <c r="G158" s="787">
        <v>1610</v>
      </c>
    </row>
    <row r="159" spans="1:7" x14ac:dyDescent="0.25">
      <c r="A159" s="786" t="s">
        <v>2199</v>
      </c>
      <c r="B159" s="787">
        <v>37000</v>
      </c>
      <c r="C159" s="788" t="s">
        <v>2515</v>
      </c>
      <c r="D159" s="786" t="s">
        <v>2680</v>
      </c>
      <c r="E159" s="789" t="s">
        <v>1960</v>
      </c>
      <c r="F159" s="786" t="s">
        <v>2529</v>
      </c>
      <c r="G159" s="787">
        <v>1790</v>
      </c>
    </row>
    <row r="160" spans="1:7" x14ac:dyDescent="0.25">
      <c r="A160" s="786" t="s">
        <v>2042</v>
      </c>
      <c r="B160" s="787">
        <v>52800</v>
      </c>
      <c r="C160" s="788" t="s">
        <v>2510</v>
      </c>
      <c r="D160" s="786" t="s">
        <v>2681</v>
      </c>
      <c r="E160" s="789" t="s">
        <v>1960</v>
      </c>
      <c r="F160" s="786" t="s">
        <v>2513</v>
      </c>
      <c r="G160" s="787">
        <v>1640</v>
      </c>
    </row>
    <row r="161" spans="1:7" x14ac:dyDescent="0.25">
      <c r="A161" s="786" t="s">
        <v>2183</v>
      </c>
      <c r="B161" s="787">
        <v>68800</v>
      </c>
      <c r="C161" s="788" t="s">
        <v>2510</v>
      </c>
      <c r="D161" s="786" t="s">
        <v>2682</v>
      </c>
      <c r="E161" s="789" t="s">
        <v>1960</v>
      </c>
      <c r="F161" s="786" t="s">
        <v>2547</v>
      </c>
      <c r="G161" s="787">
        <v>1760</v>
      </c>
    </row>
    <row r="162" spans="1:7" x14ac:dyDescent="0.25">
      <c r="A162" s="786" t="s">
        <v>2226</v>
      </c>
      <c r="B162" s="787">
        <v>98300</v>
      </c>
      <c r="C162" s="788" t="s">
        <v>2515</v>
      </c>
      <c r="D162" s="786" t="s">
        <v>2683</v>
      </c>
      <c r="E162" s="789" t="s">
        <v>1960</v>
      </c>
      <c r="F162" s="786" t="s">
        <v>1888</v>
      </c>
      <c r="G162" s="787">
        <v>1560</v>
      </c>
    </row>
    <row r="163" spans="1:7" x14ac:dyDescent="0.25">
      <c r="A163" s="786" t="s">
        <v>2005</v>
      </c>
      <c r="B163" s="787">
        <v>93900</v>
      </c>
      <c r="C163" s="788" t="s">
        <v>2510</v>
      </c>
      <c r="D163" s="786" t="s">
        <v>2684</v>
      </c>
      <c r="E163" s="789" t="s">
        <v>1960</v>
      </c>
      <c r="F163" s="786" t="s">
        <v>2522</v>
      </c>
      <c r="G163" s="787">
        <v>1830</v>
      </c>
    </row>
    <row r="164" spans="1:7" x14ac:dyDescent="0.25">
      <c r="A164" s="786" t="s">
        <v>2104</v>
      </c>
      <c r="B164" s="787">
        <v>30600</v>
      </c>
      <c r="C164" s="788" t="s">
        <v>2515</v>
      </c>
      <c r="D164" s="786" t="s">
        <v>2685</v>
      </c>
      <c r="E164" s="789" t="s">
        <v>1960</v>
      </c>
      <c r="F164" s="786" t="s">
        <v>2525</v>
      </c>
      <c r="G164" s="787">
        <v>890</v>
      </c>
    </row>
    <row r="165" spans="1:7" x14ac:dyDescent="0.25">
      <c r="A165" s="786" t="s">
        <v>2147</v>
      </c>
      <c r="B165" s="787">
        <v>40900</v>
      </c>
      <c r="C165" s="788" t="s">
        <v>2510</v>
      </c>
      <c r="D165" s="786" t="s">
        <v>2686</v>
      </c>
      <c r="E165" s="789" t="s">
        <v>1960</v>
      </c>
      <c r="F165" s="786" t="s">
        <v>2535</v>
      </c>
      <c r="G165" s="787">
        <v>1620</v>
      </c>
    </row>
    <row r="166" spans="1:7" x14ac:dyDescent="0.25">
      <c r="A166" s="786" t="s">
        <v>2029</v>
      </c>
      <c r="B166" s="787">
        <v>95200</v>
      </c>
      <c r="C166" s="788" t="s">
        <v>2510</v>
      </c>
      <c r="D166" s="786" t="s">
        <v>2687</v>
      </c>
      <c r="E166" s="789" t="s">
        <v>1960</v>
      </c>
      <c r="F166" s="786" t="s">
        <v>2513</v>
      </c>
      <c r="G166" s="787">
        <v>1530</v>
      </c>
    </row>
    <row r="167" spans="1:7" x14ac:dyDescent="0.25">
      <c r="A167" s="786" t="s">
        <v>2228</v>
      </c>
      <c r="B167" s="787">
        <v>74000</v>
      </c>
      <c r="C167" s="788" t="s">
        <v>2510</v>
      </c>
      <c r="D167" s="786" t="s">
        <v>2688</v>
      </c>
      <c r="E167" s="789" t="s">
        <v>1960</v>
      </c>
      <c r="F167" s="786" t="s">
        <v>2522</v>
      </c>
      <c r="G167" s="787">
        <v>1470</v>
      </c>
    </row>
    <row r="168" spans="1:7" x14ac:dyDescent="0.25">
      <c r="A168" s="786" t="s">
        <v>2021</v>
      </c>
      <c r="B168" s="787">
        <v>45100</v>
      </c>
      <c r="C168" s="788" t="s">
        <v>2510</v>
      </c>
      <c r="D168" s="786" t="s">
        <v>2689</v>
      </c>
      <c r="E168" s="789" t="s">
        <v>1960</v>
      </c>
      <c r="F168" s="786" t="s">
        <v>2535</v>
      </c>
      <c r="G168" s="787">
        <v>1250</v>
      </c>
    </row>
    <row r="169" spans="1:7" x14ac:dyDescent="0.25">
      <c r="A169" s="786" t="s">
        <v>2057</v>
      </c>
      <c r="B169" s="787">
        <v>33600</v>
      </c>
      <c r="C169" s="788" t="s">
        <v>2515</v>
      </c>
      <c r="D169" s="786" t="s">
        <v>2690</v>
      </c>
      <c r="E169" s="789" t="s">
        <v>1960</v>
      </c>
      <c r="F169" s="786" t="s">
        <v>2525</v>
      </c>
      <c r="G169" s="787">
        <v>1170</v>
      </c>
    </row>
    <row r="170" spans="1:7" x14ac:dyDescent="0.25">
      <c r="A170" s="786" t="s">
        <v>2066</v>
      </c>
      <c r="B170" s="787">
        <v>73600</v>
      </c>
      <c r="C170" s="788" t="s">
        <v>2515</v>
      </c>
      <c r="D170" s="786" t="s">
        <v>2691</v>
      </c>
      <c r="E170" s="789" t="s">
        <v>2692</v>
      </c>
      <c r="F170" s="786" t="s">
        <v>2513</v>
      </c>
      <c r="G170" s="787">
        <v>1560</v>
      </c>
    </row>
    <row r="171" spans="1:7" x14ac:dyDescent="0.25">
      <c r="A171" s="786" t="s">
        <v>2152</v>
      </c>
      <c r="B171" s="787">
        <v>55000</v>
      </c>
      <c r="C171" s="788" t="s">
        <v>2515</v>
      </c>
      <c r="D171" s="786" t="s">
        <v>2693</v>
      </c>
      <c r="E171" s="789" t="s">
        <v>2692</v>
      </c>
      <c r="F171" s="786" t="s">
        <v>2547</v>
      </c>
      <c r="G171" s="787">
        <v>1680</v>
      </c>
    </row>
    <row r="172" spans="1:7" x14ac:dyDescent="0.25">
      <c r="A172" s="786" t="s">
        <v>2046</v>
      </c>
      <c r="B172" s="787">
        <v>58800</v>
      </c>
      <c r="C172" s="788" t="s">
        <v>2515</v>
      </c>
      <c r="D172" s="786" t="s">
        <v>2694</v>
      </c>
      <c r="E172" s="789" t="s">
        <v>2692</v>
      </c>
      <c r="F172" s="786" t="s">
        <v>2513</v>
      </c>
      <c r="G172" s="787">
        <v>630</v>
      </c>
    </row>
    <row r="173" spans="1:7" x14ac:dyDescent="0.25">
      <c r="A173" s="786" t="s">
        <v>2140</v>
      </c>
      <c r="B173" s="787">
        <v>54700</v>
      </c>
      <c r="C173" s="788" t="s">
        <v>2510</v>
      </c>
      <c r="D173" s="786" t="s">
        <v>2695</v>
      </c>
      <c r="E173" s="789" t="s">
        <v>2692</v>
      </c>
      <c r="F173" s="786" t="s">
        <v>2547</v>
      </c>
      <c r="G173" s="787">
        <v>1140</v>
      </c>
    </row>
    <row r="174" spans="1:7" x14ac:dyDescent="0.25">
      <c r="A174" s="786" t="s">
        <v>355</v>
      </c>
      <c r="B174" s="787">
        <v>35800</v>
      </c>
      <c r="C174" s="788" t="s">
        <v>2515</v>
      </c>
      <c r="D174" s="786" t="s">
        <v>2696</v>
      </c>
      <c r="E174" s="789" t="s">
        <v>2692</v>
      </c>
      <c r="F174" s="786" t="s">
        <v>2525</v>
      </c>
      <c r="G174" s="787">
        <v>920</v>
      </c>
    </row>
    <row r="175" spans="1:7" x14ac:dyDescent="0.25">
      <c r="A175" s="786" t="s">
        <v>2223</v>
      </c>
      <c r="B175" s="787">
        <v>39100</v>
      </c>
      <c r="C175" s="788" t="s">
        <v>2515</v>
      </c>
      <c r="D175" s="786" t="s">
        <v>2697</v>
      </c>
      <c r="E175" s="789" t="s">
        <v>2692</v>
      </c>
      <c r="F175" s="786" t="s">
        <v>2518</v>
      </c>
      <c r="G175" s="787">
        <v>1930</v>
      </c>
    </row>
    <row r="176" spans="1:7" x14ac:dyDescent="0.25">
      <c r="A176" s="786" t="s">
        <v>2153</v>
      </c>
      <c r="B176" s="787">
        <v>36700</v>
      </c>
      <c r="C176" s="788" t="s">
        <v>2510</v>
      </c>
      <c r="D176" s="786" t="s">
        <v>2698</v>
      </c>
      <c r="E176" s="789" t="s">
        <v>2692</v>
      </c>
      <c r="F176" s="786" t="s">
        <v>2525</v>
      </c>
      <c r="G176" s="787">
        <v>530</v>
      </c>
    </row>
    <row r="177" spans="1:7" x14ac:dyDescent="0.25">
      <c r="A177" s="786" t="s">
        <v>2208</v>
      </c>
      <c r="B177" s="787">
        <v>90200</v>
      </c>
      <c r="C177" s="788" t="s">
        <v>2510</v>
      </c>
      <c r="D177" s="786" t="s">
        <v>2699</v>
      </c>
      <c r="E177" s="789" t="s">
        <v>2692</v>
      </c>
      <c r="F177" s="786" t="s">
        <v>2522</v>
      </c>
      <c r="G177" s="787">
        <v>550</v>
      </c>
    </row>
    <row r="178" spans="1:7" x14ac:dyDescent="0.25">
      <c r="A178" s="786" t="s">
        <v>2172</v>
      </c>
      <c r="B178" s="787">
        <v>76900</v>
      </c>
      <c r="C178" s="788" t="s">
        <v>2510</v>
      </c>
      <c r="D178" s="786" t="s">
        <v>2700</v>
      </c>
      <c r="E178" s="789" t="s">
        <v>2692</v>
      </c>
      <c r="F178" s="786" t="s">
        <v>2522</v>
      </c>
      <c r="G178" s="787">
        <v>1070</v>
      </c>
    </row>
    <row r="179" spans="1:7" x14ac:dyDescent="0.25">
      <c r="A179" s="786" t="s">
        <v>2115</v>
      </c>
      <c r="B179" s="787">
        <v>26400</v>
      </c>
      <c r="C179" s="788" t="s">
        <v>2510</v>
      </c>
      <c r="D179" s="786" t="s">
        <v>2701</v>
      </c>
      <c r="E179" s="789" t="s">
        <v>2692</v>
      </c>
      <c r="F179" s="786" t="s">
        <v>2518</v>
      </c>
      <c r="G179" s="787">
        <v>1580</v>
      </c>
    </row>
    <row r="180" spans="1:7" x14ac:dyDescent="0.25">
      <c r="A180" s="786" t="s">
        <v>2243</v>
      </c>
      <c r="B180" s="787">
        <v>32300</v>
      </c>
      <c r="C180" s="788" t="s">
        <v>2515</v>
      </c>
      <c r="D180" s="786" t="s">
        <v>2702</v>
      </c>
      <c r="E180" s="789" t="s">
        <v>2692</v>
      </c>
      <c r="F180" s="786" t="s">
        <v>2518</v>
      </c>
      <c r="G180" s="787">
        <v>1230</v>
      </c>
    </row>
    <row r="181" spans="1:7" x14ac:dyDescent="0.25">
      <c r="A181" s="786" t="s">
        <v>2186</v>
      </c>
      <c r="B181" s="787">
        <v>46500</v>
      </c>
      <c r="C181" s="788" t="s">
        <v>2515</v>
      </c>
      <c r="D181" s="786" t="s">
        <v>2703</v>
      </c>
      <c r="E181" s="789" t="s">
        <v>2692</v>
      </c>
      <c r="F181" s="786" t="s">
        <v>2547</v>
      </c>
      <c r="G181" s="787">
        <v>740</v>
      </c>
    </row>
    <row r="182" spans="1:7" x14ac:dyDescent="0.25">
      <c r="A182" s="786" t="s">
        <v>2036</v>
      </c>
      <c r="B182" s="787">
        <v>57400</v>
      </c>
      <c r="C182" s="788" t="s">
        <v>2515</v>
      </c>
      <c r="D182" s="786" t="s">
        <v>2704</v>
      </c>
      <c r="E182" s="789" t="s">
        <v>2692</v>
      </c>
      <c r="F182" s="786" t="s">
        <v>2522</v>
      </c>
      <c r="G182" s="787">
        <v>1390</v>
      </c>
    </row>
    <row r="183" spans="1:7" x14ac:dyDescent="0.25">
      <c r="A183" s="786" t="s">
        <v>2099</v>
      </c>
      <c r="B183" s="787">
        <v>73500</v>
      </c>
      <c r="C183" s="788" t="s">
        <v>2510</v>
      </c>
      <c r="D183" s="786" t="s">
        <v>2705</v>
      </c>
      <c r="E183" s="789" t="s">
        <v>2692</v>
      </c>
      <c r="F183" s="786" t="s">
        <v>1888</v>
      </c>
      <c r="G183" s="787">
        <v>1410</v>
      </c>
    </row>
    <row r="184" spans="1:7" x14ac:dyDescent="0.25">
      <c r="A184" s="786" t="s">
        <v>2192</v>
      </c>
      <c r="B184" s="787">
        <v>33900</v>
      </c>
      <c r="C184" s="788" t="s">
        <v>2510</v>
      </c>
      <c r="D184" s="786" t="s">
        <v>2706</v>
      </c>
      <c r="E184" s="789" t="s">
        <v>2692</v>
      </c>
      <c r="F184" s="786" t="s">
        <v>2518</v>
      </c>
      <c r="G184" s="787">
        <v>1460</v>
      </c>
    </row>
    <row r="185" spans="1:7" x14ac:dyDescent="0.25">
      <c r="A185" s="786" t="s">
        <v>2037</v>
      </c>
      <c r="B185" s="787">
        <v>50300</v>
      </c>
      <c r="C185" s="788" t="s">
        <v>2510</v>
      </c>
      <c r="D185" s="786" t="s">
        <v>2707</v>
      </c>
      <c r="E185" s="789" t="s">
        <v>2708</v>
      </c>
      <c r="F185" s="786" t="s">
        <v>1888</v>
      </c>
      <c r="G185" s="787">
        <v>1110</v>
      </c>
    </row>
    <row r="186" spans="1:7" x14ac:dyDescent="0.25">
      <c r="A186" s="786" t="s">
        <v>2160</v>
      </c>
      <c r="B186" s="787">
        <v>72100</v>
      </c>
      <c r="C186" s="788" t="s">
        <v>2515</v>
      </c>
      <c r="D186" s="786" t="s">
        <v>2709</v>
      </c>
      <c r="E186" s="789" t="s">
        <v>2708</v>
      </c>
      <c r="F186" s="786" t="s">
        <v>1888</v>
      </c>
      <c r="G186" s="787">
        <v>520</v>
      </c>
    </row>
    <row r="187" spans="1:7" x14ac:dyDescent="0.25">
      <c r="A187" s="786" t="s">
        <v>2154</v>
      </c>
      <c r="B187" s="787">
        <v>65100</v>
      </c>
      <c r="C187" s="788" t="s">
        <v>2510</v>
      </c>
      <c r="D187" s="786" t="s">
        <v>2710</v>
      </c>
      <c r="E187" s="789" t="s">
        <v>2708</v>
      </c>
      <c r="F187" s="786" t="s">
        <v>2529</v>
      </c>
      <c r="G187" s="787">
        <v>950</v>
      </c>
    </row>
    <row r="188" spans="1:7" x14ac:dyDescent="0.25">
      <c r="A188" s="786" t="s">
        <v>2155</v>
      </c>
      <c r="B188" s="787">
        <v>36700</v>
      </c>
      <c r="C188" s="788" t="s">
        <v>2510</v>
      </c>
      <c r="D188" s="786" t="s">
        <v>2711</v>
      </c>
      <c r="E188" s="789" t="s">
        <v>2708</v>
      </c>
      <c r="F188" s="786" t="s">
        <v>2525</v>
      </c>
      <c r="G188" s="787">
        <v>1870</v>
      </c>
    </row>
    <row r="189" spans="1:7" x14ac:dyDescent="0.25">
      <c r="A189" s="786" t="s">
        <v>2010</v>
      </c>
      <c r="B189" s="787">
        <v>91200</v>
      </c>
      <c r="C189" s="788" t="s">
        <v>2510</v>
      </c>
      <c r="D189" s="786" t="s">
        <v>2712</v>
      </c>
      <c r="E189" s="789" t="s">
        <v>2708</v>
      </c>
      <c r="F189" s="786" t="s">
        <v>1888</v>
      </c>
      <c r="G189" s="787">
        <v>1710</v>
      </c>
    </row>
    <row r="190" spans="1:7" x14ac:dyDescent="0.25">
      <c r="A190" s="786" t="s">
        <v>2106</v>
      </c>
      <c r="B190" s="787">
        <v>46100</v>
      </c>
      <c r="C190" s="788" t="s">
        <v>2510</v>
      </c>
      <c r="D190" s="786" t="s">
        <v>2713</v>
      </c>
      <c r="E190" s="789" t="s">
        <v>2708</v>
      </c>
      <c r="F190" s="786" t="s">
        <v>2547</v>
      </c>
      <c r="G190" s="787">
        <v>750</v>
      </c>
    </row>
    <row r="191" spans="1:7" x14ac:dyDescent="0.25">
      <c r="A191" s="786" t="s">
        <v>2060</v>
      </c>
      <c r="B191" s="787">
        <v>38800</v>
      </c>
      <c r="C191" s="788" t="s">
        <v>2510</v>
      </c>
      <c r="D191" s="786" t="s">
        <v>2714</v>
      </c>
      <c r="E191" s="789" t="s">
        <v>2708</v>
      </c>
      <c r="F191" s="786" t="s">
        <v>2547</v>
      </c>
      <c r="G191" s="787">
        <v>670</v>
      </c>
    </row>
    <row r="192" spans="1:7" x14ac:dyDescent="0.25">
      <c r="A192" s="786" t="s">
        <v>2055</v>
      </c>
      <c r="B192" s="787">
        <v>96000</v>
      </c>
      <c r="C192" s="788" t="s">
        <v>2515</v>
      </c>
      <c r="D192" s="786" t="s">
        <v>2715</v>
      </c>
      <c r="E192" s="789" t="s">
        <v>2708</v>
      </c>
      <c r="F192" s="786" t="s">
        <v>1888</v>
      </c>
      <c r="G192" s="787">
        <v>1390</v>
      </c>
    </row>
    <row r="193" spans="1:7" x14ac:dyDescent="0.25">
      <c r="A193" s="786" t="s">
        <v>2011</v>
      </c>
      <c r="B193" s="787">
        <v>97900</v>
      </c>
      <c r="C193" s="788" t="s">
        <v>2515</v>
      </c>
      <c r="D193" s="786" t="s">
        <v>2716</v>
      </c>
      <c r="E193" s="789" t="s">
        <v>2708</v>
      </c>
      <c r="F193" s="786" t="s">
        <v>2522</v>
      </c>
      <c r="G193" s="787">
        <v>650</v>
      </c>
    </row>
    <row r="194" spans="1:7" x14ac:dyDescent="0.25">
      <c r="A194" s="786" t="s">
        <v>2231</v>
      </c>
      <c r="B194" s="787">
        <v>77100</v>
      </c>
      <c r="C194" s="788" t="s">
        <v>2515</v>
      </c>
      <c r="D194" s="786" t="s">
        <v>2717</v>
      </c>
      <c r="E194" s="789" t="s">
        <v>2708</v>
      </c>
      <c r="F194" s="786" t="s">
        <v>2547</v>
      </c>
      <c r="G194" s="787">
        <v>1890</v>
      </c>
    </row>
    <row r="195" spans="1:7" x14ac:dyDescent="0.25">
      <c r="A195" s="786" t="s">
        <v>2151</v>
      </c>
      <c r="B195" s="787">
        <v>75000</v>
      </c>
      <c r="C195" s="788" t="s">
        <v>2510</v>
      </c>
      <c r="D195" s="786" t="s">
        <v>2718</v>
      </c>
      <c r="E195" s="789" t="s">
        <v>2708</v>
      </c>
      <c r="F195" s="786" t="s">
        <v>1888</v>
      </c>
      <c r="G195" s="787">
        <v>1190</v>
      </c>
    </row>
    <row r="196" spans="1:7" x14ac:dyDescent="0.25">
      <c r="A196" s="786" t="s">
        <v>2038</v>
      </c>
      <c r="B196" s="787">
        <v>37000</v>
      </c>
      <c r="C196" s="788" t="s">
        <v>2515</v>
      </c>
      <c r="D196" s="786" t="s">
        <v>2719</v>
      </c>
      <c r="E196" s="789" t="s">
        <v>2708</v>
      </c>
      <c r="F196" s="786" t="s">
        <v>2547</v>
      </c>
      <c r="G196" s="787">
        <v>1010</v>
      </c>
    </row>
    <row r="197" spans="1:7" x14ac:dyDescent="0.25">
      <c r="A197" s="786" t="s">
        <v>2130</v>
      </c>
      <c r="B197" s="787">
        <v>62100</v>
      </c>
      <c r="C197" s="788" t="s">
        <v>2515</v>
      </c>
      <c r="D197" s="786" t="s">
        <v>2720</v>
      </c>
      <c r="E197" s="789" t="s">
        <v>2708</v>
      </c>
      <c r="F197" s="786" t="s">
        <v>2513</v>
      </c>
      <c r="G197" s="787">
        <v>1550</v>
      </c>
    </row>
    <row r="198" spans="1:7" x14ac:dyDescent="0.25">
      <c r="A198" s="786" t="s">
        <v>2001</v>
      </c>
      <c r="B198" s="787">
        <v>55600</v>
      </c>
      <c r="C198" s="788" t="s">
        <v>2510</v>
      </c>
      <c r="D198" s="786" t="s">
        <v>2721</v>
      </c>
      <c r="E198" s="789" t="s">
        <v>2708</v>
      </c>
      <c r="F198" s="786" t="s">
        <v>1888</v>
      </c>
      <c r="G198" s="787">
        <v>1630</v>
      </c>
    </row>
    <row r="199" spans="1:7" x14ac:dyDescent="0.25">
      <c r="A199" s="786" t="s">
        <v>2045</v>
      </c>
      <c r="B199" s="787">
        <v>58500</v>
      </c>
      <c r="C199" s="788" t="s">
        <v>2510</v>
      </c>
      <c r="D199" s="786" t="s">
        <v>2722</v>
      </c>
      <c r="E199" s="789" t="s">
        <v>2708</v>
      </c>
      <c r="F199" s="786" t="s">
        <v>2535</v>
      </c>
      <c r="G199" s="787">
        <v>1520</v>
      </c>
    </row>
    <row r="200" spans="1:7" x14ac:dyDescent="0.25">
      <c r="A200" s="786" t="s">
        <v>2251</v>
      </c>
      <c r="B200" s="787">
        <v>64700</v>
      </c>
      <c r="C200" s="788" t="s">
        <v>2510</v>
      </c>
      <c r="D200" s="786" t="s">
        <v>2723</v>
      </c>
      <c r="E200" s="789" t="s">
        <v>2708</v>
      </c>
      <c r="F200" s="786" t="s">
        <v>1888</v>
      </c>
      <c r="G200" s="787">
        <v>1630</v>
      </c>
    </row>
    <row r="201" spans="1:7" x14ac:dyDescent="0.25">
      <c r="A201" s="786" t="s">
        <v>2120</v>
      </c>
      <c r="B201" s="787">
        <v>47300</v>
      </c>
      <c r="C201" s="788" t="s">
        <v>2515</v>
      </c>
      <c r="D201" s="786" t="s">
        <v>2724</v>
      </c>
      <c r="E201" s="789" t="s">
        <v>2708</v>
      </c>
      <c r="F201" s="786" t="s">
        <v>2547</v>
      </c>
      <c r="G201" s="787">
        <v>510</v>
      </c>
    </row>
    <row r="202" spans="1:7" x14ac:dyDescent="0.25">
      <c r="A202" s="786" t="s">
        <v>2114</v>
      </c>
      <c r="B202" s="787">
        <v>42800</v>
      </c>
      <c r="C202" s="788" t="s">
        <v>2515</v>
      </c>
      <c r="D202" s="786" t="s">
        <v>2725</v>
      </c>
      <c r="E202" s="789" t="s">
        <v>2708</v>
      </c>
      <c r="F202" s="786" t="s">
        <v>2513</v>
      </c>
      <c r="G202" s="787">
        <v>1160</v>
      </c>
    </row>
    <row r="203" spans="1:7" x14ac:dyDescent="0.25">
      <c r="A203" s="786" t="s">
        <v>2034</v>
      </c>
      <c r="B203" s="787">
        <v>26600</v>
      </c>
      <c r="C203" s="788" t="s">
        <v>2510</v>
      </c>
      <c r="D203" s="786" t="s">
        <v>2726</v>
      </c>
      <c r="E203" s="789" t="s">
        <v>2708</v>
      </c>
      <c r="F203" s="786" t="s">
        <v>2518</v>
      </c>
      <c r="G203" s="787">
        <v>1590</v>
      </c>
    </row>
    <row r="204" spans="1:7" x14ac:dyDescent="0.25">
      <c r="A204" s="786" t="s">
        <v>2189</v>
      </c>
      <c r="B204" s="787">
        <v>34800</v>
      </c>
      <c r="C204" s="788" t="s">
        <v>2510</v>
      </c>
      <c r="D204" s="786" t="s">
        <v>2727</v>
      </c>
      <c r="E204" s="789" t="s">
        <v>2708</v>
      </c>
      <c r="F204" s="786" t="s">
        <v>2529</v>
      </c>
      <c r="G204" s="787">
        <v>1000</v>
      </c>
    </row>
    <row r="205" spans="1:7" x14ac:dyDescent="0.25">
      <c r="A205" s="786" t="s">
        <v>2182</v>
      </c>
      <c r="B205" s="787">
        <v>78100</v>
      </c>
      <c r="C205" s="788" t="s">
        <v>2515</v>
      </c>
      <c r="D205" s="786" t="s">
        <v>2728</v>
      </c>
      <c r="E205" s="789" t="s">
        <v>2708</v>
      </c>
      <c r="F205" s="786" t="s">
        <v>2547</v>
      </c>
      <c r="G205" s="787">
        <v>1000</v>
      </c>
    </row>
    <row r="206" spans="1:7" x14ac:dyDescent="0.25">
      <c r="A206" s="786" t="s">
        <v>2080</v>
      </c>
      <c r="B206" s="787">
        <v>36800</v>
      </c>
      <c r="C206" s="788" t="s">
        <v>2515</v>
      </c>
      <c r="D206" s="786" t="s">
        <v>2729</v>
      </c>
      <c r="E206" s="789" t="s">
        <v>2708</v>
      </c>
      <c r="F206" s="786" t="s">
        <v>2529</v>
      </c>
      <c r="G206" s="787">
        <v>1450</v>
      </c>
    </row>
    <row r="207" spans="1:7" x14ac:dyDescent="0.25">
      <c r="A207" s="786" t="s">
        <v>2137</v>
      </c>
      <c r="B207" s="787">
        <v>94300</v>
      </c>
      <c r="C207" s="788" t="s">
        <v>2515</v>
      </c>
      <c r="D207" s="786" t="s">
        <v>2730</v>
      </c>
      <c r="E207" s="789" t="s">
        <v>2708</v>
      </c>
      <c r="F207" s="786" t="s">
        <v>2513</v>
      </c>
      <c r="G207" s="787">
        <v>590</v>
      </c>
    </row>
    <row r="208" spans="1:7" x14ac:dyDescent="0.25">
      <c r="A208" s="786" t="s">
        <v>2215</v>
      </c>
      <c r="B208" s="787">
        <v>60200</v>
      </c>
      <c r="C208" s="788" t="s">
        <v>2510</v>
      </c>
      <c r="D208" s="786" t="s">
        <v>2731</v>
      </c>
      <c r="E208" s="789" t="s">
        <v>2732</v>
      </c>
      <c r="F208" s="786" t="s">
        <v>2513</v>
      </c>
      <c r="G208" s="787">
        <v>1790</v>
      </c>
    </row>
    <row r="209" spans="1:7" x14ac:dyDescent="0.25">
      <c r="A209" s="786" t="s">
        <v>2053</v>
      </c>
      <c r="B209" s="787">
        <v>62700</v>
      </c>
      <c r="C209" s="788" t="s">
        <v>2510</v>
      </c>
      <c r="D209" s="786" t="s">
        <v>2733</v>
      </c>
      <c r="E209" s="789" t="s">
        <v>2732</v>
      </c>
      <c r="F209" s="786" t="s">
        <v>2513</v>
      </c>
      <c r="G209" s="787">
        <v>1770</v>
      </c>
    </row>
    <row r="210" spans="1:7" x14ac:dyDescent="0.25">
      <c r="A210" s="786" t="s">
        <v>2240</v>
      </c>
      <c r="B210" s="787">
        <v>61700</v>
      </c>
      <c r="C210" s="788" t="s">
        <v>2515</v>
      </c>
      <c r="D210" s="786" t="s">
        <v>2734</v>
      </c>
      <c r="E210" s="789" t="s">
        <v>2732</v>
      </c>
      <c r="F210" s="786" t="s">
        <v>2529</v>
      </c>
      <c r="G210" s="787">
        <v>1020</v>
      </c>
    </row>
    <row r="211" spans="1:7" x14ac:dyDescent="0.25">
      <c r="A211" s="786" t="s">
        <v>2143</v>
      </c>
      <c r="B211" s="787">
        <v>41900</v>
      </c>
      <c r="C211" s="788" t="s">
        <v>2510</v>
      </c>
      <c r="D211" s="786" t="s">
        <v>2735</v>
      </c>
      <c r="E211" s="789" t="s">
        <v>2732</v>
      </c>
      <c r="F211" s="786" t="s">
        <v>1888</v>
      </c>
      <c r="G211" s="787">
        <v>1810</v>
      </c>
    </row>
    <row r="212" spans="1:7" x14ac:dyDescent="0.25">
      <c r="A212" s="786" t="s">
        <v>1996</v>
      </c>
      <c r="B212" s="787">
        <v>43500</v>
      </c>
      <c r="C212" s="788" t="s">
        <v>2515</v>
      </c>
      <c r="D212" s="786" t="s">
        <v>2736</v>
      </c>
      <c r="E212" s="789" t="s">
        <v>2732</v>
      </c>
      <c r="F212" s="786" t="s">
        <v>2518</v>
      </c>
      <c r="G212" s="787">
        <v>1200</v>
      </c>
    </row>
    <row r="213" spans="1:7" x14ac:dyDescent="0.25">
      <c r="A213" s="786" t="s">
        <v>2180</v>
      </c>
      <c r="B213" s="787">
        <v>43600</v>
      </c>
      <c r="C213" s="788" t="s">
        <v>2510</v>
      </c>
      <c r="D213" s="786" t="s">
        <v>2737</v>
      </c>
      <c r="E213" s="789" t="s">
        <v>2732</v>
      </c>
      <c r="F213" s="786" t="s">
        <v>2529</v>
      </c>
      <c r="G213" s="787">
        <v>920</v>
      </c>
    </row>
    <row r="214" spans="1:7" x14ac:dyDescent="0.25">
      <c r="A214" s="786" t="s">
        <v>2218</v>
      </c>
      <c r="B214" s="787">
        <v>51600</v>
      </c>
      <c r="C214" s="788" t="s">
        <v>2510</v>
      </c>
      <c r="D214" s="786" t="s">
        <v>2738</v>
      </c>
      <c r="E214" s="789" t="s">
        <v>2732</v>
      </c>
      <c r="F214" s="786" t="s">
        <v>2535</v>
      </c>
      <c r="G214" s="787">
        <v>2000</v>
      </c>
    </row>
    <row r="215" spans="1:7" x14ac:dyDescent="0.25">
      <c r="A215" s="786" t="s">
        <v>2071</v>
      </c>
      <c r="B215" s="787">
        <v>99600</v>
      </c>
      <c r="C215" s="788" t="s">
        <v>2515</v>
      </c>
      <c r="D215" s="786" t="s">
        <v>2739</v>
      </c>
      <c r="E215" s="789" t="s">
        <v>2732</v>
      </c>
      <c r="F215" s="786" t="s">
        <v>1888</v>
      </c>
      <c r="G215" s="787">
        <v>1290</v>
      </c>
    </row>
    <row r="216" spans="1:7" x14ac:dyDescent="0.25">
      <c r="A216" s="786" t="s">
        <v>2158</v>
      </c>
      <c r="B216" s="787">
        <v>46500</v>
      </c>
      <c r="C216" s="788" t="s">
        <v>2515</v>
      </c>
      <c r="D216" s="786" t="s">
        <v>2740</v>
      </c>
      <c r="E216" s="789" t="s">
        <v>2732</v>
      </c>
      <c r="F216" s="786" t="s">
        <v>2547</v>
      </c>
      <c r="G216" s="787">
        <v>570</v>
      </c>
    </row>
    <row r="217" spans="1:7" x14ac:dyDescent="0.25">
      <c r="A217" s="786" t="s">
        <v>2156</v>
      </c>
      <c r="B217" s="787">
        <v>54700</v>
      </c>
      <c r="C217" s="788" t="s">
        <v>2515</v>
      </c>
      <c r="D217" s="786" t="s">
        <v>2741</v>
      </c>
      <c r="E217" s="789" t="s">
        <v>2742</v>
      </c>
      <c r="F217" s="786" t="s">
        <v>1888</v>
      </c>
      <c r="G217" s="787">
        <v>780</v>
      </c>
    </row>
    <row r="218" spans="1:7" x14ac:dyDescent="0.25">
      <c r="A218" s="786" t="s">
        <v>2069</v>
      </c>
      <c r="B218" s="787">
        <v>20000</v>
      </c>
      <c r="C218" s="788" t="s">
        <v>2515</v>
      </c>
      <c r="D218" s="786" t="s">
        <v>2743</v>
      </c>
      <c r="E218" s="789" t="s">
        <v>2742</v>
      </c>
      <c r="F218" s="786" t="s">
        <v>2525</v>
      </c>
      <c r="G218" s="787">
        <v>1720</v>
      </c>
    </row>
    <row r="219" spans="1:7" x14ac:dyDescent="0.25">
      <c r="A219" s="786" t="s">
        <v>2061</v>
      </c>
      <c r="B219" s="787">
        <v>73100</v>
      </c>
      <c r="C219" s="788" t="s">
        <v>2510</v>
      </c>
      <c r="D219" s="786" t="s">
        <v>2744</v>
      </c>
      <c r="E219" s="789" t="s">
        <v>2742</v>
      </c>
      <c r="F219" s="786" t="s">
        <v>2547</v>
      </c>
      <c r="G219" s="787">
        <v>740</v>
      </c>
    </row>
    <row r="220" spans="1:7" x14ac:dyDescent="0.25">
      <c r="A220" s="786" t="s">
        <v>2175</v>
      </c>
      <c r="B220" s="787">
        <v>30600</v>
      </c>
      <c r="C220" s="788" t="s">
        <v>2515</v>
      </c>
      <c r="D220" s="786" t="s">
        <v>2745</v>
      </c>
      <c r="E220" s="789" t="s">
        <v>2742</v>
      </c>
      <c r="F220" s="786" t="s">
        <v>2525</v>
      </c>
      <c r="G220" s="787">
        <v>1990</v>
      </c>
    </row>
    <row r="221" spans="1:7" x14ac:dyDescent="0.25">
      <c r="A221" s="786" t="s">
        <v>2012</v>
      </c>
      <c r="B221" s="787">
        <v>51600</v>
      </c>
      <c r="C221" s="788" t="s">
        <v>2510</v>
      </c>
      <c r="D221" s="786" t="s">
        <v>2746</v>
      </c>
      <c r="E221" s="789" t="s">
        <v>2742</v>
      </c>
      <c r="F221" s="786" t="s">
        <v>2547</v>
      </c>
      <c r="G221" s="787">
        <v>1240</v>
      </c>
    </row>
    <row r="222" spans="1:7" x14ac:dyDescent="0.25">
      <c r="A222" s="786" t="s">
        <v>2250</v>
      </c>
      <c r="B222" s="787">
        <v>97900</v>
      </c>
      <c r="C222" s="788" t="s">
        <v>2515</v>
      </c>
      <c r="D222" s="786" t="s">
        <v>2747</v>
      </c>
      <c r="E222" s="789" t="s">
        <v>2742</v>
      </c>
      <c r="F222" s="786" t="s">
        <v>2522</v>
      </c>
      <c r="G222" s="787">
        <v>610</v>
      </c>
    </row>
    <row r="223" spans="1:7" x14ac:dyDescent="0.25">
      <c r="A223" s="786" t="s">
        <v>1997</v>
      </c>
      <c r="B223" s="787">
        <v>73900</v>
      </c>
      <c r="C223" s="788" t="s">
        <v>2510</v>
      </c>
      <c r="D223" s="786" t="s">
        <v>2748</v>
      </c>
      <c r="E223" s="789" t="s">
        <v>2742</v>
      </c>
      <c r="F223" s="786" t="s">
        <v>2513</v>
      </c>
      <c r="G223" s="787">
        <v>1990</v>
      </c>
    </row>
    <row r="224" spans="1:7" x14ac:dyDescent="0.25">
      <c r="A224" s="786" t="s">
        <v>2179</v>
      </c>
      <c r="B224" s="787">
        <v>60000</v>
      </c>
      <c r="C224" s="788" t="s">
        <v>2515</v>
      </c>
      <c r="D224" s="786" t="s">
        <v>2749</v>
      </c>
      <c r="E224" s="789" t="s">
        <v>2742</v>
      </c>
      <c r="F224" s="786" t="s">
        <v>2535</v>
      </c>
      <c r="G224" s="787">
        <v>1750</v>
      </c>
    </row>
    <row r="225" spans="1:7" x14ac:dyDescent="0.25">
      <c r="A225" s="786" t="s">
        <v>2043</v>
      </c>
      <c r="B225" s="787">
        <v>49000</v>
      </c>
      <c r="C225" s="788" t="s">
        <v>2510</v>
      </c>
      <c r="D225" s="786" t="s">
        <v>2750</v>
      </c>
      <c r="E225" s="789" t="s">
        <v>2742</v>
      </c>
      <c r="F225" s="786" t="s">
        <v>1888</v>
      </c>
      <c r="G225" s="787">
        <v>1380</v>
      </c>
    </row>
    <row r="226" spans="1:7" x14ac:dyDescent="0.25">
      <c r="A226" s="786" t="s">
        <v>2083</v>
      </c>
      <c r="B226" s="787">
        <v>49900</v>
      </c>
      <c r="C226" s="788" t="s">
        <v>2515</v>
      </c>
      <c r="D226" s="786" t="s">
        <v>2751</v>
      </c>
      <c r="E226" s="789" t="s">
        <v>2742</v>
      </c>
      <c r="F226" s="786" t="s">
        <v>2513</v>
      </c>
      <c r="G226" s="787">
        <v>680</v>
      </c>
    </row>
    <row r="227" spans="1:7" x14ac:dyDescent="0.25">
      <c r="A227" s="786" t="s">
        <v>2229</v>
      </c>
      <c r="B227" s="787">
        <v>72900</v>
      </c>
      <c r="C227" s="788" t="s">
        <v>2515</v>
      </c>
      <c r="D227" s="786" t="s">
        <v>2752</v>
      </c>
      <c r="E227" s="789" t="s">
        <v>2742</v>
      </c>
      <c r="F227" s="786" t="s">
        <v>2529</v>
      </c>
      <c r="G227" s="787">
        <v>1370</v>
      </c>
    </row>
    <row r="228" spans="1:7" x14ac:dyDescent="0.25">
      <c r="A228" s="786" t="s">
        <v>2067</v>
      </c>
      <c r="B228" s="787">
        <v>19600</v>
      </c>
      <c r="C228" s="788" t="s">
        <v>2515</v>
      </c>
      <c r="D228" s="786" t="s">
        <v>2753</v>
      </c>
      <c r="E228" s="789" t="s">
        <v>2742</v>
      </c>
      <c r="F228" s="786" t="s">
        <v>2525</v>
      </c>
      <c r="G228" s="787">
        <v>1970</v>
      </c>
    </row>
    <row r="229" spans="1:7" x14ac:dyDescent="0.25">
      <c r="A229" s="786" t="s">
        <v>2126</v>
      </c>
      <c r="B229" s="787">
        <v>33100</v>
      </c>
      <c r="C229" s="788" t="s">
        <v>2510</v>
      </c>
      <c r="D229" s="786" t="s">
        <v>2754</v>
      </c>
      <c r="E229" s="789" t="s">
        <v>2742</v>
      </c>
      <c r="F229" s="786" t="s">
        <v>2547</v>
      </c>
      <c r="G229" s="787">
        <v>1190</v>
      </c>
    </row>
    <row r="230" spans="1:7" x14ac:dyDescent="0.25">
      <c r="A230" s="786" t="s">
        <v>2023</v>
      </c>
      <c r="B230" s="787">
        <v>44600</v>
      </c>
      <c r="C230" s="788" t="s">
        <v>2510</v>
      </c>
      <c r="D230" s="786" t="s">
        <v>2755</v>
      </c>
      <c r="E230" s="789" t="s">
        <v>2742</v>
      </c>
      <c r="F230" s="786" t="s">
        <v>2535</v>
      </c>
      <c r="G230" s="787">
        <v>860</v>
      </c>
    </row>
    <row r="231" spans="1:7" x14ac:dyDescent="0.25">
      <c r="A231" s="786" t="s">
        <v>2249</v>
      </c>
      <c r="B231" s="787">
        <v>77200</v>
      </c>
      <c r="C231" s="788" t="s">
        <v>2510</v>
      </c>
      <c r="D231" s="786" t="s">
        <v>2756</v>
      </c>
      <c r="E231" s="789" t="s">
        <v>2742</v>
      </c>
      <c r="F231" s="786" t="s">
        <v>2547</v>
      </c>
      <c r="G231" s="787">
        <v>1350</v>
      </c>
    </row>
    <row r="232" spans="1:7" x14ac:dyDescent="0.25">
      <c r="A232" s="786" t="s">
        <v>2165</v>
      </c>
      <c r="B232" s="787">
        <v>69800</v>
      </c>
      <c r="C232" s="788" t="s">
        <v>2510</v>
      </c>
      <c r="D232" s="786" t="s">
        <v>2757</v>
      </c>
      <c r="E232" s="789" t="s">
        <v>2742</v>
      </c>
      <c r="F232" s="786" t="s">
        <v>2529</v>
      </c>
      <c r="G232" s="787">
        <v>990</v>
      </c>
    </row>
    <row r="233" spans="1:7" x14ac:dyDescent="0.25">
      <c r="A233" s="786" t="s">
        <v>2190</v>
      </c>
      <c r="B233" s="787">
        <v>51600</v>
      </c>
      <c r="C233" s="788" t="s">
        <v>2515</v>
      </c>
      <c r="D233" s="786" t="s">
        <v>2758</v>
      </c>
      <c r="E233" s="789" t="s">
        <v>2742</v>
      </c>
      <c r="F233" s="786" t="s">
        <v>2547</v>
      </c>
      <c r="G233" s="787">
        <v>1180</v>
      </c>
    </row>
    <row r="234" spans="1:7" x14ac:dyDescent="0.25">
      <c r="A234" s="786" t="s">
        <v>2167</v>
      </c>
      <c r="B234" s="787">
        <v>67400</v>
      </c>
      <c r="C234" s="788" t="s">
        <v>2510</v>
      </c>
      <c r="D234" s="786" t="s">
        <v>2759</v>
      </c>
      <c r="E234" s="789" t="s">
        <v>2742</v>
      </c>
      <c r="F234" s="786" t="s">
        <v>1888</v>
      </c>
      <c r="G234" s="787">
        <v>1410</v>
      </c>
    </row>
    <row r="235" spans="1:7" x14ac:dyDescent="0.25">
      <c r="A235" s="786" t="s">
        <v>2077</v>
      </c>
      <c r="B235" s="787">
        <v>38300</v>
      </c>
      <c r="C235" s="788" t="s">
        <v>2510</v>
      </c>
      <c r="D235" s="786" t="s">
        <v>2760</v>
      </c>
      <c r="E235" s="789" t="s">
        <v>2742</v>
      </c>
      <c r="F235" s="786" t="s">
        <v>2525</v>
      </c>
      <c r="G235" s="787">
        <v>1630</v>
      </c>
    </row>
    <row r="236" spans="1:7" x14ac:dyDescent="0.25">
      <c r="A236" s="786" t="s">
        <v>2214</v>
      </c>
      <c r="B236" s="787">
        <v>31200</v>
      </c>
      <c r="C236" s="788" t="s">
        <v>2515</v>
      </c>
      <c r="D236" s="786" t="s">
        <v>2761</v>
      </c>
      <c r="E236" s="789" t="s">
        <v>2742</v>
      </c>
      <c r="F236" s="786" t="s">
        <v>2535</v>
      </c>
      <c r="G236" s="787">
        <v>1700</v>
      </c>
    </row>
    <row r="237" spans="1:7" x14ac:dyDescent="0.25">
      <c r="A237" s="786" t="s">
        <v>2232</v>
      </c>
      <c r="B237" s="787">
        <v>67500</v>
      </c>
      <c r="C237" s="788" t="s">
        <v>2510</v>
      </c>
      <c r="D237" s="786" t="s">
        <v>2762</v>
      </c>
      <c r="E237" s="789" t="s">
        <v>2742</v>
      </c>
      <c r="F237" s="786" t="s">
        <v>2522</v>
      </c>
      <c r="G237" s="787">
        <v>990</v>
      </c>
    </row>
    <row r="238" spans="1:7" x14ac:dyDescent="0.25">
      <c r="A238" s="786" t="s">
        <v>2195</v>
      </c>
      <c r="B238" s="787">
        <v>45300</v>
      </c>
      <c r="C238" s="788" t="s">
        <v>2515</v>
      </c>
      <c r="D238" s="786" t="s">
        <v>2763</v>
      </c>
      <c r="E238" s="789" t="s">
        <v>2742</v>
      </c>
      <c r="F238" s="786" t="s">
        <v>2529</v>
      </c>
      <c r="G238" s="787">
        <v>1510</v>
      </c>
    </row>
    <row r="239" spans="1:7" x14ac:dyDescent="0.25">
      <c r="A239" s="786" t="s">
        <v>2107</v>
      </c>
      <c r="B239" s="787">
        <v>50200</v>
      </c>
      <c r="C239" s="788" t="s">
        <v>2515</v>
      </c>
      <c r="D239" s="786" t="s">
        <v>2764</v>
      </c>
      <c r="E239" s="789" t="s">
        <v>2765</v>
      </c>
      <c r="F239" s="786" t="s">
        <v>2522</v>
      </c>
      <c r="G239" s="787">
        <v>1680</v>
      </c>
    </row>
    <row r="240" spans="1:7" x14ac:dyDescent="0.25">
      <c r="A240" s="786" t="s">
        <v>2085</v>
      </c>
      <c r="B240" s="787">
        <v>51700</v>
      </c>
      <c r="C240" s="788" t="s">
        <v>2515</v>
      </c>
      <c r="D240" s="786" t="s">
        <v>2766</v>
      </c>
      <c r="E240" s="789" t="s">
        <v>2765</v>
      </c>
      <c r="F240" s="786" t="s">
        <v>2529</v>
      </c>
      <c r="G240" s="787">
        <v>1280</v>
      </c>
    </row>
    <row r="241" spans="1:7" x14ac:dyDescent="0.25">
      <c r="A241" s="786" t="s">
        <v>2236</v>
      </c>
      <c r="B241" s="787">
        <v>43900</v>
      </c>
      <c r="C241" s="788" t="s">
        <v>2515</v>
      </c>
      <c r="D241" s="786" t="s">
        <v>2767</v>
      </c>
      <c r="E241" s="789" t="s">
        <v>2765</v>
      </c>
      <c r="F241" s="786" t="s">
        <v>1888</v>
      </c>
      <c r="G241" s="787">
        <v>1290</v>
      </c>
    </row>
    <row r="242" spans="1:7" x14ac:dyDescent="0.25">
      <c r="A242" s="786" t="s">
        <v>2068</v>
      </c>
      <c r="B242" s="787">
        <v>49800</v>
      </c>
      <c r="C242" s="788" t="s">
        <v>2515</v>
      </c>
      <c r="D242" s="786" t="s">
        <v>2768</v>
      </c>
      <c r="E242" s="789" t="s">
        <v>2765</v>
      </c>
      <c r="F242" s="786" t="s">
        <v>2529</v>
      </c>
      <c r="G242" s="787">
        <v>1730</v>
      </c>
    </row>
    <row r="243" spans="1:7" x14ac:dyDescent="0.25">
      <c r="A243" s="786" t="s">
        <v>2157</v>
      </c>
      <c r="B243" s="787">
        <v>63500</v>
      </c>
      <c r="C243" s="788" t="s">
        <v>2510</v>
      </c>
      <c r="D243" s="786" t="s">
        <v>2769</v>
      </c>
      <c r="E243" s="789" t="s">
        <v>2765</v>
      </c>
      <c r="F243" s="786" t="s">
        <v>1888</v>
      </c>
      <c r="G243" s="787">
        <v>1830</v>
      </c>
    </row>
    <row r="244" spans="1:7" x14ac:dyDescent="0.25">
      <c r="A244" s="786" t="s">
        <v>2094</v>
      </c>
      <c r="B244" s="787">
        <v>37200</v>
      </c>
      <c r="C244" s="788" t="s">
        <v>2510</v>
      </c>
      <c r="D244" s="786" t="s">
        <v>2770</v>
      </c>
      <c r="E244" s="789" t="s">
        <v>2765</v>
      </c>
      <c r="F244" s="786" t="s">
        <v>2547</v>
      </c>
      <c r="G244" s="787">
        <v>820</v>
      </c>
    </row>
    <row r="245" spans="1:7" x14ac:dyDescent="0.25">
      <c r="A245" s="786" t="s">
        <v>2070</v>
      </c>
      <c r="B245" s="787">
        <v>68700</v>
      </c>
      <c r="C245" s="788" t="s">
        <v>2515</v>
      </c>
      <c r="D245" s="786" t="s">
        <v>2771</v>
      </c>
      <c r="E245" s="789" t="s">
        <v>2765</v>
      </c>
      <c r="F245" s="786" t="s">
        <v>2547</v>
      </c>
      <c r="G245" s="787">
        <v>1010</v>
      </c>
    </row>
    <row r="246" spans="1:7" x14ac:dyDescent="0.25">
      <c r="A246" s="786" t="s">
        <v>2073</v>
      </c>
      <c r="B246" s="787">
        <v>63700</v>
      </c>
      <c r="C246" s="788" t="s">
        <v>2510</v>
      </c>
      <c r="D246" s="786" t="s">
        <v>2772</v>
      </c>
      <c r="E246" s="789" t="s">
        <v>2765</v>
      </c>
      <c r="F246" s="786" t="s">
        <v>2547</v>
      </c>
      <c r="G246" s="787">
        <v>870</v>
      </c>
    </row>
    <row r="247" spans="1:7" x14ac:dyDescent="0.25">
      <c r="A247" s="786" t="s">
        <v>2065</v>
      </c>
      <c r="B247" s="787">
        <v>39200</v>
      </c>
      <c r="C247" s="788" t="s">
        <v>2510</v>
      </c>
      <c r="D247" s="786" t="s">
        <v>2773</v>
      </c>
      <c r="E247" s="789" t="s">
        <v>2765</v>
      </c>
      <c r="F247" s="786" t="s">
        <v>2529</v>
      </c>
      <c r="G247" s="787">
        <v>1170</v>
      </c>
    </row>
    <row r="248" spans="1:7" x14ac:dyDescent="0.25">
      <c r="A248" s="786" t="s">
        <v>2139</v>
      </c>
      <c r="B248" s="787">
        <v>81800</v>
      </c>
      <c r="C248" s="788" t="s">
        <v>2510</v>
      </c>
      <c r="D248" s="786" t="s">
        <v>2774</v>
      </c>
      <c r="E248" s="789" t="s">
        <v>2765</v>
      </c>
      <c r="F248" s="786" t="s">
        <v>2522</v>
      </c>
      <c r="G248" s="787">
        <v>860</v>
      </c>
    </row>
    <row r="249" spans="1:7" x14ac:dyDescent="0.25">
      <c r="A249" s="786" t="s">
        <v>2220</v>
      </c>
      <c r="B249" s="787">
        <v>50500</v>
      </c>
      <c r="C249" s="788" t="s">
        <v>2515</v>
      </c>
      <c r="D249" s="786" t="s">
        <v>2775</v>
      </c>
      <c r="E249" s="789" t="s">
        <v>2765</v>
      </c>
      <c r="F249" s="786" t="s">
        <v>2518</v>
      </c>
      <c r="G249" s="787">
        <v>1690</v>
      </c>
    </row>
    <row r="250" spans="1:7" x14ac:dyDescent="0.25">
      <c r="A250" s="786" t="s">
        <v>2205</v>
      </c>
      <c r="B250" s="787">
        <v>55500</v>
      </c>
      <c r="C250" s="788" t="s">
        <v>2515</v>
      </c>
      <c r="D250" s="786" t="s">
        <v>2776</v>
      </c>
      <c r="E250" s="789" t="s">
        <v>2765</v>
      </c>
      <c r="F250" s="786" t="s">
        <v>2513</v>
      </c>
      <c r="G250" s="787">
        <v>1160</v>
      </c>
    </row>
    <row r="251" spans="1:7" x14ac:dyDescent="0.25">
      <c r="A251" s="786" t="s">
        <v>2096</v>
      </c>
      <c r="B251" s="787">
        <v>30500</v>
      </c>
      <c r="C251" s="788" t="s">
        <v>2515</v>
      </c>
      <c r="D251" s="786" t="s">
        <v>2777</v>
      </c>
      <c r="E251" s="789" t="s">
        <v>2765</v>
      </c>
      <c r="F251" s="786" t="s">
        <v>2525</v>
      </c>
      <c r="G251" s="787">
        <v>1350</v>
      </c>
    </row>
    <row r="252" spans="1:7" x14ac:dyDescent="0.25">
      <c r="A252" s="786" t="s">
        <v>2178</v>
      </c>
      <c r="B252" s="787">
        <v>84700</v>
      </c>
      <c r="C252" s="788" t="s">
        <v>2510</v>
      </c>
      <c r="D252" s="786" t="s">
        <v>2778</v>
      </c>
      <c r="E252" s="789" t="s">
        <v>2765</v>
      </c>
      <c r="F252" s="786" t="s">
        <v>1888</v>
      </c>
      <c r="G252" s="787">
        <v>1510</v>
      </c>
    </row>
    <row r="253" spans="1:7" x14ac:dyDescent="0.25">
      <c r="A253" s="786" t="s">
        <v>2114</v>
      </c>
      <c r="B253" s="787">
        <v>87800</v>
      </c>
      <c r="C253" s="788" t="s">
        <v>2515</v>
      </c>
      <c r="D253" s="786" t="s">
        <v>2779</v>
      </c>
      <c r="E253" s="789" t="s">
        <v>2780</v>
      </c>
      <c r="F253" s="786" t="s">
        <v>2522</v>
      </c>
      <c r="G253" s="787">
        <v>1020</v>
      </c>
    </row>
    <row r="254" spans="1:7" x14ac:dyDescent="0.25">
      <c r="A254" s="786" t="s">
        <v>2064</v>
      </c>
      <c r="B254" s="787">
        <v>48800</v>
      </c>
      <c r="C254" s="788" t="s">
        <v>2515</v>
      </c>
      <c r="D254" s="786" t="s">
        <v>2781</v>
      </c>
      <c r="E254" s="789" t="s">
        <v>2780</v>
      </c>
      <c r="F254" s="786" t="s">
        <v>2547</v>
      </c>
      <c r="G254" s="787">
        <v>1300</v>
      </c>
    </row>
    <row r="255" spans="1:7" x14ac:dyDescent="0.25">
      <c r="A255" s="786" t="s">
        <v>2136</v>
      </c>
      <c r="B255" s="787">
        <v>76500</v>
      </c>
      <c r="C255" s="788" t="s">
        <v>2510</v>
      </c>
      <c r="D255" s="786" t="s">
        <v>2782</v>
      </c>
      <c r="E255" s="789" t="s">
        <v>2780</v>
      </c>
      <c r="F255" s="786" t="s">
        <v>2547</v>
      </c>
      <c r="G255" s="787">
        <v>1060</v>
      </c>
    </row>
    <row r="256" spans="1:7" x14ac:dyDescent="0.25">
      <c r="A256" s="786" t="s">
        <v>2200</v>
      </c>
      <c r="B256" s="787">
        <v>23200</v>
      </c>
      <c r="C256" s="788" t="s">
        <v>2510</v>
      </c>
      <c r="D256" s="786" t="s">
        <v>2783</v>
      </c>
      <c r="E256" s="789" t="s">
        <v>2780</v>
      </c>
      <c r="F256" s="786" t="s">
        <v>2535</v>
      </c>
      <c r="G256" s="787">
        <v>1770</v>
      </c>
    </row>
    <row r="257" spans="1:7" x14ac:dyDescent="0.25">
      <c r="A257" s="786" t="s">
        <v>2242</v>
      </c>
      <c r="B257" s="787">
        <v>97300</v>
      </c>
      <c r="C257" s="788" t="s">
        <v>2510</v>
      </c>
      <c r="D257" s="786" t="s">
        <v>2784</v>
      </c>
      <c r="E257" s="789" t="s">
        <v>2780</v>
      </c>
      <c r="F257" s="786" t="s">
        <v>1888</v>
      </c>
      <c r="G257" s="787">
        <v>950</v>
      </c>
    </row>
    <row r="258" spans="1:7" x14ac:dyDescent="0.25">
      <c r="A258" s="786" t="s">
        <v>2075</v>
      </c>
      <c r="B258" s="787">
        <v>39500</v>
      </c>
      <c r="C258" s="788" t="s">
        <v>2515</v>
      </c>
      <c r="D258" s="786" t="s">
        <v>2785</v>
      </c>
      <c r="E258" s="789" t="s">
        <v>2780</v>
      </c>
      <c r="F258" s="786" t="s">
        <v>2529</v>
      </c>
      <c r="G258" s="787">
        <v>990</v>
      </c>
    </row>
    <row r="259" spans="1:7" x14ac:dyDescent="0.25">
      <c r="A259" s="786" t="s">
        <v>2097</v>
      </c>
      <c r="B259" s="787">
        <v>42700</v>
      </c>
      <c r="C259" s="788" t="s">
        <v>2515</v>
      </c>
      <c r="D259" s="786" t="s">
        <v>2786</v>
      </c>
      <c r="E259" s="789" t="s">
        <v>2780</v>
      </c>
      <c r="F259" s="786" t="s">
        <v>2518</v>
      </c>
      <c r="G259" s="787">
        <v>1350</v>
      </c>
    </row>
    <row r="260" spans="1:7" x14ac:dyDescent="0.25">
      <c r="A260" s="786" t="s">
        <v>2087</v>
      </c>
      <c r="B260" s="787">
        <v>60200</v>
      </c>
      <c r="C260" s="788" t="s">
        <v>2515</v>
      </c>
      <c r="D260" s="786" t="s">
        <v>2787</v>
      </c>
      <c r="E260" s="789" t="s">
        <v>2780</v>
      </c>
      <c r="F260" s="786" t="s">
        <v>2529</v>
      </c>
      <c r="G260" s="787">
        <v>940</v>
      </c>
    </row>
    <row r="261" spans="1:7" x14ac:dyDescent="0.25">
      <c r="A261" s="786" t="s">
        <v>2125</v>
      </c>
      <c r="B261" s="787">
        <v>27700</v>
      </c>
      <c r="C261" s="788" t="s">
        <v>2510</v>
      </c>
      <c r="D261" s="786" t="s">
        <v>2788</v>
      </c>
      <c r="E261" s="789" t="s">
        <v>2780</v>
      </c>
      <c r="F261" s="786" t="s">
        <v>2525</v>
      </c>
      <c r="G261" s="787">
        <v>1040</v>
      </c>
    </row>
    <row r="262" spans="1:7" x14ac:dyDescent="0.25">
      <c r="A262" s="786" t="s">
        <v>2225</v>
      </c>
      <c r="B262" s="787">
        <v>35700</v>
      </c>
      <c r="C262" s="788" t="s">
        <v>2515</v>
      </c>
      <c r="D262" s="786" t="s">
        <v>2789</v>
      </c>
      <c r="E262" s="789" t="s">
        <v>2780</v>
      </c>
      <c r="F262" s="786" t="s">
        <v>2547</v>
      </c>
      <c r="G262" s="787">
        <v>1420</v>
      </c>
    </row>
    <row r="263" spans="1:7" x14ac:dyDescent="0.25">
      <c r="A263" s="786" t="s">
        <v>2100</v>
      </c>
      <c r="B263" s="787">
        <v>54900</v>
      </c>
      <c r="C263" s="788" t="s">
        <v>2510</v>
      </c>
      <c r="D263" s="786" t="s">
        <v>2790</v>
      </c>
      <c r="E263" s="789" t="s">
        <v>2780</v>
      </c>
      <c r="F263" s="786" t="s">
        <v>1888</v>
      </c>
      <c r="G263" s="787">
        <v>1160</v>
      </c>
    </row>
    <row r="264" spans="1:7" x14ac:dyDescent="0.25">
      <c r="A264" s="786" t="s">
        <v>1998</v>
      </c>
      <c r="B264" s="787">
        <v>70800</v>
      </c>
      <c r="C264" s="788" t="s">
        <v>2510</v>
      </c>
      <c r="D264" s="786" t="s">
        <v>2791</v>
      </c>
      <c r="E264" s="789" t="s">
        <v>2780</v>
      </c>
      <c r="F264" s="786" t="s">
        <v>2513</v>
      </c>
      <c r="G264" s="787">
        <v>1030</v>
      </c>
    </row>
    <row r="265" spans="1:7" x14ac:dyDescent="0.25">
      <c r="A265" s="786" t="s">
        <v>2121</v>
      </c>
      <c r="B265" s="787">
        <v>32600</v>
      </c>
      <c r="C265" s="788" t="s">
        <v>2510</v>
      </c>
      <c r="D265" s="786" t="s">
        <v>2792</v>
      </c>
      <c r="E265" s="789" t="s">
        <v>2780</v>
      </c>
      <c r="F265" s="786" t="s">
        <v>2518</v>
      </c>
      <c r="G265" s="787">
        <v>1910</v>
      </c>
    </row>
    <row r="266" spans="1:7" x14ac:dyDescent="0.25">
      <c r="A266" s="786" t="s">
        <v>2207</v>
      </c>
      <c r="B266" s="787">
        <v>64500</v>
      </c>
      <c r="C266" s="788" t="s">
        <v>2510</v>
      </c>
      <c r="D266" s="786" t="s">
        <v>2793</v>
      </c>
      <c r="E266" s="789" t="s">
        <v>2780</v>
      </c>
      <c r="F266" s="786" t="s">
        <v>2513</v>
      </c>
      <c r="G266" s="787">
        <v>1640</v>
      </c>
    </row>
    <row r="267" spans="1:7" x14ac:dyDescent="0.25">
      <c r="A267" s="786" t="s">
        <v>2081</v>
      </c>
      <c r="B267" s="787">
        <v>51400</v>
      </c>
      <c r="C267" s="788" t="s">
        <v>2515</v>
      </c>
      <c r="D267" s="786" t="s">
        <v>2794</v>
      </c>
      <c r="E267" s="789" t="s">
        <v>2780</v>
      </c>
      <c r="F267" s="786" t="s">
        <v>2513</v>
      </c>
      <c r="G267" s="787">
        <v>1110</v>
      </c>
    </row>
    <row r="268" spans="1:7" x14ac:dyDescent="0.25">
      <c r="A268" s="786" t="s">
        <v>1999</v>
      </c>
      <c r="B268" s="787">
        <v>24500</v>
      </c>
      <c r="C268" s="788" t="s">
        <v>2515</v>
      </c>
      <c r="D268" s="786" t="s">
        <v>2795</v>
      </c>
      <c r="E268" s="789" t="s">
        <v>2780</v>
      </c>
      <c r="F268" s="786" t="s">
        <v>2518</v>
      </c>
      <c r="G268" s="787">
        <v>1630</v>
      </c>
    </row>
    <row r="269" spans="1:7" x14ac:dyDescent="0.25">
      <c r="A269" s="786" t="s">
        <v>2239</v>
      </c>
      <c r="B269" s="787">
        <v>23800</v>
      </c>
      <c r="C269" s="788" t="s">
        <v>2515</v>
      </c>
      <c r="D269" s="786" t="s">
        <v>2796</v>
      </c>
      <c r="E269" s="789" t="s">
        <v>2780</v>
      </c>
      <c r="F269" s="786" t="s">
        <v>2525</v>
      </c>
      <c r="G269" s="787">
        <v>1920</v>
      </c>
    </row>
    <row r="270" spans="1:7" x14ac:dyDescent="0.25">
      <c r="A270" s="786" t="s">
        <v>2027</v>
      </c>
      <c r="B270" s="787">
        <v>64900</v>
      </c>
      <c r="C270" s="788" t="s">
        <v>2515</v>
      </c>
      <c r="D270" s="786" t="s">
        <v>2797</v>
      </c>
      <c r="E270" s="789" t="s">
        <v>2780</v>
      </c>
      <c r="F270" s="786" t="s">
        <v>2522</v>
      </c>
      <c r="G270" s="787">
        <v>1860</v>
      </c>
    </row>
    <row r="271" spans="1:7" x14ac:dyDescent="0.25">
      <c r="A271" s="786" t="s">
        <v>2084</v>
      </c>
      <c r="B271" s="787">
        <v>87600</v>
      </c>
      <c r="C271" s="788" t="s">
        <v>2515</v>
      </c>
      <c r="D271" s="786" t="s">
        <v>2798</v>
      </c>
      <c r="E271" s="789" t="s">
        <v>2780</v>
      </c>
      <c r="F271" s="786" t="s">
        <v>2522</v>
      </c>
      <c r="G271" s="787">
        <v>740</v>
      </c>
    </row>
    <row r="272" spans="1:7" x14ac:dyDescent="0.25">
      <c r="A272" s="786" t="s">
        <v>2217</v>
      </c>
      <c r="B272" s="787">
        <v>50200</v>
      </c>
      <c r="C272" s="788" t="s">
        <v>2510</v>
      </c>
      <c r="D272" s="786" t="s">
        <v>2799</v>
      </c>
      <c r="E272" s="789" t="s">
        <v>2780</v>
      </c>
      <c r="F272" s="786" t="s">
        <v>2518</v>
      </c>
      <c r="G272" s="787">
        <v>1190</v>
      </c>
    </row>
    <row r="273" spans="1:7" x14ac:dyDescent="0.25">
      <c r="A273" s="786" t="s">
        <v>392</v>
      </c>
      <c r="B273" s="787">
        <v>33400</v>
      </c>
      <c r="C273" s="788" t="s">
        <v>2510</v>
      </c>
      <c r="D273" s="786" t="s">
        <v>2800</v>
      </c>
      <c r="E273" s="789" t="s">
        <v>2780</v>
      </c>
      <c r="F273" s="786" t="s">
        <v>2518</v>
      </c>
      <c r="G273" s="787">
        <v>1690</v>
      </c>
    </row>
    <row r="274" spans="1:7" x14ac:dyDescent="0.25">
      <c r="A274" s="786" t="s">
        <v>2212</v>
      </c>
      <c r="B274" s="787">
        <v>53500</v>
      </c>
      <c r="C274" s="788" t="s">
        <v>2515</v>
      </c>
      <c r="D274" s="786" t="s">
        <v>2801</v>
      </c>
      <c r="E274" s="789" t="s">
        <v>2780</v>
      </c>
      <c r="F274" s="786" t="s">
        <v>2513</v>
      </c>
      <c r="G274" s="787">
        <v>1810</v>
      </c>
    </row>
    <row r="275" spans="1:7" x14ac:dyDescent="0.25">
      <c r="A275" s="786" t="s">
        <v>2123</v>
      </c>
      <c r="B275" s="787">
        <v>46000</v>
      </c>
      <c r="C275" s="788" t="s">
        <v>2510</v>
      </c>
      <c r="D275" s="786" t="s">
        <v>2802</v>
      </c>
      <c r="E275" s="789" t="s">
        <v>2780</v>
      </c>
      <c r="F275" s="786" t="s">
        <v>2529</v>
      </c>
      <c r="G275" s="787">
        <v>740</v>
      </c>
    </row>
    <row r="276" spans="1:7" x14ac:dyDescent="0.25">
      <c r="A276" s="786" t="s">
        <v>2134</v>
      </c>
      <c r="B276" s="787">
        <v>56600</v>
      </c>
      <c r="C276" s="788" t="s">
        <v>2515</v>
      </c>
      <c r="D276" s="786" t="s">
        <v>2803</v>
      </c>
      <c r="E276" s="789" t="s">
        <v>2780</v>
      </c>
      <c r="F276" s="786" t="s">
        <v>2535</v>
      </c>
      <c r="G276" s="787">
        <v>860</v>
      </c>
    </row>
    <row r="277" spans="1:7" x14ac:dyDescent="0.25">
      <c r="A277" s="786" t="s">
        <v>2067</v>
      </c>
      <c r="B277" s="787">
        <v>38800</v>
      </c>
      <c r="C277" s="788" t="s">
        <v>2510</v>
      </c>
      <c r="D277" s="786" t="s">
        <v>2804</v>
      </c>
      <c r="E277" s="789" t="s">
        <v>2805</v>
      </c>
      <c r="F277" s="786" t="s">
        <v>2525</v>
      </c>
      <c r="G277" s="787">
        <v>800</v>
      </c>
    </row>
    <row r="278" spans="1:7" x14ac:dyDescent="0.25">
      <c r="A278" s="786" t="s">
        <v>2026</v>
      </c>
      <c r="B278" s="787">
        <v>73300</v>
      </c>
      <c r="C278" s="788" t="s">
        <v>2510</v>
      </c>
      <c r="D278" s="786" t="s">
        <v>2806</v>
      </c>
      <c r="E278" s="789" t="s">
        <v>2805</v>
      </c>
      <c r="F278" s="786" t="s">
        <v>1888</v>
      </c>
      <c r="G278" s="787">
        <v>1590</v>
      </c>
    </row>
    <row r="279" spans="1:7" x14ac:dyDescent="0.25">
      <c r="A279" s="786" t="s">
        <v>2128</v>
      </c>
      <c r="B279" s="787">
        <v>74400</v>
      </c>
      <c r="C279" s="788" t="s">
        <v>2515</v>
      </c>
      <c r="D279" s="786" t="s">
        <v>2807</v>
      </c>
      <c r="E279" s="789" t="s">
        <v>2805</v>
      </c>
      <c r="F279" s="786" t="s">
        <v>2547</v>
      </c>
      <c r="G279" s="787">
        <v>600</v>
      </c>
    </row>
    <row r="280" spans="1:7" x14ac:dyDescent="0.25">
      <c r="A280" s="786"/>
      <c r="B280" s="787"/>
      <c r="C280" s="788"/>
      <c r="D280" s="786"/>
      <c r="E280" s="789"/>
      <c r="F280" s="786"/>
      <c r="G280" s="787"/>
    </row>
    <row r="281" spans="1:7" x14ac:dyDescent="0.25">
      <c r="A281" s="786" t="s">
        <v>2170</v>
      </c>
      <c r="B281" s="787">
        <v>75100</v>
      </c>
      <c r="C281" s="788" t="s">
        <v>2515</v>
      </c>
      <c r="D281" s="786" t="s">
        <v>2808</v>
      </c>
      <c r="E281" s="789" t="s">
        <v>2805</v>
      </c>
      <c r="F281" s="786" t="s">
        <v>2547</v>
      </c>
      <c r="G281" s="787">
        <v>1420</v>
      </c>
    </row>
    <row r="282" spans="1:7" x14ac:dyDescent="0.25">
      <c r="A282" s="786" t="s">
        <v>2188</v>
      </c>
      <c r="B282" s="787">
        <v>41200</v>
      </c>
      <c r="C282" s="788" t="s">
        <v>2515</v>
      </c>
      <c r="D282" s="786" t="s">
        <v>2660</v>
      </c>
      <c r="E282" s="789" t="s">
        <v>2805</v>
      </c>
      <c r="F282" s="786" t="s">
        <v>2518</v>
      </c>
      <c r="G282" s="787">
        <v>860</v>
      </c>
    </row>
    <row r="283" spans="1:7" x14ac:dyDescent="0.25">
      <c r="A283" s="786" t="s">
        <v>2185</v>
      </c>
      <c r="B283" s="787">
        <v>43500</v>
      </c>
      <c r="C283" s="788" t="s">
        <v>2510</v>
      </c>
      <c r="D283" s="786" t="s">
        <v>2809</v>
      </c>
      <c r="E283" s="789" t="s">
        <v>2805</v>
      </c>
      <c r="F283" s="786" t="s">
        <v>1888</v>
      </c>
      <c r="G283" s="787">
        <v>910</v>
      </c>
    </row>
    <row r="284" spans="1:7" x14ac:dyDescent="0.25">
      <c r="A284" s="786" t="s">
        <v>2210</v>
      </c>
      <c r="B284" s="787">
        <v>67600</v>
      </c>
      <c r="C284" s="788" t="s">
        <v>2510</v>
      </c>
      <c r="D284" s="786" t="s">
        <v>2810</v>
      </c>
      <c r="E284" s="789" t="s">
        <v>2805</v>
      </c>
      <c r="F284" s="786" t="s">
        <v>2513</v>
      </c>
      <c r="G284" s="787">
        <v>1110</v>
      </c>
    </row>
    <row r="285" spans="1:7" x14ac:dyDescent="0.25">
      <c r="A285" s="790" t="s">
        <v>194</v>
      </c>
      <c r="B285" s="791">
        <v>1000</v>
      </c>
      <c r="C285" s="792" t="s">
        <v>2515</v>
      </c>
      <c r="D285" s="790" t="s">
        <v>2811</v>
      </c>
      <c r="E285" s="793" t="s">
        <v>2812</v>
      </c>
      <c r="F285" s="790" t="s">
        <v>2813</v>
      </c>
      <c r="G285" s="791">
        <v>10111</v>
      </c>
    </row>
    <row r="286" spans="1:7" x14ac:dyDescent="0.25">
      <c r="A286" s="790"/>
      <c r="B286" s="791"/>
      <c r="C286" s="792"/>
      <c r="D286" s="790"/>
      <c r="E286" s="793"/>
      <c r="F286" s="790"/>
      <c r="G286" s="791"/>
    </row>
    <row r="287" spans="1:7" x14ac:dyDescent="0.25">
      <c r="A287" s="790" t="s">
        <v>2091</v>
      </c>
      <c r="B287" s="791"/>
      <c r="C287" s="792"/>
      <c r="D287" s="790"/>
      <c r="E287" s="793"/>
      <c r="F287" s="790"/>
      <c r="G287" s="791"/>
    </row>
    <row r="288" spans="1:7" x14ac:dyDescent="0.25">
      <c r="A288" s="790" t="s">
        <v>2092</v>
      </c>
      <c r="B288" s="791">
        <v>1000</v>
      </c>
      <c r="C288" s="792"/>
      <c r="D288" s="790"/>
      <c r="E288" s="793"/>
      <c r="F288" s="790" t="s">
        <v>2814</v>
      </c>
      <c r="G288" s="791"/>
    </row>
    <row r="289" spans="1:7" x14ac:dyDescent="0.25">
      <c r="A289" s="790"/>
      <c r="B289" s="791"/>
      <c r="C289" s="792"/>
      <c r="D289" s="790"/>
      <c r="E289" s="793"/>
      <c r="F289" s="790"/>
      <c r="G289" s="791"/>
    </row>
  </sheetData>
  <pageMargins left="0.7" right="0.7" top="0.75" bottom="0.75" header="0.3" footer="0.3"/>
  <tableParts count="1">
    <tablePart r:id="rId1"/>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0C7C4-FDA6-4C4A-80BB-6E3065901066}">
  <dimension ref="A1:M61"/>
  <sheetViews>
    <sheetView showGridLines="0" zoomScaleNormal="100" zoomScaleSheetLayoutView="100" workbookViewId="0">
      <selection sqref="A1:M1"/>
    </sheetView>
  </sheetViews>
  <sheetFormatPr defaultColWidth="9" defaultRowHeight="15" x14ac:dyDescent="0.25"/>
  <cols>
    <col min="1" max="1" width="23.28515625" style="97" bestFit="1" customWidth="1"/>
    <col min="2" max="2" width="13.85546875" style="97" bestFit="1" customWidth="1"/>
    <col min="3" max="4" width="11.5703125" style="97" bestFit="1" customWidth="1"/>
    <col min="5" max="5" width="12" style="97" customWidth="1"/>
    <col min="6" max="6" width="10" style="97" customWidth="1"/>
    <col min="7" max="7" width="8.42578125" style="97" customWidth="1"/>
    <col min="8" max="8" width="24.28515625" style="97" customWidth="1"/>
    <col min="9" max="9" width="14.28515625" style="97" customWidth="1"/>
    <col min="10" max="10" width="12" style="97" bestFit="1" customWidth="1"/>
    <col min="11" max="11" width="12" style="97" customWidth="1"/>
    <col min="12" max="12" width="12.42578125" style="97" customWidth="1"/>
    <col min="13" max="13" width="7.140625" style="97" customWidth="1"/>
    <col min="14" max="15" width="8.42578125" style="97" customWidth="1"/>
    <col min="16" max="16" width="11.7109375" style="97" bestFit="1" customWidth="1"/>
    <col min="17" max="17" width="10" style="97" bestFit="1" customWidth="1"/>
    <col min="18" max="16384" width="9" style="97"/>
  </cols>
  <sheetData>
    <row r="1" spans="1:13" s="55" customFormat="1" ht="51" customHeight="1" thickBot="1" x14ac:dyDescent="0.3">
      <c r="A1" s="1002" t="s">
        <v>143</v>
      </c>
      <c r="B1" s="1002"/>
      <c r="C1" s="1002"/>
      <c r="D1" s="1002"/>
      <c r="E1" s="1002"/>
      <c r="F1" s="1002"/>
      <c r="G1" s="1002"/>
      <c r="H1" s="1002"/>
      <c r="I1" s="1002"/>
      <c r="J1" s="1002"/>
      <c r="K1" s="1002"/>
      <c r="L1" s="1002"/>
      <c r="M1" s="1002"/>
    </row>
    <row r="2" spans="1:13" s="55" customFormat="1" ht="30" customHeight="1" thickTop="1" x14ac:dyDescent="0.25">
      <c r="A2" s="1031" t="s">
        <v>2254</v>
      </c>
      <c r="B2" s="1031"/>
      <c r="C2" s="1031"/>
      <c r="D2" s="1031"/>
      <c r="E2" s="1031"/>
      <c r="F2" s="1031"/>
      <c r="G2" s="1031"/>
      <c r="H2" s="1031"/>
      <c r="I2" s="1031"/>
      <c r="J2" s="1031"/>
      <c r="K2" s="1031"/>
      <c r="L2" s="1031"/>
      <c r="M2" s="1031"/>
    </row>
    <row r="3" spans="1:13" s="606" customFormat="1" ht="21" x14ac:dyDescent="0.25">
      <c r="A3" s="694" t="s">
        <v>2255</v>
      </c>
      <c r="B3" s="627"/>
      <c r="C3" s="628"/>
      <c r="D3" s="627"/>
      <c r="E3" s="627"/>
      <c r="F3" s="627"/>
      <c r="G3" s="627"/>
      <c r="H3" s="627"/>
      <c r="I3" s="627"/>
      <c r="J3" s="627"/>
      <c r="K3" s="627"/>
      <c r="L3" s="627"/>
      <c r="M3" s="627"/>
    </row>
    <row r="4" spans="1:13" s="608" customFormat="1" ht="15.75" x14ac:dyDescent="0.25">
      <c r="A4" s="607" t="s">
        <v>2256</v>
      </c>
      <c r="B4" s="609"/>
      <c r="C4" s="609"/>
      <c r="G4" s="97"/>
      <c r="H4" s="97"/>
    </row>
    <row r="5" spans="1:13" s="608" customFormat="1" ht="15.75" x14ac:dyDescent="0.25">
      <c r="A5" s="695" t="s">
        <v>2257</v>
      </c>
      <c r="B5" s="97"/>
      <c r="C5" s="609"/>
      <c r="G5" s="97"/>
      <c r="H5" s="97"/>
    </row>
    <row r="6" spans="1:13" s="608" customFormat="1" ht="15.75" x14ac:dyDescent="0.25">
      <c r="A6" s="695" t="s">
        <v>2258</v>
      </c>
      <c r="C6" s="609"/>
      <c r="G6" s="97"/>
      <c r="H6" s="97"/>
    </row>
    <row r="7" spans="1:13" s="608" customFormat="1" ht="15.75" x14ac:dyDescent="0.25">
      <c r="A7" s="696" t="s">
        <v>2259</v>
      </c>
      <c r="C7" s="609"/>
      <c r="G7" s="97"/>
      <c r="H7" s="97"/>
    </row>
    <row r="8" spans="1:13" s="608" customFormat="1" ht="15.75" x14ac:dyDescent="0.25">
      <c r="A8" s="97"/>
      <c r="B8" s="265" t="s">
        <v>2260</v>
      </c>
      <c r="C8" s="609"/>
      <c r="G8" s="265"/>
      <c r="H8" s="265"/>
    </row>
    <row r="9" spans="1:13" s="608" customFormat="1" ht="15.75" x14ac:dyDescent="0.25">
      <c r="A9" s="97"/>
      <c r="B9" s="265" t="s">
        <v>2261</v>
      </c>
      <c r="C9" s="609"/>
      <c r="G9" s="265"/>
      <c r="H9" s="265"/>
    </row>
    <row r="10" spans="1:13" s="608" customFormat="1" ht="15.75" x14ac:dyDescent="0.25">
      <c r="A10" s="97"/>
      <c r="B10" s="697" t="s">
        <v>2262</v>
      </c>
      <c r="C10" s="609"/>
      <c r="G10" s="265"/>
      <c r="H10" s="265"/>
    </row>
    <row r="11" spans="1:13" s="608" customFormat="1" ht="15.75" x14ac:dyDescent="0.25">
      <c r="A11" s="698" t="s">
        <v>2263</v>
      </c>
      <c r="B11" s="265" t="s">
        <v>2264</v>
      </c>
      <c r="C11" s="609"/>
      <c r="G11" s="265"/>
      <c r="H11" s="265"/>
    </row>
    <row r="12" spans="1:13" s="608" customFormat="1" ht="15.75" x14ac:dyDescent="0.25">
      <c r="B12" s="265" t="s">
        <v>2265</v>
      </c>
      <c r="C12" s="609"/>
      <c r="G12" s="265"/>
      <c r="H12" s="265"/>
    </row>
    <row r="13" spans="1:13" s="608" customFormat="1" ht="15.75" x14ac:dyDescent="0.25">
      <c r="A13" s="795" t="s">
        <v>57</v>
      </c>
      <c r="B13" s="5" t="s">
        <v>1876</v>
      </c>
      <c r="C13" s="609"/>
      <c r="G13" s="97"/>
    </row>
    <row r="14" spans="1:13" s="608" customFormat="1" ht="15.75" x14ac:dyDescent="0.25">
      <c r="A14" s="795" t="s">
        <v>2266</v>
      </c>
      <c r="B14" s="5" t="s">
        <v>1876</v>
      </c>
      <c r="E14" s="606"/>
      <c r="F14" s="606"/>
      <c r="G14" s="606"/>
      <c r="J14" s="606"/>
    </row>
    <row r="15" spans="1:13" ht="15.75" x14ac:dyDescent="0.25">
      <c r="A15" s="5"/>
      <c r="B15" s="5"/>
      <c r="C15" s="5"/>
      <c r="D15" s="5"/>
      <c r="E15"/>
    </row>
    <row r="16" spans="1:13" ht="15.75" x14ac:dyDescent="0.25">
      <c r="A16" s="795" t="s">
        <v>2267</v>
      </c>
      <c r="B16" s="795" t="s">
        <v>1877</v>
      </c>
      <c r="C16" s="5"/>
      <c r="D16" s="5"/>
      <c r="E16"/>
      <c r="F16"/>
    </row>
    <row r="17" spans="1:10" ht="15.75" x14ac:dyDescent="0.25">
      <c r="A17" s="795" t="s">
        <v>1873</v>
      </c>
      <c r="B17" s="5" t="s">
        <v>2268</v>
      </c>
      <c r="C17" s="5" t="s">
        <v>2269</v>
      </c>
      <c r="D17" s="5" t="s">
        <v>1875</v>
      </c>
      <c r="E17"/>
      <c r="F17"/>
      <c r="G17" s="269"/>
    </row>
    <row r="18" spans="1:10" ht="15.75" x14ac:dyDescent="0.25">
      <c r="A18" s="10" t="s">
        <v>2270</v>
      </c>
      <c r="B18" s="623">
        <v>500</v>
      </c>
      <c r="C18" s="623">
        <v>500</v>
      </c>
      <c r="D18" s="623">
        <v>500</v>
      </c>
      <c r="E18"/>
      <c r="F18"/>
      <c r="G18" s="269"/>
    </row>
    <row r="19" spans="1:10" ht="15.75" x14ac:dyDescent="0.25">
      <c r="A19" s="10" t="s">
        <v>2271</v>
      </c>
      <c r="B19" s="623">
        <v>2681</v>
      </c>
      <c r="C19" s="623">
        <v>4481.916666666667</v>
      </c>
      <c r="D19" s="623">
        <v>3818.4210526315787</v>
      </c>
      <c r="E19"/>
      <c r="F19"/>
      <c r="G19" s="269"/>
    </row>
    <row r="20" spans="1:10" ht="15.75" x14ac:dyDescent="0.25">
      <c r="A20" s="10" t="s">
        <v>390</v>
      </c>
      <c r="B20" s="623">
        <v>2848.1666666666665</v>
      </c>
      <c r="C20" s="623">
        <v>5173.833333333333</v>
      </c>
      <c r="D20" s="623">
        <v>4398.6111111111113</v>
      </c>
      <c r="E20"/>
      <c r="F20"/>
      <c r="G20" s="269"/>
    </row>
    <row r="21" spans="1:10" ht="15.75" x14ac:dyDescent="0.25">
      <c r="A21" s="10" t="s">
        <v>391</v>
      </c>
      <c r="B21" s="623">
        <v>3391.3333333333335</v>
      </c>
      <c r="C21" s="623">
        <v>5340.545454545455</v>
      </c>
      <c r="D21" s="623">
        <v>4463.3999999999996</v>
      </c>
      <c r="E21"/>
      <c r="F21"/>
    </row>
    <row r="22" spans="1:10" ht="15.75" x14ac:dyDescent="0.25">
      <c r="A22" s="10" t="s">
        <v>2272</v>
      </c>
      <c r="B22" s="623"/>
      <c r="C22" s="623">
        <v>5341</v>
      </c>
      <c r="D22" s="623">
        <v>5341</v>
      </c>
      <c r="E22"/>
      <c r="F22"/>
    </row>
    <row r="23" spans="1:10" ht="15.75" x14ac:dyDescent="0.25">
      <c r="A23" s="10" t="s">
        <v>2273</v>
      </c>
      <c r="B23" s="623">
        <v>3871</v>
      </c>
      <c r="C23" s="623">
        <v>3590.3333333333335</v>
      </c>
      <c r="D23" s="623">
        <v>3738.0526315789475</v>
      </c>
      <c r="E23"/>
      <c r="F23"/>
    </row>
    <row r="24" spans="1:10" ht="15.75" x14ac:dyDescent="0.25">
      <c r="A24" s="10" t="s">
        <v>1875</v>
      </c>
      <c r="B24" s="623">
        <v>2621.1428571428573</v>
      </c>
      <c r="C24" s="623">
        <v>4149.4038461538457</v>
      </c>
      <c r="D24" s="623">
        <v>3466.5638297872342</v>
      </c>
      <c r="E24"/>
      <c r="F24"/>
    </row>
    <row r="25" spans="1:10" ht="15.75" x14ac:dyDescent="0.25">
      <c r="A25" s="5"/>
      <c r="B25" s="5"/>
      <c r="C25" s="5"/>
      <c r="D25" s="5"/>
      <c r="E25"/>
      <c r="F25"/>
    </row>
    <row r="26" spans="1:10" ht="15.75" x14ac:dyDescent="0.25">
      <c r="A26" s="5"/>
      <c r="B26" s="5"/>
      <c r="C26" s="5"/>
      <c r="D26" s="5"/>
      <c r="E26"/>
      <c r="H26"/>
      <c r="I26"/>
      <c r="J26"/>
    </row>
    <row r="27" spans="1:10" ht="15.75" x14ac:dyDescent="0.25">
      <c r="A27" s="5"/>
      <c r="B27" s="5"/>
      <c r="C27" s="5"/>
      <c r="D27" s="5"/>
      <c r="E27"/>
      <c r="H27"/>
      <c r="I27"/>
      <c r="J27"/>
    </row>
    <row r="28" spans="1:10" ht="15.75" x14ac:dyDescent="0.25">
      <c r="A28" s="265"/>
      <c r="B28" s="5"/>
      <c r="C28" s="5"/>
      <c r="D28" s="5"/>
      <c r="E28"/>
      <c r="F28"/>
      <c r="H28"/>
      <c r="I28"/>
      <c r="J28"/>
    </row>
    <row r="29" spans="1:10" ht="15.75" x14ac:dyDescent="0.25">
      <c r="A29" s="699"/>
      <c r="B29" s="5"/>
      <c r="C29" s="5"/>
      <c r="D29" s="5"/>
      <c r="E29"/>
      <c r="F29"/>
      <c r="H29"/>
      <c r="I29"/>
      <c r="J29"/>
    </row>
    <row r="30" spans="1:10" x14ac:dyDescent="0.25">
      <c r="A30" s="1"/>
      <c r="B30"/>
      <c r="C30"/>
      <c r="D30"/>
      <c r="E30"/>
      <c r="F30"/>
      <c r="H30"/>
      <c r="I30"/>
      <c r="J30"/>
    </row>
    <row r="31" spans="1:10" x14ac:dyDescent="0.25">
      <c r="A31" s="1"/>
      <c r="B31"/>
      <c r="C31"/>
      <c r="D31"/>
      <c r="E31"/>
      <c r="F31"/>
      <c r="H31"/>
      <c r="I31"/>
      <c r="J31"/>
    </row>
    <row r="32" spans="1:10" x14ac:dyDescent="0.25">
      <c r="A32" s="1"/>
      <c r="B32"/>
      <c r="C32"/>
      <c r="D32"/>
      <c r="E32"/>
      <c r="F32"/>
      <c r="H32"/>
      <c r="I32"/>
      <c r="J32"/>
    </row>
    <row r="33" spans="1:10" x14ac:dyDescent="0.25">
      <c r="A33" s="1"/>
      <c r="B33"/>
      <c r="C33"/>
      <c r="D33"/>
      <c r="E33"/>
      <c r="F33"/>
      <c r="H33"/>
      <c r="I33"/>
      <c r="J33"/>
    </row>
    <row r="34" spans="1:10" x14ac:dyDescent="0.25">
      <c r="A34" s="1"/>
      <c r="B34"/>
      <c r="C34"/>
      <c r="D34"/>
      <c r="E34"/>
      <c r="F34"/>
    </row>
    <row r="35" spans="1:10" x14ac:dyDescent="0.25">
      <c r="A35" s="1"/>
      <c r="B35"/>
      <c r="C35"/>
      <c r="D35"/>
      <c r="E35"/>
      <c r="F35"/>
    </row>
    <row r="36" spans="1:10" x14ac:dyDescent="0.25">
      <c r="A36" s="1"/>
      <c r="B36"/>
      <c r="C36"/>
      <c r="D36"/>
      <c r="E36"/>
      <c r="F36"/>
    </row>
    <row r="37" spans="1:10" x14ac:dyDescent="0.25">
      <c r="A37"/>
      <c r="B37"/>
      <c r="C37"/>
      <c r="D37"/>
      <c r="E37"/>
      <c r="F37"/>
    </row>
    <row r="38" spans="1:10" x14ac:dyDescent="0.25">
      <c r="A38"/>
      <c r="B38"/>
      <c r="C38"/>
      <c r="D38"/>
      <c r="E38"/>
      <c r="F38"/>
    </row>
    <row r="39" spans="1:10" x14ac:dyDescent="0.25">
      <c r="A39"/>
      <c r="B39"/>
      <c r="C39"/>
      <c r="D39"/>
      <c r="E39"/>
      <c r="F39"/>
    </row>
    <row r="40" spans="1:10" x14ac:dyDescent="0.25">
      <c r="A40"/>
      <c r="B40"/>
      <c r="C40"/>
      <c r="D40"/>
      <c r="E40"/>
      <c r="F40"/>
    </row>
    <row r="41" spans="1:10" x14ac:dyDescent="0.25">
      <c r="A41"/>
      <c r="B41"/>
      <c r="C41"/>
      <c r="D41"/>
      <c r="E41"/>
      <c r="F41"/>
    </row>
    <row r="42" spans="1:10" x14ac:dyDescent="0.25">
      <c r="A42"/>
      <c r="B42"/>
      <c r="C42"/>
      <c r="D42"/>
      <c r="E42"/>
      <c r="F42"/>
    </row>
    <row r="43" spans="1:10" x14ac:dyDescent="0.25">
      <c r="A43"/>
      <c r="B43"/>
      <c r="C43"/>
      <c r="D43"/>
      <c r="E43"/>
      <c r="F43"/>
    </row>
    <row r="44" spans="1:10" x14ac:dyDescent="0.25">
      <c r="A44"/>
      <c r="B44"/>
      <c r="C44"/>
      <c r="D44"/>
      <c r="E44"/>
      <c r="F44"/>
    </row>
    <row r="45" spans="1:10" x14ac:dyDescent="0.25">
      <c r="A45"/>
      <c r="B45"/>
      <c r="C45"/>
      <c r="D45"/>
      <c r="E45"/>
      <c r="F45"/>
    </row>
    <row r="46" spans="1:10" x14ac:dyDescent="0.25">
      <c r="A46"/>
      <c r="B46"/>
      <c r="C46"/>
      <c r="D46"/>
      <c r="E46"/>
      <c r="F46"/>
    </row>
    <row r="47" spans="1:10" x14ac:dyDescent="0.25">
      <c r="A47"/>
      <c r="B47"/>
      <c r="C47"/>
      <c r="D47"/>
      <c r="E47"/>
      <c r="F47"/>
    </row>
    <row r="48" spans="1:10" x14ac:dyDescent="0.25">
      <c r="A48"/>
      <c r="B48"/>
      <c r="C48"/>
      <c r="D48"/>
      <c r="E48"/>
      <c r="F48"/>
    </row>
    <row r="49" spans="1:6" x14ac:dyDescent="0.25">
      <c r="A49"/>
      <c r="B49"/>
      <c r="C49"/>
      <c r="D49"/>
      <c r="E49"/>
      <c r="F49"/>
    </row>
    <row r="50" spans="1:6" x14ac:dyDescent="0.25">
      <c r="A50"/>
      <c r="B50"/>
      <c r="C50"/>
      <c r="D50"/>
      <c r="E50"/>
      <c r="F50"/>
    </row>
    <row r="51" spans="1:6" x14ac:dyDescent="0.25">
      <c r="A51"/>
      <c r="B51"/>
      <c r="C51"/>
      <c r="D51"/>
      <c r="E51"/>
      <c r="F51"/>
    </row>
    <row r="52" spans="1:6" x14ac:dyDescent="0.25">
      <c r="A52"/>
      <c r="B52"/>
      <c r="C52"/>
      <c r="D52"/>
      <c r="E52"/>
      <c r="F52"/>
    </row>
    <row r="53" spans="1:6" x14ac:dyDescent="0.25">
      <c r="A53"/>
      <c r="B53"/>
      <c r="C53"/>
      <c r="D53"/>
      <c r="E53"/>
      <c r="F53"/>
    </row>
    <row r="54" spans="1:6" x14ac:dyDescent="0.25">
      <c r="A54"/>
      <c r="B54"/>
      <c r="C54"/>
      <c r="D54"/>
      <c r="E54"/>
      <c r="F54"/>
    </row>
    <row r="55" spans="1:6" x14ac:dyDescent="0.25">
      <c r="A55"/>
      <c r="B55"/>
      <c r="C55"/>
      <c r="D55"/>
      <c r="E55"/>
      <c r="F55"/>
    </row>
    <row r="56" spans="1:6" x14ac:dyDescent="0.25">
      <c r="A56"/>
      <c r="B56"/>
      <c r="C56"/>
      <c r="D56"/>
      <c r="E56"/>
      <c r="F56"/>
    </row>
    <row r="57" spans="1:6" x14ac:dyDescent="0.25">
      <c r="A57"/>
      <c r="B57"/>
      <c r="C57"/>
      <c r="D57"/>
      <c r="E57"/>
      <c r="F57"/>
    </row>
    <row r="58" spans="1:6" x14ac:dyDescent="0.25">
      <c r="A58"/>
      <c r="B58"/>
      <c r="C58"/>
      <c r="D58"/>
      <c r="E58"/>
      <c r="F58"/>
    </row>
    <row r="59" spans="1:6" x14ac:dyDescent="0.25">
      <c r="A59"/>
      <c r="B59"/>
      <c r="C59"/>
      <c r="D59"/>
      <c r="E59"/>
      <c r="F59"/>
    </row>
    <row r="60" spans="1:6" x14ac:dyDescent="0.25">
      <c r="A60"/>
      <c r="B60"/>
      <c r="C60"/>
      <c r="D60"/>
      <c r="E60"/>
      <c r="F60"/>
    </row>
    <row r="61" spans="1:6" x14ac:dyDescent="0.25">
      <c r="A61"/>
      <c r="B61"/>
      <c r="C61"/>
      <c r="D61"/>
      <c r="E61"/>
      <c r="F61"/>
    </row>
  </sheetData>
  <mergeCells count="2">
    <mergeCell ref="A1:M1"/>
    <mergeCell ref="A2:M2"/>
  </mergeCells>
  <printOptions horizontalCentered="1"/>
  <pageMargins left="0.11811023622047245" right="0.11811023622047245" top="0.15748031496062992" bottom="0.15748031496062992" header="0.31496062992125984" footer="0.31496062992125984"/>
  <pageSetup paperSize="9" scale="77" orientation="landscape" horizontalDpi="4294967293" verticalDpi="4294967293" r:id="rId2"/>
  <drawing r:id="rId3"/>
  <extLst>
    <ext xmlns:x14="http://schemas.microsoft.com/office/spreadsheetml/2009/9/main" uri="{A8765BA9-456A-4dab-B4F3-ACF838C121DE}">
      <x14:slicerList>
        <x14:slicer r:id="rId4"/>
      </x14:slicerList>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0DDB4-8CA1-4F2B-9293-A71646059066}">
  <dimension ref="A1:AQ137"/>
  <sheetViews>
    <sheetView showGridLines="0" topLeftCell="A2" workbookViewId="0">
      <selection activeCell="C10" sqref="A1:E137"/>
    </sheetView>
  </sheetViews>
  <sheetFormatPr defaultColWidth="9" defaultRowHeight="12.75" x14ac:dyDescent="0.2"/>
  <cols>
    <col min="1" max="1" width="10.7109375" style="395" customWidth="1"/>
    <col min="2" max="2" width="10" style="395" bestFit="1" customWidth="1"/>
    <col min="3" max="3" width="9.7109375" style="395" customWidth="1"/>
    <col min="4" max="4" width="11" style="397" customWidth="1"/>
    <col min="5" max="5" width="9" style="395"/>
    <col min="6" max="6" width="15.28515625" style="395" customWidth="1"/>
    <col min="7" max="7" width="16.7109375" style="395" customWidth="1"/>
    <col min="8" max="10" width="10.28515625" style="395" customWidth="1"/>
    <col min="11" max="11" width="10" style="395" customWidth="1"/>
    <col min="12" max="18" width="10.7109375" style="395" customWidth="1"/>
    <col min="19" max="19" width="9.28515625" style="395" customWidth="1"/>
    <col min="20" max="25" width="10.7109375" style="395" customWidth="1"/>
    <col min="26" max="42" width="10.7109375" style="395" bestFit="1" customWidth="1"/>
    <col min="43" max="43" width="9.28515625" style="395" bestFit="1" customWidth="1"/>
    <col min="44" max="16384" width="9" style="395"/>
  </cols>
  <sheetData>
    <row r="1" spans="1:43" ht="15" x14ac:dyDescent="0.25">
      <c r="A1" s="394" t="s">
        <v>1888</v>
      </c>
      <c r="B1" s="394" t="s">
        <v>2266</v>
      </c>
      <c r="C1" s="394" t="s">
        <v>1924</v>
      </c>
      <c r="D1" s="393" t="s">
        <v>138</v>
      </c>
      <c r="E1" s="394" t="s">
        <v>57</v>
      </c>
      <c r="F1"/>
      <c r="G1"/>
      <c r="H1"/>
      <c r="I1"/>
      <c r="J1"/>
      <c r="K1"/>
      <c r="L1" s="393"/>
      <c r="M1" s="394"/>
    </row>
    <row r="2" spans="1:43" ht="15" x14ac:dyDescent="0.25">
      <c r="A2" s="395" t="s">
        <v>2270</v>
      </c>
      <c r="B2" s="395" t="s">
        <v>2489</v>
      </c>
      <c r="C2" s="395" t="s">
        <v>2268</v>
      </c>
      <c r="D2" s="397">
        <v>500</v>
      </c>
      <c r="E2" s="395" t="s">
        <v>2490</v>
      </c>
      <c r="F2"/>
      <c r="G2"/>
      <c r="H2"/>
      <c r="I2"/>
      <c r="J2"/>
      <c r="K2"/>
    </row>
    <row r="3" spans="1:43" ht="15" x14ac:dyDescent="0.25">
      <c r="A3" s="395" t="s">
        <v>2270</v>
      </c>
      <c r="B3" s="395" t="s">
        <v>2489</v>
      </c>
      <c r="C3" s="395" t="s">
        <v>2491</v>
      </c>
      <c r="D3" s="397">
        <v>500</v>
      </c>
      <c r="E3" s="395" t="s">
        <v>2490</v>
      </c>
      <c r="F3"/>
      <c r="G3"/>
      <c r="H3"/>
      <c r="I3"/>
      <c r="J3"/>
      <c r="K3"/>
      <c r="L3"/>
      <c r="M3"/>
      <c r="N3"/>
      <c r="O3"/>
      <c r="P3"/>
      <c r="Q3"/>
      <c r="R3"/>
      <c r="S3"/>
      <c r="T3"/>
      <c r="U3"/>
      <c r="V3"/>
      <c r="W3"/>
      <c r="X3"/>
      <c r="Y3"/>
      <c r="Z3"/>
      <c r="AA3"/>
      <c r="AB3"/>
      <c r="AC3"/>
      <c r="AD3"/>
      <c r="AE3"/>
      <c r="AF3"/>
      <c r="AG3"/>
      <c r="AH3"/>
      <c r="AI3"/>
      <c r="AJ3"/>
      <c r="AK3"/>
      <c r="AL3"/>
      <c r="AM3"/>
      <c r="AN3"/>
      <c r="AO3"/>
      <c r="AP3"/>
      <c r="AQ3"/>
    </row>
    <row r="4" spans="1:43" ht="15" x14ac:dyDescent="0.25">
      <c r="A4" s="395" t="s">
        <v>2270</v>
      </c>
      <c r="B4" s="395" t="s">
        <v>2489</v>
      </c>
      <c r="C4" s="395" t="s">
        <v>2269</v>
      </c>
      <c r="D4" s="397">
        <v>500</v>
      </c>
      <c r="E4" s="395" t="s">
        <v>2490</v>
      </c>
      <c r="F4"/>
      <c r="G4"/>
      <c r="H4"/>
      <c r="I4"/>
      <c r="J4"/>
      <c r="K4"/>
      <c r="L4"/>
      <c r="M4"/>
      <c r="N4"/>
      <c r="O4"/>
      <c r="P4"/>
      <c r="Q4"/>
      <c r="R4"/>
      <c r="S4"/>
      <c r="T4"/>
      <c r="U4"/>
      <c r="V4"/>
      <c r="W4"/>
      <c r="X4"/>
      <c r="Y4"/>
      <c r="Z4"/>
      <c r="AA4"/>
      <c r="AB4"/>
      <c r="AC4"/>
      <c r="AD4"/>
      <c r="AE4"/>
      <c r="AF4"/>
      <c r="AG4"/>
      <c r="AH4"/>
      <c r="AI4"/>
      <c r="AJ4"/>
      <c r="AK4"/>
      <c r="AL4"/>
      <c r="AM4"/>
      <c r="AN4"/>
      <c r="AO4"/>
      <c r="AP4"/>
      <c r="AQ4"/>
    </row>
    <row r="5" spans="1:43" ht="15" x14ac:dyDescent="0.25">
      <c r="A5" s="395" t="s">
        <v>2270</v>
      </c>
      <c r="B5" s="395" t="s">
        <v>2492</v>
      </c>
      <c r="C5" s="395" t="s">
        <v>2268</v>
      </c>
      <c r="D5" s="397">
        <v>500</v>
      </c>
      <c r="E5" s="395" t="s">
        <v>2490</v>
      </c>
      <c r="F5"/>
      <c r="G5"/>
      <c r="H5"/>
      <c r="I5"/>
      <c r="J5"/>
      <c r="K5"/>
      <c r="L5"/>
      <c r="M5"/>
      <c r="N5"/>
      <c r="O5"/>
      <c r="P5"/>
      <c r="Q5"/>
      <c r="R5"/>
      <c r="S5"/>
      <c r="T5"/>
      <c r="U5"/>
      <c r="V5"/>
      <c r="W5"/>
      <c r="X5"/>
      <c r="Y5"/>
      <c r="Z5"/>
      <c r="AA5"/>
      <c r="AB5"/>
      <c r="AC5"/>
      <c r="AD5"/>
      <c r="AE5"/>
      <c r="AF5"/>
      <c r="AG5"/>
      <c r="AH5"/>
      <c r="AI5"/>
      <c r="AJ5"/>
      <c r="AK5"/>
      <c r="AL5"/>
      <c r="AM5"/>
      <c r="AN5"/>
      <c r="AO5"/>
      <c r="AP5"/>
      <c r="AQ5"/>
    </row>
    <row r="6" spans="1:43" ht="15" x14ac:dyDescent="0.25">
      <c r="A6" s="395" t="s">
        <v>2270</v>
      </c>
      <c r="B6" s="395" t="s">
        <v>2493</v>
      </c>
      <c r="C6" s="395" t="s">
        <v>2268</v>
      </c>
      <c r="D6" s="397">
        <v>500</v>
      </c>
      <c r="E6" s="395" t="s">
        <v>2490</v>
      </c>
      <c r="F6"/>
      <c r="G6"/>
      <c r="H6"/>
      <c r="I6"/>
      <c r="J6"/>
      <c r="K6"/>
      <c r="L6"/>
      <c r="M6"/>
      <c r="N6"/>
      <c r="O6"/>
      <c r="P6"/>
      <c r="Q6"/>
      <c r="R6"/>
      <c r="S6"/>
      <c r="T6"/>
      <c r="U6"/>
      <c r="V6"/>
      <c r="W6"/>
      <c r="X6"/>
      <c r="Y6"/>
      <c r="Z6"/>
      <c r="AA6"/>
      <c r="AB6"/>
      <c r="AC6"/>
      <c r="AD6"/>
      <c r="AE6"/>
      <c r="AF6"/>
      <c r="AG6"/>
      <c r="AH6"/>
      <c r="AI6"/>
      <c r="AJ6"/>
      <c r="AK6"/>
      <c r="AL6"/>
      <c r="AM6"/>
      <c r="AN6"/>
      <c r="AO6"/>
      <c r="AP6"/>
      <c r="AQ6"/>
    </row>
    <row r="7" spans="1:43" ht="15" x14ac:dyDescent="0.25">
      <c r="A7" s="395" t="s">
        <v>2270</v>
      </c>
      <c r="B7" s="395" t="s">
        <v>2493</v>
      </c>
      <c r="C7" s="395" t="s">
        <v>2491</v>
      </c>
      <c r="D7" s="397">
        <v>500</v>
      </c>
      <c r="E7" s="395" t="s">
        <v>2490</v>
      </c>
      <c r="F7"/>
      <c r="G7"/>
      <c r="H7"/>
      <c r="I7"/>
      <c r="J7"/>
      <c r="K7"/>
      <c r="L7"/>
      <c r="M7"/>
      <c r="N7"/>
      <c r="O7"/>
      <c r="P7"/>
      <c r="Q7"/>
      <c r="R7"/>
      <c r="S7"/>
      <c r="T7"/>
      <c r="U7"/>
      <c r="V7"/>
      <c r="W7"/>
      <c r="X7"/>
      <c r="Y7"/>
      <c r="Z7"/>
      <c r="AA7"/>
      <c r="AB7"/>
      <c r="AC7"/>
      <c r="AD7"/>
      <c r="AE7"/>
      <c r="AF7"/>
      <c r="AG7"/>
      <c r="AH7"/>
      <c r="AI7"/>
      <c r="AJ7"/>
      <c r="AK7"/>
      <c r="AL7"/>
      <c r="AM7"/>
      <c r="AN7"/>
      <c r="AO7"/>
      <c r="AP7"/>
      <c r="AQ7"/>
    </row>
    <row r="8" spans="1:43" ht="15" x14ac:dyDescent="0.25">
      <c r="A8" s="395" t="s">
        <v>2270</v>
      </c>
      <c r="B8" s="395" t="s">
        <v>2493</v>
      </c>
      <c r="C8" s="395" t="s">
        <v>2269</v>
      </c>
      <c r="D8" s="397">
        <v>500</v>
      </c>
      <c r="E8" s="395" t="s">
        <v>2490</v>
      </c>
      <c r="F8"/>
      <c r="G8"/>
      <c r="H8"/>
      <c r="I8"/>
      <c r="J8"/>
      <c r="K8"/>
      <c r="L8"/>
      <c r="M8"/>
      <c r="N8"/>
      <c r="O8"/>
      <c r="P8"/>
      <c r="Q8"/>
      <c r="R8"/>
      <c r="S8"/>
      <c r="T8"/>
      <c r="U8"/>
      <c r="V8"/>
      <c r="W8"/>
      <c r="X8"/>
      <c r="Y8"/>
      <c r="Z8"/>
      <c r="AA8"/>
      <c r="AB8"/>
      <c r="AC8"/>
      <c r="AD8"/>
      <c r="AE8"/>
      <c r="AF8"/>
      <c r="AG8"/>
      <c r="AH8"/>
      <c r="AI8"/>
      <c r="AJ8"/>
      <c r="AK8"/>
      <c r="AL8"/>
      <c r="AM8"/>
      <c r="AN8"/>
      <c r="AO8"/>
      <c r="AP8"/>
      <c r="AQ8"/>
    </row>
    <row r="9" spans="1:43" ht="15" x14ac:dyDescent="0.25">
      <c r="A9" s="395" t="s">
        <v>2270</v>
      </c>
      <c r="B9" s="395" t="s">
        <v>2494</v>
      </c>
      <c r="C9" s="395" t="s">
        <v>2268</v>
      </c>
      <c r="D9" s="397">
        <v>500</v>
      </c>
      <c r="E9" s="395" t="s">
        <v>2490</v>
      </c>
      <c r="F9"/>
      <c r="G9"/>
      <c r="H9"/>
      <c r="I9"/>
      <c r="J9"/>
      <c r="K9"/>
      <c r="L9"/>
      <c r="M9"/>
      <c r="N9"/>
      <c r="O9"/>
      <c r="P9"/>
      <c r="Q9"/>
      <c r="R9"/>
      <c r="S9"/>
      <c r="T9"/>
      <c r="U9"/>
      <c r="V9"/>
      <c r="W9"/>
      <c r="X9"/>
      <c r="Y9"/>
      <c r="Z9"/>
      <c r="AA9"/>
      <c r="AB9"/>
      <c r="AC9"/>
      <c r="AD9"/>
      <c r="AE9"/>
      <c r="AF9"/>
      <c r="AG9"/>
      <c r="AH9"/>
      <c r="AI9"/>
      <c r="AJ9"/>
      <c r="AK9"/>
      <c r="AL9"/>
      <c r="AM9"/>
      <c r="AN9"/>
      <c r="AO9"/>
      <c r="AP9"/>
      <c r="AQ9"/>
    </row>
    <row r="10" spans="1:43" ht="15" x14ac:dyDescent="0.25">
      <c r="A10" s="395" t="s">
        <v>2270</v>
      </c>
      <c r="B10" s="395" t="s">
        <v>2494</v>
      </c>
      <c r="C10" s="395" t="s">
        <v>2269</v>
      </c>
      <c r="D10" s="397">
        <v>500</v>
      </c>
      <c r="E10" s="395" t="s">
        <v>2490</v>
      </c>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row>
    <row r="11" spans="1:43" ht="15" x14ac:dyDescent="0.25">
      <c r="A11" s="395" t="s">
        <v>2270</v>
      </c>
      <c r="B11" s="395" t="s">
        <v>2495</v>
      </c>
      <c r="C11" s="395" t="s">
        <v>2268</v>
      </c>
      <c r="D11" s="397">
        <v>500</v>
      </c>
      <c r="E11" s="395" t="s">
        <v>2490</v>
      </c>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row>
    <row r="12" spans="1:43" ht="15" x14ac:dyDescent="0.25">
      <c r="A12" s="395" t="s">
        <v>2270</v>
      </c>
      <c r="B12" s="395" t="s">
        <v>2495</v>
      </c>
      <c r="C12" s="395" t="s">
        <v>2491</v>
      </c>
      <c r="D12" s="397">
        <v>500</v>
      </c>
      <c r="E12" s="395" t="s">
        <v>2490</v>
      </c>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row>
    <row r="13" spans="1:43" ht="15" x14ac:dyDescent="0.25">
      <c r="A13" s="395" t="s">
        <v>2270</v>
      </c>
      <c r="B13" s="395" t="s">
        <v>2496</v>
      </c>
      <c r="C13" s="395" t="s">
        <v>2268</v>
      </c>
      <c r="D13" s="397">
        <v>500</v>
      </c>
      <c r="E13" s="395" t="s">
        <v>2490</v>
      </c>
      <c r="F13"/>
      <c r="G13"/>
      <c r="H13"/>
      <c r="I13"/>
      <c r="J13"/>
      <c r="K13"/>
      <c r="L13"/>
    </row>
    <row r="14" spans="1:43" ht="15" x14ac:dyDescent="0.25">
      <c r="A14" s="395" t="s">
        <v>2270</v>
      </c>
      <c r="B14" s="395" t="s">
        <v>2496</v>
      </c>
      <c r="C14" s="395" t="s">
        <v>2491</v>
      </c>
      <c r="D14" s="397">
        <v>500</v>
      </c>
      <c r="E14" s="395" t="s">
        <v>2490</v>
      </c>
      <c r="F14"/>
      <c r="G14"/>
      <c r="H14"/>
      <c r="I14"/>
      <c r="J14"/>
      <c r="K14"/>
      <c r="L14"/>
    </row>
    <row r="15" spans="1:43" ht="15" x14ac:dyDescent="0.25">
      <c r="A15" s="395" t="s">
        <v>2270</v>
      </c>
      <c r="B15" s="395" t="s">
        <v>2497</v>
      </c>
      <c r="C15" s="395" t="s">
        <v>2491</v>
      </c>
      <c r="D15" s="397">
        <v>500</v>
      </c>
      <c r="E15" s="395" t="s">
        <v>2490</v>
      </c>
      <c r="F15"/>
      <c r="G15"/>
      <c r="H15"/>
      <c r="I15"/>
      <c r="J15"/>
      <c r="K15"/>
      <c r="L15"/>
    </row>
    <row r="16" spans="1:43" ht="15" x14ac:dyDescent="0.25">
      <c r="A16" s="395" t="s">
        <v>2270</v>
      </c>
      <c r="B16" s="395" t="s">
        <v>2497</v>
      </c>
      <c r="C16" s="395" t="s">
        <v>2269</v>
      </c>
      <c r="D16" s="397">
        <v>500</v>
      </c>
      <c r="E16" s="395" t="s">
        <v>2490</v>
      </c>
      <c r="F16"/>
      <c r="G16"/>
      <c r="H16"/>
      <c r="I16"/>
      <c r="J16"/>
      <c r="K16"/>
      <c r="L16"/>
    </row>
    <row r="17" spans="1:12" ht="15" x14ac:dyDescent="0.25">
      <c r="A17" s="395" t="s">
        <v>2270</v>
      </c>
      <c r="B17" s="395" t="s">
        <v>2498</v>
      </c>
      <c r="C17" s="395" t="s">
        <v>2268</v>
      </c>
      <c r="D17" s="397">
        <v>500</v>
      </c>
      <c r="E17" s="395" t="s">
        <v>2490</v>
      </c>
      <c r="F17"/>
      <c r="G17"/>
      <c r="H17"/>
      <c r="I17"/>
      <c r="J17"/>
      <c r="K17"/>
      <c r="L17"/>
    </row>
    <row r="18" spans="1:12" ht="15" x14ac:dyDescent="0.25">
      <c r="A18" s="395" t="s">
        <v>2270</v>
      </c>
      <c r="B18" s="395" t="s">
        <v>2498</v>
      </c>
      <c r="C18" s="395" t="s">
        <v>2491</v>
      </c>
      <c r="D18" s="397">
        <v>500</v>
      </c>
      <c r="E18" s="395" t="s">
        <v>2490</v>
      </c>
      <c r="F18"/>
      <c r="G18"/>
      <c r="H18"/>
      <c r="I18"/>
      <c r="J18"/>
      <c r="K18"/>
      <c r="L18"/>
    </row>
    <row r="19" spans="1:12" ht="15" x14ac:dyDescent="0.25">
      <c r="A19" s="395" t="s">
        <v>2270</v>
      </c>
      <c r="B19" s="395" t="s">
        <v>2499</v>
      </c>
      <c r="C19" s="395" t="s">
        <v>2268</v>
      </c>
      <c r="D19" s="397">
        <v>500</v>
      </c>
      <c r="E19" s="395" t="s">
        <v>2490</v>
      </c>
      <c r="F19"/>
      <c r="G19"/>
      <c r="H19"/>
      <c r="I19"/>
      <c r="J19"/>
      <c r="K19"/>
      <c r="L19"/>
    </row>
    <row r="20" spans="1:12" ht="15" x14ac:dyDescent="0.25">
      <c r="A20" s="395" t="s">
        <v>2270</v>
      </c>
      <c r="B20" s="395" t="s">
        <v>2499</v>
      </c>
      <c r="C20" s="395" t="s">
        <v>2269</v>
      </c>
      <c r="D20" s="397">
        <v>500</v>
      </c>
      <c r="E20" s="395" t="s">
        <v>2490</v>
      </c>
      <c r="F20"/>
      <c r="G20"/>
      <c r="H20"/>
      <c r="I20"/>
      <c r="J20"/>
      <c r="K20"/>
      <c r="L20"/>
    </row>
    <row r="21" spans="1:12" ht="15" x14ac:dyDescent="0.25">
      <c r="A21" s="395" t="s">
        <v>2270</v>
      </c>
      <c r="B21" s="395" t="s">
        <v>2500</v>
      </c>
      <c r="C21" s="395" t="s">
        <v>2268</v>
      </c>
      <c r="D21" s="397">
        <v>500</v>
      </c>
      <c r="E21" s="395" t="s">
        <v>2490</v>
      </c>
      <c r="F21"/>
      <c r="G21"/>
      <c r="H21"/>
      <c r="I21"/>
      <c r="J21"/>
      <c r="K21"/>
      <c r="L21"/>
    </row>
    <row r="22" spans="1:12" ht="15" x14ac:dyDescent="0.25">
      <c r="A22" s="395" t="s">
        <v>2270</v>
      </c>
      <c r="B22" s="395" t="s">
        <v>2500</v>
      </c>
      <c r="C22" s="395" t="s">
        <v>2269</v>
      </c>
      <c r="D22" s="397">
        <v>500</v>
      </c>
      <c r="E22" s="395" t="s">
        <v>2490</v>
      </c>
      <c r="F22"/>
      <c r="G22"/>
      <c r="H22"/>
      <c r="I22"/>
      <c r="J22"/>
      <c r="K22"/>
      <c r="L22"/>
    </row>
    <row r="23" spans="1:12" ht="15" x14ac:dyDescent="0.25">
      <c r="A23" s="395" t="s">
        <v>2270</v>
      </c>
      <c r="B23" s="395" t="s">
        <v>2501</v>
      </c>
      <c r="C23" s="395" t="s">
        <v>2491</v>
      </c>
      <c r="D23" s="397">
        <v>500</v>
      </c>
      <c r="E23" s="395" t="s">
        <v>2490</v>
      </c>
      <c r="F23"/>
      <c r="G23"/>
      <c r="H23"/>
      <c r="I23"/>
      <c r="J23"/>
      <c r="K23"/>
      <c r="L23"/>
    </row>
    <row r="24" spans="1:12" ht="15" x14ac:dyDescent="0.25">
      <c r="A24" s="395" t="s">
        <v>2270</v>
      </c>
      <c r="B24" s="395" t="s">
        <v>2501</v>
      </c>
      <c r="C24" s="395" t="s">
        <v>2269</v>
      </c>
      <c r="D24" s="397">
        <v>500</v>
      </c>
      <c r="E24" s="395" t="s">
        <v>2490</v>
      </c>
      <c r="F24"/>
      <c r="G24"/>
      <c r="H24"/>
      <c r="I24"/>
      <c r="J24"/>
      <c r="K24"/>
      <c r="L24"/>
    </row>
    <row r="25" spans="1:12" ht="15" x14ac:dyDescent="0.25">
      <c r="A25" s="395" t="s">
        <v>2270</v>
      </c>
      <c r="B25" s="395" t="s">
        <v>2502</v>
      </c>
      <c r="C25" s="395" t="s">
        <v>2268</v>
      </c>
      <c r="D25" s="397">
        <v>500</v>
      </c>
      <c r="E25" s="395" t="s">
        <v>2490</v>
      </c>
      <c r="F25"/>
      <c r="G25"/>
      <c r="H25"/>
      <c r="I25"/>
      <c r="J25"/>
      <c r="K25"/>
      <c r="L25"/>
    </row>
    <row r="26" spans="1:12" ht="15" x14ac:dyDescent="0.25">
      <c r="A26" s="395" t="s">
        <v>2270</v>
      </c>
      <c r="B26" s="395" t="s">
        <v>2502</v>
      </c>
      <c r="C26" s="395" t="s">
        <v>2491</v>
      </c>
      <c r="D26" s="397">
        <v>500</v>
      </c>
      <c r="E26" s="395" t="s">
        <v>2490</v>
      </c>
      <c r="F26"/>
      <c r="G26"/>
      <c r="H26"/>
      <c r="I26"/>
      <c r="J26"/>
      <c r="K26"/>
      <c r="L26"/>
    </row>
    <row r="27" spans="1:12" ht="15" x14ac:dyDescent="0.25">
      <c r="A27" s="395" t="s">
        <v>2271</v>
      </c>
      <c r="B27" s="395" t="s">
        <v>2489</v>
      </c>
      <c r="C27" s="395" t="s">
        <v>2491</v>
      </c>
      <c r="D27" s="397">
        <v>5224</v>
      </c>
      <c r="E27" s="395" t="s">
        <v>55</v>
      </c>
      <c r="F27"/>
      <c r="G27"/>
      <c r="H27"/>
      <c r="I27"/>
      <c r="J27"/>
      <c r="K27"/>
      <c r="L27"/>
    </row>
    <row r="28" spans="1:12" ht="15" x14ac:dyDescent="0.25">
      <c r="A28" s="395" t="s">
        <v>2271</v>
      </c>
      <c r="B28" s="395" t="s">
        <v>2489</v>
      </c>
      <c r="C28" s="395" t="s">
        <v>2269</v>
      </c>
      <c r="D28" s="397">
        <v>5224</v>
      </c>
      <c r="E28" s="395" t="s">
        <v>55</v>
      </c>
      <c r="F28"/>
      <c r="G28"/>
      <c r="H28"/>
      <c r="I28"/>
      <c r="J28"/>
      <c r="K28"/>
      <c r="L28"/>
    </row>
    <row r="29" spans="1:12" ht="15" x14ac:dyDescent="0.25">
      <c r="A29" s="395" t="s">
        <v>2271</v>
      </c>
      <c r="B29" s="395" t="s">
        <v>2492</v>
      </c>
      <c r="C29" s="395" t="s">
        <v>2491</v>
      </c>
      <c r="D29" s="397">
        <v>5521</v>
      </c>
      <c r="E29" s="395" t="s">
        <v>55</v>
      </c>
      <c r="F29"/>
      <c r="G29"/>
      <c r="H29"/>
      <c r="I29"/>
      <c r="J29"/>
      <c r="K29"/>
      <c r="L29"/>
    </row>
    <row r="30" spans="1:12" ht="15" x14ac:dyDescent="0.25">
      <c r="A30" s="395" t="s">
        <v>2271</v>
      </c>
      <c r="B30" s="395" t="s">
        <v>2492</v>
      </c>
      <c r="C30" s="395" t="s">
        <v>2269</v>
      </c>
      <c r="D30" s="397">
        <v>5521</v>
      </c>
      <c r="E30" s="395" t="s">
        <v>55</v>
      </c>
      <c r="F30"/>
      <c r="G30"/>
      <c r="H30"/>
      <c r="I30"/>
      <c r="J30"/>
      <c r="K30"/>
      <c r="L30"/>
    </row>
    <row r="31" spans="1:12" ht="15" x14ac:dyDescent="0.25">
      <c r="A31" s="395" t="s">
        <v>2271</v>
      </c>
      <c r="B31" s="395" t="s">
        <v>2493</v>
      </c>
      <c r="C31" s="395" t="s">
        <v>2268</v>
      </c>
      <c r="D31" s="397">
        <v>5211</v>
      </c>
      <c r="E31" s="395" t="s">
        <v>55</v>
      </c>
      <c r="F31"/>
      <c r="G31"/>
      <c r="H31"/>
      <c r="I31"/>
      <c r="J31"/>
      <c r="K31"/>
      <c r="L31"/>
    </row>
    <row r="32" spans="1:12" ht="15" x14ac:dyDescent="0.25">
      <c r="A32" s="395" t="s">
        <v>2271</v>
      </c>
      <c r="B32" s="395" t="s">
        <v>2493</v>
      </c>
      <c r="C32" s="395" t="s">
        <v>2491</v>
      </c>
      <c r="D32" s="397">
        <v>8524</v>
      </c>
      <c r="E32" s="395" t="s">
        <v>55</v>
      </c>
      <c r="F32"/>
      <c r="G32"/>
      <c r="H32"/>
      <c r="I32"/>
      <c r="J32"/>
      <c r="K32"/>
      <c r="L32"/>
    </row>
    <row r="33" spans="1:12" ht="15" x14ac:dyDescent="0.25">
      <c r="A33" s="395" t="s">
        <v>2271</v>
      </c>
      <c r="B33" s="395" t="s">
        <v>2493</v>
      </c>
      <c r="C33" s="395" t="s">
        <v>2269</v>
      </c>
      <c r="D33" s="397">
        <v>5211</v>
      </c>
      <c r="E33" s="395" t="s">
        <v>55</v>
      </c>
      <c r="F33"/>
      <c r="G33"/>
      <c r="H33"/>
      <c r="I33"/>
      <c r="J33"/>
      <c r="K33"/>
      <c r="L33"/>
    </row>
    <row r="34" spans="1:12" ht="15" x14ac:dyDescent="0.25">
      <c r="A34" s="395" t="s">
        <v>2271</v>
      </c>
      <c r="B34" s="395" t="s">
        <v>2494</v>
      </c>
      <c r="C34" s="395" t="s">
        <v>2268</v>
      </c>
      <c r="D34" s="397">
        <v>1998</v>
      </c>
      <c r="E34" s="395" t="s">
        <v>55</v>
      </c>
      <c r="F34"/>
      <c r="G34"/>
      <c r="H34"/>
      <c r="I34"/>
      <c r="J34"/>
      <c r="K34"/>
      <c r="L34"/>
    </row>
    <row r="35" spans="1:12" ht="15" x14ac:dyDescent="0.25">
      <c r="A35" s="395" t="s">
        <v>2271</v>
      </c>
      <c r="B35" s="395" t="s">
        <v>2494</v>
      </c>
      <c r="C35" s="395" t="s">
        <v>2491</v>
      </c>
      <c r="D35" s="397">
        <v>2131</v>
      </c>
      <c r="E35" s="395" t="s">
        <v>55</v>
      </c>
      <c r="F35"/>
      <c r="G35"/>
      <c r="H35"/>
      <c r="I35"/>
      <c r="J35"/>
      <c r="K35"/>
      <c r="L35"/>
    </row>
    <row r="36" spans="1:12" ht="15" x14ac:dyDescent="0.25">
      <c r="A36" s="395" t="s">
        <v>2271</v>
      </c>
      <c r="B36" s="395" t="s">
        <v>2494</v>
      </c>
      <c r="C36" s="395" t="s">
        <v>2269</v>
      </c>
      <c r="D36" s="397">
        <v>1998</v>
      </c>
      <c r="E36" s="395" t="s">
        <v>55</v>
      </c>
      <c r="F36"/>
      <c r="G36"/>
      <c r="H36"/>
      <c r="I36"/>
      <c r="J36"/>
      <c r="K36"/>
      <c r="L36"/>
    </row>
    <row r="37" spans="1:12" ht="15" x14ac:dyDescent="0.25">
      <c r="A37" s="395" t="s">
        <v>2271</v>
      </c>
      <c r="B37" s="395" t="s">
        <v>2494</v>
      </c>
      <c r="C37" s="395" t="s">
        <v>2269</v>
      </c>
      <c r="D37" s="397">
        <v>2131</v>
      </c>
      <c r="E37" s="395" t="s">
        <v>55</v>
      </c>
      <c r="F37"/>
      <c r="G37"/>
      <c r="H37"/>
      <c r="I37"/>
      <c r="J37"/>
      <c r="K37"/>
      <c r="L37"/>
    </row>
    <row r="38" spans="1:12" ht="15" x14ac:dyDescent="0.25">
      <c r="A38" s="395" t="s">
        <v>2271</v>
      </c>
      <c r="B38" s="395" t="s">
        <v>2495</v>
      </c>
      <c r="C38" s="395" t="s">
        <v>2268</v>
      </c>
      <c r="D38" s="397">
        <v>954</v>
      </c>
      <c r="E38" s="395" t="s">
        <v>55</v>
      </c>
      <c r="F38"/>
      <c r="G38"/>
      <c r="H38"/>
      <c r="I38"/>
      <c r="J38"/>
      <c r="K38"/>
      <c r="L38"/>
    </row>
    <row r="39" spans="1:12" ht="15" x14ac:dyDescent="0.25">
      <c r="A39" s="395" t="s">
        <v>2271</v>
      </c>
      <c r="B39" s="395" t="s">
        <v>2495</v>
      </c>
      <c r="C39" s="395" t="s">
        <v>2491</v>
      </c>
      <c r="D39" s="397">
        <v>954</v>
      </c>
      <c r="E39" s="395" t="s">
        <v>55</v>
      </c>
      <c r="F39"/>
      <c r="G39"/>
      <c r="H39"/>
      <c r="I39"/>
      <c r="J39"/>
      <c r="K39"/>
      <c r="L39"/>
    </row>
    <row r="40" spans="1:12" ht="15" x14ac:dyDescent="0.25">
      <c r="A40" s="395" t="s">
        <v>2271</v>
      </c>
      <c r="B40" s="395" t="s">
        <v>2495</v>
      </c>
      <c r="C40" s="395" t="s">
        <v>2269</v>
      </c>
      <c r="D40" s="397">
        <v>8524</v>
      </c>
      <c r="E40" s="395" t="s">
        <v>55</v>
      </c>
      <c r="F40"/>
      <c r="G40"/>
      <c r="H40"/>
      <c r="I40"/>
      <c r="J40"/>
      <c r="K40"/>
      <c r="L40"/>
    </row>
    <row r="41" spans="1:12" ht="15" x14ac:dyDescent="0.25">
      <c r="A41" s="395" t="s">
        <v>2271</v>
      </c>
      <c r="B41" s="395" t="s">
        <v>2496</v>
      </c>
      <c r="C41" s="395" t="s">
        <v>2491</v>
      </c>
      <c r="D41" s="397">
        <v>4236</v>
      </c>
      <c r="E41" s="395" t="s">
        <v>55</v>
      </c>
      <c r="F41"/>
      <c r="G41"/>
      <c r="H41"/>
      <c r="I41"/>
      <c r="J41"/>
      <c r="K41"/>
      <c r="L41"/>
    </row>
    <row r="42" spans="1:12" ht="15" x14ac:dyDescent="0.25">
      <c r="A42" s="395" t="s">
        <v>2271</v>
      </c>
      <c r="B42" s="395" t="s">
        <v>2496</v>
      </c>
      <c r="C42" s="395" t="s">
        <v>2269</v>
      </c>
      <c r="D42" s="397">
        <v>4236</v>
      </c>
      <c r="E42" s="395" t="s">
        <v>55</v>
      </c>
      <c r="F42"/>
      <c r="G42"/>
      <c r="H42"/>
      <c r="I42"/>
      <c r="J42"/>
      <c r="K42"/>
      <c r="L42"/>
    </row>
    <row r="43" spans="1:12" ht="15" x14ac:dyDescent="0.25">
      <c r="A43" s="395" t="s">
        <v>2271</v>
      </c>
      <c r="B43" s="395" t="s">
        <v>2497</v>
      </c>
      <c r="C43" s="395" t="s">
        <v>2268</v>
      </c>
      <c r="D43" s="397">
        <v>2421</v>
      </c>
      <c r="E43" s="395" t="s">
        <v>55</v>
      </c>
      <c r="F43"/>
      <c r="G43"/>
      <c r="H43"/>
      <c r="I43"/>
      <c r="J43"/>
      <c r="K43"/>
      <c r="L43"/>
    </row>
    <row r="44" spans="1:12" ht="15" x14ac:dyDescent="0.25">
      <c r="A44" s="395" t="s">
        <v>2271</v>
      </c>
      <c r="B44" s="395" t="s">
        <v>2497</v>
      </c>
      <c r="C44" s="395" t="s">
        <v>2491</v>
      </c>
      <c r="D44" s="397">
        <v>2421</v>
      </c>
      <c r="E44" s="395" t="s">
        <v>55</v>
      </c>
      <c r="F44"/>
      <c r="G44"/>
      <c r="H44"/>
      <c r="I44"/>
      <c r="J44"/>
      <c r="K44"/>
      <c r="L44"/>
    </row>
    <row r="45" spans="1:12" ht="15" x14ac:dyDescent="0.25">
      <c r="A45" s="395" t="s">
        <v>2271</v>
      </c>
      <c r="B45" s="395" t="s">
        <v>2498</v>
      </c>
      <c r="C45" s="395" t="s">
        <v>2268</v>
      </c>
      <c r="D45" s="397">
        <v>3234</v>
      </c>
      <c r="E45" s="395" t="s">
        <v>55</v>
      </c>
      <c r="F45"/>
      <c r="G45"/>
      <c r="H45"/>
      <c r="I45"/>
      <c r="J45"/>
      <c r="K45"/>
      <c r="L45"/>
    </row>
    <row r="46" spans="1:12" ht="15" x14ac:dyDescent="0.25">
      <c r="A46" s="395" t="s">
        <v>2271</v>
      </c>
      <c r="B46" s="395" t="s">
        <v>2498</v>
      </c>
      <c r="C46" s="395" t="s">
        <v>2269</v>
      </c>
      <c r="D46" s="397">
        <v>3234</v>
      </c>
      <c r="E46" s="395" t="s">
        <v>55</v>
      </c>
      <c r="F46"/>
      <c r="G46"/>
      <c r="H46"/>
      <c r="I46"/>
      <c r="J46"/>
      <c r="K46"/>
      <c r="L46"/>
    </row>
    <row r="47" spans="1:12" ht="15" x14ac:dyDescent="0.25">
      <c r="A47" s="395" t="s">
        <v>2271</v>
      </c>
      <c r="B47" s="395" t="s">
        <v>2499</v>
      </c>
      <c r="C47" s="395" t="s">
        <v>2491</v>
      </c>
      <c r="D47" s="397">
        <v>5444</v>
      </c>
      <c r="E47" s="395" t="s">
        <v>55</v>
      </c>
      <c r="F47"/>
      <c r="G47"/>
      <c r="H47"/>
      <c r="I47"/>
      <c r="J47"/>
      <c r="K47"/>
      <c r="L47"/>
    </row>
    <row r="48" spans="1:12" ht="15" x14ac:dyDescent="0.25">
      <c r="A48" s="395" t="s">
        <v>2271</v>
      </c>
      <c r="B48" s="395" t="s">
        <v>2499</v>
      </c>
      <c r="C48" s="395" t="s">
        <v>2269</v>
      </c>
      <c r="D48" s="397">
        <v>5444</v>
      </c>
      <c r="E48" s="395" t="s">
        <v>55</v>
      </c>
      <c r="F48"/>
      <c r="G48"/>
      <c r="H48"/>
      <c r="I48"/>
      <c r="J48"/>
      <c r="K48"/>
      <c r="L48"/>
    </row>
    <row r="49" spans="1:12" ht="15" x14ac:dyDescent="0.25">
      <c r="A49" s="395" t="s">
        <v>2271</v>
      </c>
      <c r="B49" s="395" t="s">
        <v>2500</v>
      </c>
      <c r="C49" s="395" t="s">
        <v>2268</v>
      </c>
      <c r="D49" s="397">
        <v>3271</v>
      </c>
      <c r="E49" s="395" t="s">
        <v>55</v>
      </c>
      <c r="F49"/>
      <c r="G49"/>
      <c r="H49"/>
      <c r="I49"/>
      <c r="J49"/>
      <c r="K49"/>
      <c r="L49"/>
    </row>
    <row r="50" spans="1:12" ht="15" x14ac:dyDescent="0.25">
      <c r="A50" s="395" t="s">
        <v>2271</v>
      </c>
      <c r="B50" s="395" t="s">
        <v>2500</v>
      </c>
      <c r="C50" s="395" t="s">
        <v>2269</v>
      </c>
      <c r="D50" s="397">
        <v>3271</v>
      </c>
      <c r="E50" s="395" t="s">
        <v>55</v>
      </c>
      <c r="F50"/>
      <c r="G50"/>
      <c r="H50"/>
      <c r="I50"/>
      <c r="J50"/>
      <c r="K50"/>
      <c r="L50"/>
    </row>
    <row r="51" spans="1:12" ht="15" x14ac:dyDescent="0.25">
      <c r="A51" s="395" t="s">
        <v>2271</v>
      </c>
      <c r="B51" s="395" t="s">
        <v>2501</v>
      </c>
      <c r="C51" s="395" t="s">
        <v>2491</v>
      </c>
      <c r="D51" s="397">
        <v>7311</v>
      </c>
      <c r="E51" s="395" t="s">
        <v>55</v>
      </c>
      <c r="F51"/>
      <c r="G51"/>
      <c r="H51"/>
      <c r="I51"/>
      <c r="J51"/>
      <c r="K51"/>
      <c r="L51"/>
    </row>
    <row r="52" spans="1:12" ht="15" x14ac:dyDescent="0.25">
      <c r="A52" s="395" t="s">
        <v>2271</v>
      </c>
      <c r="B52" s="395" t="s">
        <v>2501</v>
      </c>
      <c r="C52" s="395" t="s">
        <v>2269</v>
      </c>
      <c r="D52" s="397">
        <v>7311</v>
      </c>
      <c r="E52" s="395" t="s">
        <v>55</v>
      </c>
      <c r="F52"/>
      <c r="G52"/>
      <c r="H52"/>
      <c r="I52"/>
      <c r="J52"/>
      <c r="K52"/>
      <c r="L52"/>
    </row>
    <row r="53" spans="1:12" ht="15" x14ac:dyDescent="0.25">
      <c r="A53" s="395" t="s">
        <v>2271</v>
      </c>
      <c r="B53" s="395" t="s">
        <v>2502</v>
      </c>
      <c r="C53" s="395" t="s">
        <v>2268</v>
      </c>
      <c r="D53" s="397">
        <v>1678</v>
      </c>
      <c r="E53" s="395" t="s">
        <v>55</v>
      </c>
      <c r="F53"/>
      <c r="G53"/>
      <c r="H53"/>
      <c r="I53"/>
      <c r="J53"/>
      <c r="K53"/>
      <c r="L53"/>
    </row>
    <row r="54" spans="1:12" ht="15" x14ac:dyDescent="0.25">
      <c r="A54" s="395" t="s">
        <v>2271</v>
      </c>
      <c r="B54" s="395" t="s">
        <v>2502</v>
      </c>
      <c r="C54" s="395" t="s">
        <v>2269</v>
      </c>
      <c r="D54" s="397">
        <v>1678</v>
      </c>
      <c r="E54" s="395" t="s">
        <v>55</v>
      </c>
      <c r="F54"/>
      <c r="G54"/>
      <c r="H54"/>
      <c r="I54"/>
      <c r="J54"/>
      <c r="K54"/>
      <c r="L54"/>
    </row>
    <row r="55" spans="1:12" ht="15" x14ac:dyDescent="0.25">
      <c r="A55" s="395" t="s">
        <v>391</v>
      </c>
      <c r="B55" s="395" t="s">
        <v>2489</v>
      </c>
      <c r="C55" s="395" t="s">
        <v>2269</v>
      </c>
      <c r="D55" s="397">
        <v>9524</v>
      </c>
      <c r="E55" s="395" t="s">
        <v>2490</v>
      </c>
      <c r="F55"/>
      <c r="G55"/>
      <c r="H55"/>
      <c r="I55"/>
      <c r="J55"/>
      <c r="K55"/>
      <c r="L55"/>
    </row>
    <row r="56" spans="1:12" ht="15" x14ac:dyDescent="0.25">
      <c r="A56" s="395" t="s">
        <v>391</v>
      </c>
      <c r="B56" s="395" t="s">
        <v>2493</v>
      </c>
      <c r="C56" s="395" t="s">
        <v>2269</v>
      </c>
      <c r="D56" s="397">
        <v>9524</v>
      </c>
      <c r="E56" s="395" t="s">
        <v>2490</v>
      </c>
      <c r="F56"/>
      <c r="G56"/>
      <c r="H56"/>
      <c r="I56"/>
      <c r="J56"/>
      <c r="K56"/>
      <c r="L56"/>
    </row>
    <row r="57" spans="1:12" ht="15" x14ac:dyDescent="0.25">
      <c r="A57" s="395" t="s">
        <v>391</v>
      </c>
      <c r="B57" s="395" t="s">
        <v>2494</v>
      </c>
      <c r="C57" s="395" t="s">
        <v>2268</v>
      </c>
      <c r="D57" s="397">
        <v>5521</v>
      </c>
      <c r="E57" s="395" t="s">
        <v>2490</v>
      </c>
      <c r="F57"/>
      <c r="G57"/>
      <c r="H57"/>
      <c r="I57"/>
      <c r="J57"/>
      <c r="K57"/>
      <c r="L57"/>
    </row>
    <row r="58" spans="1:12" ht="15" x14ac:dyDescent="0.25">
      <c r="A58" s="395" t="s">
        <v>391</v>
      </c>
      <c r="B58" s="395" t="s">
        <v>2494</v>
      </c>
      <c r="C58" s="395" t="s">
        <v>2491</v>
      </c>
      <c r="D58" s="397">
        <v>5521</v>
      </c>
      <c r="E58" s="395" t="s">
        <v>2490</v>
      </c>
      <c r="F58"/>
      <c r="G58"/>
      <c r="H58"/>
      <c r="I58"/>
      <c r="J58"/>
      <c r="K58"/>
      <c r="L58"/>
    </row>
    <row r="59" spans="1:12" ht="15" x14ac:dyDescent="0.25">
      <c r="A59" s="395" t="s">
        <v>391</v>
      </c>
      <c r="B59" s="395" t="s">
        <v>2494</v>
      </c>
      <c r="C59" s="395" t="s">
        <v>2269</v>
      </c>
      <c r="D59" s="397">
        <v>5444</v>
      </c>
      <c r="E59" s="395" t="s">
        <v>2490</v>
      </c>
      <c r="F59"/>
      <c r="G59"/>
      <c r="H59"/>
      <c r="I59"/>
      <c r="J59"/>
      <c r="K59"/>
      <c r="L59"/>
    </row>
    <row r="60" spans="1:12" ht="15" x14ac:dyDescent="0.25">
      <c r="A60" s="395" t="s">
        <v>391</v>
      </c>
      <c r="B60" s="395" t="s">
        <v>2495</v>
      </c>
      <c r="C60" s="395" t="s">
        <v>2268</v>
      </c>
      <c r="D60" s="397">
        <v>2954</v>
      </c>
      <c r="E60" s="395" t="s">
        <v>2490</v>
      </c>
      <c r="F60"/>
      <c r="G60"/>
      <c r="H60"/>
      <c r="I60"/>
      <c r="J60"/>
      <c r="K60"/>
      <c r="L60"/>
    </row>
    <row r="61" spans="1:12" ht="15" x14ac:dyDescent="0.25">
      <c r="A61" s="395" t="s">
        <v>391</v>
      </c>
      <c r="B61" s="395" t="s">
        <v>2495</v>
      </c>
      <c r="C61" s="395" t="s">
        <v>2268</v>
      </c>
      <c r="D61" s="397">
        <v>5224</v>
      </c>
      <c r="E61" s="395" t="s">
        <v>2490</v>
      </c>
      <c r="F61"/>
      <c r="G61"/>
      <c r="H61"/>
      <c r="I61"/>
      <c r="J61"/>
      <c r="K61"/>
      <c r="L61"/>
    </row>
    <row r="62" spans="1:12" ht="15" x14ac:dyDescent="0.25">
      <c r="A62" s="395" t="s">
        <v>391</v>
      </c>
      <c r="B62" s="395" t="s">
        <v>2495</v>
      </c>
      <c r="C62" s="395" t="s">
        <v>2491</v>
      </c>
      <c r="D62" s="397">
        <v>5424</v>
      </c>
      <c r="E62" s="395" t="s">
        <v>2490</v>
      </c>
      <c r="F62"/>
      <c r="G62"/>
      <c r="H62"/>
      <c r="I62"/>
      <c r="J62"/>
      <c r="K62"/>
      <c r="L62"/>
    </row>
    <row r="63" spans="1:12" ht="15" x14ac:dyDescent="0.25">
      <c r="A63" s="395" t="s">
        <v>391</v>
      </c>
      <c r="B63" s="395" t="s">
        <v>2495</v>
      </c>
      <c r="C63" s="395" t="s">
        <v>2269</v>
      </c>
      <c r="D63" s="397">
        <v>5224</v>
      </c>
      <c r="E63" s="395" t="s">
        <v>2490</v>
      </c>
      <c r="F63"/>
      <c r="G63"/>
      <c r="H63"/>
      <c r="I63"/>
      <c r="J63"/>
      <c r="K63"/>
      <c r="L63"/>
    </row>
    <row r="64" spans="1:12" ht="15" x14ac:dyDescent="0.25">
      <c r="A64" s="395" t="s">
        <v>391</v>
      </c>
      <c r="B64" s="395" t="s">
        <v>2496</v>
      </c>
      <c r="C64" s="395" t="s">
        <v>2268</v>
      </c>
      <c r="D64" s="397">
        <v>5211</v>
      </c>
      <c r="E64" s="395" t="s">
        <v>2490</v>
      </c>
      <c r="F64"/>
      <c r="G64"/>
      <c r="H64"/>
      <c r="I64"/>
      <c r="J64"/>
      <c r="K64"/>
      <c r="L64"/>
    </row>
    <row r="65" spans="1:12" x14ac:dyDescent="0.2">
      <c r="A65" s="395" t="s">
        <v>391</v>
      </c>
      <c r="B65" s="395" t="s">
        <v>2496</v>
      </c>
      <c r="C65" s="395" t="s">
        <v>2491</v>
      </c>
      <c r="D65" s="397">
        <v>4271</v>
      </c>
      <c r="E65" s="395" t="s">
        <v>2490</v>
      </c>
      <c r="L65" s="397"/>
    </row>
    <row r="66" spans="1:12" x14ac:dyDescent="0.2">
      <c r="A66" s="395" t="s">
        <v>391</v>
      </c>
      <c r="B66" s="395" t="s">
        <v>2503</v>
      </c>
      <c r="C66" s="395" t="s">
        <v>2269</v>
      </c>
      <c r="D66" s="397">
        <v>7311</v>
      </c>
      <c r="E66" s="395" t="s">
        <v>2490</v>
      </c>
      <c r="L66" s="397"/>
    </row>
    <row r="67" spans="1:12" x14ac:dyDescent="0.2">
      <c r="A67" s="395" t="s">
        <v>391</v>
      </c>
      <c r="B67" s="395" t="s">
        <v>2497</v>
      </c>
      <c r="C67" s="395" t="s">
        <v>2268</v>
      </c>
      <c r="D67" s="397">
        <v>4271</v>
      </c>
      <c r="E67" s="395" t="s">
        <v>2490</v>
      </c>
      <c r="L67" s="397"/>
    </row>
    <row r="68" spans="1:12" x14ac:dyDescent="0.2">
      <c r="A68" s="395" t="s">
        <v>391</v>
      </c>
      <c r="B68" s="395" t="s">
        <v>2497</v>
      </c>
      <c r="C68" s="395" t="s">
        <v>2491</v>
      </c>
      <c r="D68" s="397">
        <v>4236</v>
      </c>
      <c r="E68" s="395" t="s">
        <v>2490</v>
      </c>
      <c r="L68" s="397"/>
    </row>
    <row r="69" spans="1:12" x14ac:dyDescent="0.2">
      <c r="A69" s="395" t="s">
        <v>391</v>
      </c>
      <c r="B69" s="395" t="s">
        <v>2497</v>
      </c>
      <c r="C69" s="395" t="s">
        <v>2269</v>
      </c>
      <c r="D69" s="397">
        <v>7311</v>
      </c>
      <c r="E69" s="395" t="s">
        <v>2490</v>
      </c>
      <c r="L69" s="397"/>
    </row>
    <row r="70" spans="1:12" x14ac:dyDescent="0.2">
      <c r="A70" s="395" t="s">
        <v>391</v>
      </c>
      <c r="B70" s="395" t="s">
        <v>2498</v>
      </c>
      <c r="C70" s="395" t="s">
        <v>2491</v>
      </c>
      <c r="D70" s="397">
        <v>3421</v>
      </c>
      <c r="E70" s="395" t="s">
        <v>2490</v>
      </c>
      <c r="L70" s="397"/>
    </row>
    <row r="71" spans="1:12" x14ac:dyDescent="0.2">
      <c r="A71" s="395" t="s">
        <v>391</v>
      </c>
      <c r="B71" s="395" t="s">
        <v>2498</v>
      </c>
      <c r="C71" s="395" t="s">
        <v>2269</v>
      </c>
      <c r="D71" s="397">
        <v>3211</v>
      </c>
      <c r="E71" s="395" t="s">
        <v>2490</v>
      </c>
      <c r="L71" s="397"/>
    </row>
    <row r="72" spans="1:12" x14ac:dyDescent="0.2">
      <c r="A72" s="395" t="s">
        <v>391</v>
      </c>
      <c r="B72" s="395" t="s">
        <v>2498</v>
      </c>
      <c r="C72" s="395" t="s">
        <v>2269</v>
      </c>
      <c r="D72" s="397">
        <v>3521</v>
      </c>
      <c r="E72" s="395" t="s">
        <v>2490</v>
      </c>
      <c r="L72" s="397"/>
    </row>
    <row r="73" spans="1:12" x14ac:dyDescent="0.2">
      <c r="A73" s="395" t="s">
        <v>391</v>
      </c>
      <c r="B73" s="395" t="s">
        <v>2499</v>
      </c>
      <c r="C73" s="395" t="s">
        <v>2268</v>
      </c>
      <c r="D73" s="397">
        <v>2678</v>
      </c>
      <c r="E73" s="395" t="s">
        <v>2490</v>
      </c>
      <c r="L73" s="397"/>
    </row>
    <row r="74" spans="1:12" x14ac:dyDescent="0.2">
      <c r="A74" s="395" t="s">
        <v>391</v>
      </c>
      <c r="B74" s="395" t="s">
        <v>2499</v>
      </c>
      <c r="C74" s="395" t="s">
        <v>2491</v>
      </c>
      <c r="D74" s="397">
        <v>3211</v>
      </c>
      <c r="E74" s="395" t="s">
        <v>2490</v>
      </c>
      <c r="L74" s="397"/>
    </row>
    <row r="75" spans="1:12" x14ac:dyDescent="0.2">
      <c r="A75" s="395" t="s">
        <v>391</v>
      </c>
      <c r="B75" s="395" t="s">
        <v>2499</v>
      </c>
      <c r="C75" s="395" t="s">
        <v>2269</v>
      </c>
      <c r="D75" s="397">
        <v>5444</v>
      </c>
      <c r="E75" s="395" t="s">
        <v>2490</v>
      </c>
      <c r="L75" s="397"/>
    </row>
    <row r="76" spans="1:12" x14ac:dyDescent="0.2">
      <c r="A76" s="395" t="s">
        <v>391</v>
      </c>
      <c r="B76" s="395" t="s">
        <v>2500</v>
      </c>
      <c r="C76" s="395" t="s">
        <v>2268</v>
      </c>
      <c r="D76" s="397">
        <v>2431</v>
      </c>
      <c r="E76" s="395" t="s">
        <v>2490</v>
      </c>
      <c r="L76" s="397"/>
    </row>
    <row r="77" spans="1:12" x14ac:dyDescent="0.2">
      <c r="A77" s="395" t="s">
        <v>391</v>
      </c>
      <c r="B77" s="395" t="s">
        <v>2500</v>
      </c>
      <c r="C77" s="395" t="s">
        <v>2491</v>
      </c>
      <c r="D77" s="397">
        <v>2678</v>
      </c>
      <c r="E77" s="395" t="s">
        <v>2490</v>
      </c>
      <c r="L77" s="397"/>
    </row>
    <row r="78" spans="1:12" x14ac:dyDescent="0.2">
      <c r="A78" s="395" t="s">
        <v>391</v>
      </c>
      <c r="B78" s="395" t="s">
        <v>2501</v>
      </c>
      <c r="C78" s="395" t="s">
        <v>2268</v>
      </c>
      <c r="D78" s="397">
        <v>1234</v>
      </c>
      <c r="E78" s="395" t="s">
        <v>2490</v>
      </c>
      <c r="L78" s="397"/>
    </row>
    <row r="79" spans="1:12" x14ac:dyDescent="0.2">
      <c r="A79" s="395" t="s">
        <v>391</v>
      </c>
      <c r="B79" s="395" t="s">
        <v>2501</v>
      </c>
      <c r="C79" s="395" t="s">
        <v>2269</v>
      </c>
      <c r="D79" s="397">
        <v>1234</v>
      </c>
      <c r="E79" s="395" t="s">
        <v>2490</v>
      </c>
      <c r="L79" s="397"/>
    </row>
    <row r="80" spans="1:12" x14ac:dyDescent="0.2">
      <c r="A80" s="395" t="s">
        <v>391</v>
      </c>
      <c r="B80" s="395" t="s">
        <v>2502</v>
      </c>
      <c r="C80" s="395" t="s">
        <v>2268</v>
      </c>
      <c r="D80" s="397">
        <v>998</v>
      </c>
      <c r="E80" s="395" t="s">
        <v>2490</v>
      </c>
      <c r="L80" s="397"/>
    </row>
    <row r="81" spans="1:12" x14ac:dyDescent="0.2">
      <c r="A81" s="395" t="s">
        <v>391</v>
      </c>
      <c r="B81" s="395" t="s">
        <v>2502</v>
      </c>
      <c r="C81" s="395" t="s">
        <v>2269</v>
      </c>
      <c r="D81" s="397">
        <v>998</v>
      </c>
      <c r="E81" s="395" t="s">
        <v>2490</v>
      </c>
      <c r="L81" s="397"/>
    </row>
    <row r="82" spans="1:12" x14ac:dyDescent="0.2">
      <c r="A82" s="395" t="s">
        <v>2272</v>
      </c>
      <c r="B82" s="395" t="s">
        <v>2495</v>
      </c>
      <c r="C82" s="395" t="s">
        <v>2269</v>
      </c>
      <c r="D82" s="397">
        <v>5341</v>
      </c>
      <c r="E82" s="395" t="s">
        <v>54</v>
      </c>
      <c r="L82" s="397"/>
    </row>
    <row r="83" spans="1:12" x14ac:dyDescent="0.2">
      <c r="A83" s="395" t="s">
        <v>390</v>
      </c>
      <c r="B83" s="395" t="s">
        <v>2489</v>
      </c>
      <c r="C83" s="395" t="s">
        <v>2491</v>
      </c>
      <c r="D83" s="397">
        <v>5224</v>
      </c>
      <c r="E83" s="395" t="s">
        <v>53</v>
      </c>
      <c r="L83" s="397"/>
    </row>
    <row r="84" spans="1:12" x14ac:dyDescent="0.2">
      <c r="A84" s="395" t="s">
        <v>390</v>
      </c>
      <c r="B84" s="395" t="s">
        <v>2489</v>
      </c>
      <c r="C84" s="395" t="s">
        <v>2269</v>
      </c>
      <c r="D84" s="397">
        <v>5224</v>
      </c>
      <c r="E84" s="395" t="s">
        <v>53</v>
      </c>
      <c r="L84" s="397"/>
    </row>
    <row r="85" spans="1:12" x14ac:dyDescent="0.2">
      <c r="A85" s="395" t="s">
        <v>390</v>
      </c>
      <c r="B85" s="395" t="s">
        <v>2492</v>
      </c>
      <c r="C85" s="395" t="s">
        <v>2491</v>
      </c>
      <c r="D85" s="397">
        <v>5521</v>
      </c>
      <c r="E85" s="395" t="s">
        <v>53</v>
      </c>
      <c r="L85" s="397"/>
    </row>
    <row r="86" spans="1:12" x14ac:dyDescent="0.2">
      <c r="A86" s="395" t="s">
        <v>390</v>
      </c>
      <c r="B86" s="395" t="s">
        <v>2492</v>
      </c>
      <c r="C86" s="395" t="s">
        <v>2269</v>
      </c>
      <c r="D86" s="397">
        <v>5521</v>
      </c>
      <c r="E86" s="395" t="s">
        <v>53</v>
      </c>
      <c r="L86" s="397"/>
    </row>
    <row r="87" spans="1:12" x14ac:dyDescent="0.2">
      <c r="A87" s="395" t="s">
        <v>390</v>
      </c>
      <c r="B87" s="395" t="s">
        <v>2493</v>
      </c>
      <c r="C87" s="395" t="s">
        <v>2268</v>
      </c>
      <c r="D87" s="397">
        <v>5211</v>
      </c>
      <c r="E87" s="395" t="s">
        <v>53</v>
      </c>
      <c r="L87" s="397"/>
    </row>
    <row r="88" spans="1:12" x14ac:dyDescent="0.2">
      <c r="A88" s="395" t="s">
        <v>390</v>
      </c>
      <c r="B88" s="395" t="s">
        <v>2493</v>
      </c>
      <c r="C88" s="395" t="s">
        <v>2491</v>
      </c>
      <c r="D88" s="397">
        <v>8524</v>
      </c>
      <c r="E88" s="395" t="s">
        <v>53</v>
      </c>
      <c r="L88" s="397"/>
    </row>
    <row r="89" spans="1:12" x14ac:dyDescent="0.2">
      <c r="A89" s="395" t="s">
        <v>390</v>
      </c>
      <c r="B89" s="395" t="s">
        <v>2493</v>
      </c>
      <c r="C89" s="395" t="s">
        <v>2269</v>
      </c>
      <c r="D89" s="397">
        <v>5211</v>
      </c>
      <c r="E89" s="395" t="s">
        <v>53</v>
      </c>
      <c r="L89" s="397"/>
    </row>
    <row r="90" spans="1:12" x14ac:dyDescent="0.2">
      <c r="A90" s="395" t="s">
        <v>390</v>
      </c>
      <c r="B90" s="395" t="s">
        <v>2494</v>
      </c>
      <c r="C90" s="395" t="s">
        <v>2268</v>
      </c>
      <c r="D90" s="397">
        <v>1998</v>
      </c>
      <c r="E90" s="395" t="s">
        <v>53</v>
      </c>
      <c r="L90" s="397"/>
    </row>
    <row r="91" spans="1:12" x14ac:dyDescent="0.2">
      <c r="A91" s="395" t="s">
        <v>390</v>
      </c>
      <c r="B91" s="395" t="s">
        <v>2494</v>
      </c>
      <c r="C91" s="395" t="s">
        <v>2491</v>
      </c>
      <c r="D91" s="397">
        <v>2131</v>
      </c>
      <c r="E91" s="395" t="s">
        <v>53</v>
      </c>
      <c r="L91" s="397"/>
    </row>
    <row r="92" spans="1:12" x14ac:dyDescent="0.2">
      <c r="A92" s="395" t="s">
        <v>390</v>
      </c>
      <c r="B92" s="395" t="s">
        <v>2494</v>
      </c>
      <c r="C92" s="395" t="s">
        <v>2269</v>
      </c>
      <c r="D92" s="397">
        <v>1998</v>
      </c>
      <c r="E92" s="395" t="s">
        <v>53</v>
      </c>
      <c r="L92" s="397"/>
    </row>
    <row r="93" spans="1:12" x14ac:dyDescent="0.2">
      <c r="A93" s="395" t="s">
        <v>390</v>
      </c>
      <c r="B93" s="395" t="s">
        <v>2494</v>
      </c>
      <c r="C93" s="395" t="s">
        <v>2269</v>
      </c>
      <c r="D93" s="397">
        <v>2131</v>
      </c>
      <c r="E93" s="395" t="s">
        <v>53</v>
      </c>
      <c r="L93" s="397"/>
    </row>
    <row r="94" spans="1:12" x14ac:dyDescent="0.2">
      <c r="A94" s="395" t="s">
        <v>390</v>
      </c>
      <c r="B94" s="395" t="s">
        <v>2495</v>
      </c>
      <c r="C94" s="395" t="s">
        <v>2268</v>
      </c>
      <c r="D94" s="397">
        <v>954</v>
      </c>
      <c r="E94" s="395" t="s">
        <v>53</v>
      </c>
      <c r="L94" s="397"/>
    </row>
    <row r="95" spans="1:12" x14ac:dyDescent="0.2">
      <c r="A95" s="395" t="s">
        <v>390</v>
      </c>
      <c r="B95" s="395" t="s">
        <v>2495</v>
      </c>
      <c r="C95" s="395" t="s">
        <v>2491</v>
      </c>
      <c r="D95" s="397">
        <v>954</v>
      </c>
      <c r="E95" s="395" t="s">
        <v>53</v>
      </c>
      <c r="L95" s="397"/>
    </row>
    <row r="96" spans="1:12" x14ac:dyDescent="0.2">
      <c r="A96" s="395" t="s">
        <v>390</v>
      </c>
      <c r="B96" s="395" t="s">
        <v>2495</v>
      </c>
      <c r="C96" s="395" t="s">
        <v>2269</v>
      </c>
      <c r="D96" s="397">
        <v>9981</v>
      </c>
      <c r="E96" s="395" t="s">
        <v>53</v>
      </c>
      <c r="L96" s="397"/>
    </row>
    <row r="97" spans="1:12" x14ac:dyDescent="0.2">
      <c r="A97" s="395" t="s">
        <v>390</v>
      </c>
      <c r="B97" s="395" t="s">
        <v>2495</v>
      </c>
      <c r="C97" s="395" t="s">
        <v>2269</v>
      </c>
      <c r="D97" s="397">
        <v>8524</v>
      </c>
      <c r="E97" s="395" t="s">
        <v>53</v>
      </c>
      <c r="L97" s="397"/>
    </row>
    <row r="98" spans="1:12" x14ac:dyDescent="0.2">
      <c r="A98" s="395" t="s">
        <v>390</v>
      </c>
      <c r="B98" s="395" t="s">
        <v>2496</v>
      </c>
      <c r="C98" s="395" t="s">
        <v>2491</v>
      </c>
      <c r="D98" s="397">
        <v>4236</v>
      </c>
      <c r="E98" s="395" t="s">
        <v>53</v>
      </c>
      <c r="L98" s="397"/>
    </row>
    <row r="99" spans="1:12" x14ac:dyDescent="0.2">
      <c r="A99" s="395" t="s">
        <v>390</v>
      </c>
      <c r="B99" s="395" t="s">
        <v>2496</v>
      </c>
      <c r="C99" s="395" t="s">
        <v>2269</v>
      </c>
      <c r="D99" s="397">
        <v>4236</v>
      </c>
      <c r="E99" s="395" t="s">
        <v>53</v>
      </c>
      <c r="L99" s="397"/>
    </row>
    <row r="100" spans="1:12" x14ac:dyDescent="0.2">
      <c r="A100" s="395" t="s">
        <v>390</v>
      </c>
      <c r="B100" s="395" t="s">
        <v>2497</v>
      </c>
      <c r="C100" s="395" t="s">
        <v>2268</v>
      </c>
      <c r="D100" s="397">
        <v>2421</v>
      </c>
      <c r="E100" s="395" t="s">
        <v>53</v>
      </c>
      <c r="L100" s="397"/>
    </row>
    <row r="101" spans="1:12" x14ac:dyDescent="0.2">
      <c r="A101" s="395" t="s">
        <v>390</v>
      </c>
      <c r="B101" s="395" t="s">
        <v>2497</v>
      </c>
      <c r="C101" s="395" t="s">
        <v>2491</v>
      </c>
      <c r="D101" s="397">
        <v>2421</v>
      </c>
      <c r="E101" s="395" t="s">
        <v>53</v>
      </c>
      <c r="L101" s="397"/>
    </row>
    <row r="102" spans="1:12" x14ac:dyDescent="0.2">
      <c r="A102" s="395" t="s">
        <v>390</v>
      </c>
      <c r="B102" s="395" t="s">
        <v>2498</v>
      </c>
      <c r="C102" s="395" t="s">
        <v>2268</v>
      </c>
      <c r="D102" s="397">
        <v>3234</v>
      </c>
      <c r="E102" s="395" t="s">
        <v>53</v>
      </c>
      <c r="L102" s="397"/>
    </row>
    <row r="103" spans="1:12" x14ac:dyDescent="0.2">
      <c r="A103" s="395" t="s">
        <v>390</v>
      </c>
      <c r="B103" s="395" t="s">
        <v>2498</v>
      </c>
      <c r="C103" s="395" t="s">
        <v>2269</v>
      </c>
      <c r="D103" s="397">
        <v>3234</v>
      </c>
      <c r="E103" s="395" t="s">
        <v>53</v>
      </c>
      <c r="L103" s="397"/>
    </row>
    <row r="104" spans="1:12" x14ac:dyDescent="0.2">
      <c r="A104" s="395" t="s">
        <v>390</v>
      </c>
      <c r="B104" s="395" t="s">
        <v>2499</v>
      </c>
      <c r="C104" s="395" t="s">
        <v>2491</v>
      </c>
      <c r="D104" s="397">
        <v>5444</v>
      </c>
      <c r="E104" s="395" t="s">
        <v>53</v>
      </c>
      <c r="L104" s="397"/>
    </row>
    <row r="105" spans="1:12" x14ac:dyDescent="0.2">
      <c r="A105" s="395" t="s">
        <v>390</v>
      </c>
      <c r="B105" s="395" t="s">
        <v>2499</v>
      </c>
      <c r="C105" s="395" t="s">
        <v>2269</v>
      </c>
      <c r="D105" s="397">
        <v>5444</v>
      </c>
      <c r="E105" s="395" t="s">
        <v>53</v>
      </c>
      <c r="L105" s="397"/>
    </row>
    <row r="106" spans="1:12" x14ac:dyDescent="0.2">
      <c r="A106" s="395" t="s">
        <v>390</v>
      </c>
      <c r="B106" s="395" t="s">
        <v>2500</v>
      </c>
      <c r="C106" s="395" t="s">
        <v>2268</v>
      </c>
      <c r="D106" s="397">
        <v>3271</v>
      </c>
      <c r="E106" s="395" t="s">
        <v>53</v>
      </c>
      <c r="L106" s="397"/>
    </row>
    <row r="107" spans="1:12" x14ac:dyDescent="0.2">
      <c r="A107" s="395" t="s">
        <v>390</v>
      </c>
      <c r="B107" s="395" t="s">
        <v>2500</v>
      </c>
      <c r="C107" s="395" t="s">
        <v>2269</v>
      </c>
      <c r="D107" s="397">
        <v>3271</v>
      </c>
      <c r="E107" s="395" t="s">
        <v>53</v>
      </c>
      <c r="L107" s="397"/>
    </row>
    <row r="108" spans="1:12" x14ac:dyDescent="0.2">
      <c r="A108" s="395" t="s">
        <v>390</v>
      </c>
      <c r="B108" s="395" t="s">
        <v>2501</v>
      </c>
      <c r="C108" s="395" t="s">
        <v>2491</v>
      </c>
      <c r="D108" s="397">
        <v>7311</v>
      </c>
      <c r="E108" s="395" t="s">
        <v>53</v>
      </c>
      <c r="L108" s="397"/>
    </row>
    <row r="109" spans="1:12" x14ac:dyDescent="0.2">
      <c r="A109" s="395" t="s">
        <v>390</v>
      </c>
      <c r="B109" s="395" t="s">
        <v>2501</v>
      </c>
      <c r="C109" s="395" t="s">
        <v>2269</v>
      </c>
      <c r="D109" s="397">
        <v>7311</v>
      </c>
      <c r="E109" s="395" t="s">
        <v>53</v>
      </c>
      <c r="L109" s="397"/>
    </row>
    <row r="110" spans="1:12" x14ac:dyDescent="0.2">
      <c r="A110" s="395" t="s">
        <v>2273</v>
      </c>
      <c r="B110" s="395" t="s">
        <v>2489</v>
      </c>
      <c r="C110" s="395" t="s">
        <v>2268</v>
      </c>
      <c r="D110" s="397">
        <v>7311</v>
      </c>
      <c r="E110" s="395" t="s">
        <v>54</v>
      </c>
      <c r="L110" s="397"/>
    </row>
    <row r="111" spans="1:12" x14ac:dyDescent="0.2">
      <c r="A111" s="395" t="s">
        <v>2273</v>
      </c>
      <c r="B111" s="395" t="s">
        <v>2489</v>
      </c>
      <c r="C111" s="395" t="s">
        <v>2491</v>
      </c>
      <c r="D111" s="397">
        <v>9524</v>
      </c>
      <c r="E111" s="395" t="s">
        <v>54</v>
      </c>
      <c r="L111" s="397"/>
    </row>
    <row r="112" spans="1:12" x14ac:dyDescent="0.2">
      <c r="A112" s="395" t="s">
        <v>2273</v>
      </c>
      <c r="B112" s="395" t="s">
        <v>2489</v>
      </c>
      <c r="C112" s="395" t="s">
        <v>2491</v>
      </c>
      <c r="D112" s="397">
        <v>9524</v>
      </c>
      <c r="E112" s="395" t="s">
        <v>54</v>
      </c>
      <c r="L112" s="397"/>
    </row>
    <row r="113" spans="1:12" x14ac:dyDescent="0.2">
      <c r="A113" s="395" t="s">
        <v>2273</v>
      </c>
      <c r="B113" s="395" t="s">
        <v>2489</v>
      </c>
      <c r="C113" s="395" t="s">
        <v>2269</v>
      </c>
      <c r="D113" s="397">
        <v>7311</v>
      </c>
      <c r="E113" s="395" t="s">
        <v>54</v>
      </c>
      <c r="L113" s="397"/>
    </row>
    <row r="114" spans="1:12" x14ac:dyDescent="0.2">
      <c r="A114" s="395" t="s">
        <v>2273</v>
      </c>
      <c r="B114" s="395" t="s">
        <v>2492</v>
      </c>
      <c r="C114" s="395" t="s">
        <v>2491</v>
      </c>
      <c r="D114" s="397">
        <v>6430</v>
      </c>
      <c r="E114" s="395" t="s">
        <v>54</v>
      </c>
      <c r="L114" s="397"/>
    </row>
    <row r="115" spans="1:12" x14ac:dyDescent="0.2">
      <c r="A115" s="395" t="s">
        <v>2273</v>
      </c>
      <c r="B115" s="395" t="s">
        <v>2493</v>
      </c>
      <c r="C115" s="395" t="s">
        <v>2268</v>
      </c>
      <c r="D115" s="397">
        <v>5444</v>
      </c>
      <c r="E115" s="395" t="s">
        <v>54</v>
      </c>
      <c r="L115" s="397"/>
    </row>
    <row r="116" spans="1:12" x14ac:dyDescent="0.2">
      <c r="A116" s="395" t="s">
        <v>2273</v>
      </c>
      <c r="B116" s="395" t="s">
        <v>2493</v>
      </c>
      <c r="C116" s="395" t="s">
        <v>2269</v>
      </c>
      <c r="D116" s="397">
        <v>5424</v>
      </c>
      <c r="E116" s="395" t="s">
        <v>54</v>
      </c>
      <c r="L116" s="397"/>
    </row>
    <row r="117" spans="1:12" x14ac:dyDescent="0.2">
      <c r="A117" s="395" t="s">
        <v>2273</v>
      </c>
      <c r="B117" s="395" t="s">
        <v>2493</v>
      </c>
      <c r="C117" s="395" t="s">
        <v>2269</v>
      </c>
      <c r="D117" s="397">
        <v>5444</v>
      </c>
      <c r="E117" s="395" t="s">
        <v>54</v>
      </c>
      <c r="L117" s="397"/>
    </row>
    <row r="118" spans="1:12" x14ac:dyDescent="0.2">
      <c r="A118" s="395" t="s">
        <v>2273</v>
      </c>
      <c r="B118" s="395" t="s">
        <v>2494</v>
      </c>
      <c r="C118" s="395" t="s">
        <v>2268</v>
      </c>
      <c r="D118" s="397">
        <v>5424</v>
      </c>
      <c r="E118" s="395" t="s">
        <v>54</v>
      </c>
      <c r="L118" s="397"/>
    </row>
    <row r="119" spans="1:12" x14ac:dyDescent="0.2">
      <c r="A119" s="395" t="s">
        <v>2273</v>
      </c>
      <c r="B119" s="395" t="s">
        <v>2494</v>
      </c>
      <c r="C119" s="395" t="s">
        <v>2491</v>
      </c>
      <c r="D119" s="397">
        <v>5224</v>
      </c>
      <c r="E119" s="395" t="s">
        <v>54</v>
      </c>
      <c r="L119" s="397"/>
    </row>
    <row r="120" spans="1:12" x14ac:dyDescent="0.2">
      <c r="A120" s="395" t="s">
        <v>2273</v>
      </c>
      <c r="B120" s="395" t="s">
        <v>2495</v>
      </c>
      <c r="C120" s="395" t="s">
        <v>2268</v>
      </c>
      <c r="D120" s="397">
        <v>4271</v>
      </c>
      <c r="E120" s="395" t="s">
        <v>54</v>
      </c>
      <c r="L120" s="397"/>
    </row>
    <row r="121" spans="1:12" x14ac:dyDescent="0.2">
      <c r="A121" s="395" t="s">
        <v>2273</v>
      </c>
      <c r="B121" s="395" t="s">
        <v>2495</v>
      </c>
      <c r="C121" s="395" t="s">
        <v>2491</v>
      </c>
      <c r="D121" s="397">
        <v>4236</v>
      </c>
      <c r="E121" s="395" t="s">
        <v>54</v>
      </c>
      <c r="L121" s="397"/>
    </row>
    <row r="122" spans="1:12" x14ac:dyDescent="0.2">
      <c r="A122" s="395" t="s">
        <v>2273</v>
      </c>
      <c r="B122" s="395" t="s">
        <v>2495</v>
      </c>
      <c r="C122" s="395" t="s">
        <v>2269</v>
      </c>
      <c r="D122" s="397">
        <v>4271</v>
      </c>
      <c r="E122" s="395" t="s">
        <v>54</v>
      </c>
      <c r="L122" s="397"/>
    </row>
    <row r="123" spans="1:12" x14ac:dyDescent="0.2">
      <c r="A123" s="395" t="s">
        <v>2273</v>
      </c>
      <c r="B123" s="395" t="s">
        <v>2496</v>
      </c>
      <c r="C123" s="395" t="s">
        <v>2268</v>
      </c>
      <c r="D123" s="397">
        <v>3521</v>
      </c>
      <c r="E123" s="395" t="s">
        <v>54</v>
      </c>
      <c r="L123" s="397"/>
    </row>
    <row r="124" spans="1:12" x14ac:dyDescent="0.2">
      <c r="A124" s="395" t="s">
        <v>2273</v>
      </c>
      <c r="B124" s="395" t="s">
        <v>2496</v>
      </c>
      <c r="C124" s="395" t="s">
        <v>2491</v>
      </c>
      <c r="D124" s="397">
        <v>4236</v>
      </c>
      <c r="E124" s="395" t="s">
        <v>54</v>
      </c>
      <c r="L124" s="397"/>
    </row>
    <row r="125" spans="1:12" x14ac:dyDescent="0.2">
      <c r="A125" s="395" t="s">
        <v>2273</v>
      </c>
      <c r="B125" s="395" t="s">
        <v>2497</v>
      </c>
      <c r="C125" s="395" t="s">
        <v>2268</v>
      </c>
      <c r="D125" s="397">
        <v>3421</v>
      </c>
      <c r="E125" s="395" t="s">
        <v>54</v>
      </c>
      <c r="L125" s="397"/>
    </row>
    <row r="126" spans="1:12" x14ac:dyDescent="0.2">
      <c r="A126" s="395" t="s">
        <v>2273</v>
      </c>
      <c r="B126" s="395" t="s">
        <v>2497</v>
      </c>
      <c r="C126" s="395" t="s">
        <v>2491</v>
      </c>
      <c r="D126" s="397">
        <v>3521</v>
      </c>
      <c r="E126" s="395" t="s">
        <v>54</v>
      </c>
      <c r="L126" s="397"/>
    </row>
    <row r="127" spans="1:12" x14ac:dyDescent="0.2">
      <c r="A127" s="395" t="s">
        <v>2273</v>
      </c>
      <c r="B127" s="395" t="s">
        <v>2498</v>
      </c>
      <c r="C127" s="395" t="s">
        <v>2268</v>
      </c>
      <c r="D127" s="397">
        <v>3211</v>
      </c>
      <c r="E127" s="395" t="s">
        <v>54</v>
      </c>
      <c r="L127" s="397"/>
    </row>
    <row r="128" spans="1:12" x14ac:dyDescent="0.2">
      <c r="A128" s="395" t="s">
        <v>2273</v>
      </c>
      <c r="B128" s="395" t="s">
        <v>2498</v>
      </c>
      <c r="C128" s="395" t="s">
        <v>2269</v>
      </c>
      <c r="D128" s="397">
        <v>3421</v>
      </c>
      <c r="E128" s="395" t="s">
        <v>54</v>
      </c>
      <c r="L128" s="397"/>
    </row>
    <row r="129" spans="1:12" x14ac:dyDescent="0.2">
      <c r="A129" s="395" t="s">
        <v>2273</v>
      </c>
      <c r="B129" s="395" t="s">
        <v>2499</v>
      </c>
      <c r="C129" s="395" t="s">
        <v>2491</v>
      </c>
      <c r="D129" s="397">
        <v>2678</v>
      </c>
      <c r="E129" s="395" t="s">
        <v>54</v>
      </c>
      <c r="L129" s="397"/>
    </row>
    <row r="130" spans="1:12" x14ac:dyDescent="0.2">
      <c r="A130" s="395" t="s">
        <v>2273</v>
      </c>
      <c r="B130" s="395" t="s">
        <v>2499</v>
      </c>
      <c r="C130" s="395" t="s">
        <v>2269</v>
      </c>
      <c r="D130" s="397">
        <v>3211</v>
      </c>
      <c r="E130" s="395" t="s">
        <v>54</v>
      </c>
      <c r="L130" s="397"/>
    </row>
    <row r="131" spans="1:12" x14ac:dyDescent="0.2">
      <c r="A131" s="395" t="s">
        <v>2273</v>
      </c>
      <c r="B131" s="395" t="s">
        <v>2500</v>
      </c>
      <c r="C131" s="395" t="s">
        <v>2268</v>
      </c>
      <c r="D131" s="397">
        <v>2431</v>
      </c>
      <c r="E131" s="395" t="s">
        <v>54</v>
      </c>
      <c r="L131" s="397"/>
    </row>
    <row r="132" spans="1:12" x14ac:dyDescent="0.2">
      <c r="A132" s="395" t="s">
        <v>2273</v>
      </c>
      <c r="B132" s="395" t="s">
        <v>2500</v>
      </c>
      <c r="C132" s="395" t="s">
        <v>2268</v>
      </c>
      <c r="D132" s="397">
        <v>2678</v>
      </c>
      <c r="E132" s="395" t="s">
        <v>54</v>
      </c>
      <c r="L132" s="397"/>
    </row>
    <row r="133" spans="1:12" x14ac:dyDescent="0.2">
      <c r="A133" s="395" t="s">
        <v>2273</v>
      </c>
      <c r="B133" s="395" t="s">
        <v>2501</v>
      </c>
      <c r="C133" s="395" t="s">
        <v>2491</v>
      </c>
      <c r="D133" s="397">
        <v>1234</v>
      </c>
      <c r="E133" s="395" t="s">
        <v>54</v>
      </c>
      <c r="L133" s="397"/>
    </row>
    <row r="134" spans="1:12" x14ac:dyDescent="0.2">
      <c r="A134" s="395" t="s">
        <v>2273</v>
      </c>
      <c r="B134" s="395" t="s">
        <v>2501</v>
      </c>
      <c r="C134" s="395" t="s">
        <v>2269</v>
      </c>
      <c r="D134" s="397">
        <v>1234</v>
      </c>
      <c r="E134" s="395" t="s">
        <v>54</v>
      </c>
      <c r="L134" s="397"/>
    </row>
    <row r="135" spans="1:12" x14ac:dyDescent="0.2">
      <c r="A135" s="395" t="s">
        <v>2273</v>
      </c>
      <c r="B135" s="395" t="s">
        <v>2502</v>
      </c>
      <c r="C135" s="395" t="s">
        <v>2268</v>
      </c>
      <c r="D135" s="397">
        <v>998</v>
      </c>
      <c r="E135" s="395" t="s">
        <v>54</v>
      </c>
      <c r="L135" s="397"/>
    </row>
    <row r="136" spans="1:12" x14ac:dyDescent="0.2">
      <c r="A136" s="395" t="s">
        <v>2273</v>
      </c>
      <c r="B136" s="395" t="s">
        <v>2502</v>
      </c>
      <c r="C136" s="395" t="s">
        <v>2269</v>
      </c>
      <c r="D136" s="397">
        <v>998</v>
      </c>
      <c r="E136" s="395" t="s">
        <v>54</v>
      </c>
      <c r="L136" s="397"/>
    </row>
    <row r="137" spans="1:12" x14ac:dyDescent="0.2">
      <c r="A137" s="395" t="s">
        <v>2273</v>
      </c>
      <c r="B137" s="395" t="s">
        <v>2493</v>
      </c>
      <c r="C137" s="395" t="s">
        <v>2269</v>
      </c>
      <c r="D137" s="397">
        <v>999</v>
      </c>
      <c r="E137" s="395" t="s">
        <v>54</v>
      </c>
    </row>
  </sheetData>
  <pageMargins left="0.7" right="0.7" top="0.75" bottom="0.75" header="0.3" footer="0.3"/>
  <tableParts count="1">
    <tablePart r:id="rId1"/>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D868C-BBAF-414D-BB24-019946CEF7B2}">
  <dimension ref="A1:Q73"/>
  <sheetViews>
    <sheetView zoomScaleNormal="100" workbookViewId="0">
      <selection activeCell="P12" sqref="P12"/>
    </sheetView>
  </sheetViews>
  <sheetFormatPr defaultColWidth="9.140625" defaultRowHeight="15" x14ac:dyDescent="0.25"/>
  <cols>
    <col min="1" max="1" width="19.140625" customWidth="1"/>
    <col min="2" max="2" width="8.140625" bestFit="1" customWidth="1"/>
    <col min="3" max="3" width="15.140625" customWidth="1"/>
    <col min="4" max="4" width="13.7109375" bestFit="1" customWidth="1"/>
    <col min="5" max="5" width="5.7109375" customWidth="1"/>
    <col min="6" max="6" width="11.7109375" bestFit="1" customWidth="1"/>
    <col min="7" max="7" width="11.140625" bestFit="1" customWidth="1"/>
    <col min="8" max="8" width="7.7109375" bestFit="1" customWidth="1"/>
    <col min="9" max="9" width="11.42578125" bestFit="1" customWidth="1"/>
    <col min="10" max="10" width="9" style="667" bestFit="1" customWidth="1"/>
    <col min="11" max="11" width="5.7109375" customWidth="1"/>
    <col min="12" max="12" width="11.42578125" bestFit="1" customWidth="1"/>
    <col min="13" max="13" width="5.7109375" customWidth="1"/>
    <col min="14" max="14" width="12.42578125" bestFit="1" customWidth="1"/>
  </cols>
  <sheetData>
    <row r="1" spans="1:17" s="717" customFormat="1" ht="63" customHeight="1" x14ac:dyDescent="0.25">
      <c r="A1" s="817" t="s">
        <v>246</v>
      </c>
      <c r="B1" s="818" t="s">
        <v>2304</v>
      </c>
      <c r="C1" s="819" t="s">
        <v>2305</v>
      </c>
      <c r="D1" s="820" t="s">
        <v>2306</v>
      </c>
      <c r="E1" s="820" t="s">
        <v>1648</v>
      </c>
      <c r="F1" s="820" t="s">
        <v>2307</v>
      </c>
      <c r="G1" s="820" t="s">
        <v>212</v>
      </c>
      <c r="H1" s="820" t="s">
        <v>2308</v>
      </c>
      <c r="I1" s="820" t="s">
        <v>2309</v>
      </c>
      <c r="J1" s="821" t="s">
        <v>2310</v>
      </c>
      <c r="K1" s="820" t="s">
        <v>319</v>
      </c>
      <c r="L1" s="822" t="s">
        <v>2311</v>
      </c>
      <c r="M1" s="818" t="s">
        <v>2312</v>
      </c>
      <c r="N1" s="820" t="s">
        <v>1502</v>
      </c>
    </row>
    <row r="2" spans="1:17" ht="15.75" x14ac:dyDescent="0.25">
      <c r="A2" s="816" t="s">
        <v>2002</v>
      </c>
      <c r="B2" s="719" t="s">
        <v>2313</v>
      </c>
      <c r="C2" s="720" t="str">
        <f t="shared" ref="C2:C65" si="0">B2&amp;" "&amp;A2</f>
        <v>Sem Bakker</v>
      </c>
      <c r="D2" s="721" t="s">
        <v>1521</v>
      </c>
      <c r="E2" s="722">
        <v>24</v>
      </c>
      <c r="F2" s="723">
        <v>575</v>
      </c>
      <c r="G2" s="722" t="s">
        <v>416</v>
      </c>
      <c r="H2" s="722" t="s">
        <v>2287</v>
      </c>
      <c r="I2" s="724">
        <v>27049</v>
      </c>
      <c r="J2" s="725">
        <v>50</v>
      </c>
      <c r="K2" s="726" t="s">
        <v>2314</v>
      </c>
      <c r="L2" s="815">
        <v>21034</v>
      </c>
      <c r="M2" s="728">
        <f t="shared" ref="M2:M65" ca="1" si="1">DATEDIF(L2,TODAY(),"y")</f>
        <v>66</v>
      </c>
      <c r="N2" s="729">
        <v>187595862</v>
      </c>
    </row>
    <row r="3" spans="1:17" ht="15.75" x14ac:dyDescent="0.25">
      <c r="A3" s="816" t="s">
        <v>2315</v>
      </c>
      <c r="B3" s="719"/>
      <c r="C3" s="720" t="str">
        <f t="shared" si="0"/>
        <v xml:space="preserve"> Boer</v>
      </c>
      <c r="D3" s="721" t="s">
        <v>1522</v>
      </c>
      <c r="E3" s="722">
        <v>23</v>
      </c>
      <c r="F3" s="723">
        <v>1425</v>
      </c>
      <c r="G3" s="722" t="s">
        <v>416</v>
      </c>
      <c r="H3" s="722" t="s">
        <v>2285</v>
      </c>
      <c r="I3" s="724">
        <v>30696</v>
      </c>
      <c r="J3" s="725">
        <v>50</v>
      </c>
      <c r="K3" s="726" t="s">
        <v>2314</v>
      </c>
      <c r="L3" s="815">
        <v>26729</v>
      </c>
      <c r="M3" s="728">
        <f t="shared" ca="1" si="1"/>
        <v>50</v>
      </c>
      <c r="N3" s="729">
        <v>187595807</v>
      </c>
    </row>
    <row r="4" spans="1:17" ht="15.75" x14ac:dyDescent="0.25">
      <c r="A4" s="816" t="s">
        <v>2021</v>
      </c>
      <c r="B4" s="719" t="s">
        <v>2316</v>
      </c>
      <c r="C4" s="720" t="str">
        <f t="shared" si="0"/>
        <v>Thijs Bos</v>
      </c>
      <c r="D4" s="721" t="s">
        <v>2317</v>
      </c>
      <c r="E4" s="722">
        <v>35</v>
      </c>
      <c r="F4" s="723">
        <v>775</v>
      </c>
      <c r="G4" s="722" t="s">
        <v>830</v>
      </c>
      <c r="H4" s="722" t="s">
        <v>2286</v>
      </c>
      <c r="I4" s="724">
        <v>28589</v>
      </c>
      <c r="J4" s="725">
        <v>50</v>
      </c>
      <c r="K4" s="726" t="s">
        <v>2314</v>
      </c>
      <c r="L4" s="815">
        <v>24489</v>
      </c>
      <c r="M4" s="728">
        <f t="shared" ca="1" si="1"/>
        <v>56</v>
      </c>
      <c r="N4" s="729">
        <v>187595422</v>
      </c>
    </row>
    <row r="5" spans="1:17" ht="15.75" x14ac:dyDescent="0.25">
      <c r="A5" s="816" t="s">
        <v>2030</v>
      </c>
      <c r="B5" s="719" t="s">
        <v>2318</v>
      </c>
      <c r="C5" s="720" t="str">
        <f t="shared" si="0"/>
        <v>Lieke Brouwer</v>
      </c>
      <c r="D5" s="721" t="s">
        <v>2319</v>
      </c>
      <c r="E5" s="722">
        <v>21</v>
      </c>
      <c r="F5" s="723">
        <v>925</v>
      </c>
      <c r="G5" s="722" t="s">
        <v>2288</v>
      </c>
      <c r="H5" s="722" t="s">
        <v>2286</v>
      </c>
      <c r="I5" s="724">
        <v>35834</v>
      </c>
      <c r="J5" s="725">
        <v>50</v>
      </c>
      <c r="K5" s="726" t="s">
        <v>2320</v>
      </c>
      <c r="L5" s="815">
        <v>30913</v>
      </c>
      <c r="M5" s="728">
        <f t="shared" ca="1" si="1"/>
        <v>39</v>
      </c>
      <c r="N5" s="729">
        <v>187595312</v>
      </c>
    </row>
    <row r="6" spans="1:17" ht="15.75" x14ac:dyDescent="0.25">
      <c r="A6" s="816" t="s">
        <v>2321</v>
      </c>
      <c r="B6" s="719" t="s">
        <v>2322</v>
      </c>
      <c r="C6" s="720" t="str">
        <f t="shared" si="0"/>
        <v>Bram de Boer</v>
      </c>
      <c r="D6" s="721" t="s">
        <v>2323</v>
      </c>
      <c r="E6" s="722">
        <v>22</v>
      </c>
      <c r="F6" s="723">
        <v>700</v>
      </c>
      <c r="G6" s="722" t="s">
        <v>416</v>
      </c>
      <c r="H6" s="722" t="s">
        <v>2286</v>
      </c>
      <c r="I6" s="724">
        <v>41898</v>
      </c>
      <c r="J6" s="725">
        <v>25</v>
      </c>
      <c r="K6" s="726" t="s">
        <v>2320</v>
      </c>
      <c r="L6" s="815">
        <v>39218</v>
      </c>
      <c r="M6" s="728">
        <f t="shared" ca="1" si="1"/>
        <v>16</v>
      </c>
      <c r="N6" s="729">
        <v>187595488</v>
      </c>
    </row>
    <row r="7" spans="1:17" ht="15.75" x14ac:dyDescent="0.25">
      <c r="A7" s="816" t="s">
        <v>2324</v>
      </c>
      <c r="B7" s="719"/>
      <c r="C7" s="720" t="str">
        <f t="shared" si="0"/>
        <v xml:space="preserve"> de Bruijn / de Bruyn</v>
      </c>
      <c r="D7" s="721" t="s">
        <v>1529</v>
      </c>
      <c r="E7" s="722">
        <v>3</v>
      </c>
      <c r="F7" s="723">
        <v>500</v>
      </c>
      <c r="G7" s="722" t="s">
        <v>416</v>
      </c>
      <c r="H7" s="722" t="s">
        <v>2286</v>
      </c>
      <c r="I7" s="724">
        <v>22499</v>
      </c>
      <c r="J7" s="725">
        <v>50</v>
      </c>
      <c r="K7" s="726" t="s">
        <v>2320</v>
      </c>
      <c r="L7" s="815">
        <v>18756</v>
      </c>
      <c r="M7" s="728">
        <f t="shared" ca="1" si="1"/>
        <v>72</v>
      </c>
      <c r="N7" s="729">
        <v>187595884</v>
      </c>
      <c r="P7" s="730"/>
      <c r="Q7" s="730"/>
    </row>
    <row r="8" spans="1:17" ht="15.75" x14ac:dyDescent="0.25">
      <c r="A8" s="816" t="s">
        <v>2325</v>
      </c>
      <c r="B8" s="719"/>
      <c r="C8" s="720" t="str">
        <f t="shared" si="0"/>
        <v xml:space="preserve"> de Bruin</v>
      </c>
      <c r="D8" s="721" t="s">
        <v>2326</v>
      </c>
      <c r="E8" s="722">
        <v>8</v>
      </c>
      <c r="F8" s="723">
        <v>525</v>
      </c>
      <c r="G8" s="722" t="s">
        <v>2288</v>
      </c>
      <c r="H8" s="722" t="s">
        <v>2286</v>
      </c>
      <c r="I8" s="724">
        <v>41760</v>
      </c>
      <c r="J8" s="725">
        <v>50</v>
      </c>
      <c r="K8" s="726" t="s">
        <v>2320</v>
      </c>
      <c r="L8" s="815">
        <v>33861</v>
      </c>
      <c r="M8" s="728">
        <f t="shared" ca="1" si="1"/>
        <v>31</v>
      </c>
      <c r="N8" s="729">
        <v>187595356</v>
      </c>
    </row>
    <row r="9" spans="1:17" ht="15.75" x14ac:dyDescent="0.25">
      <c r="A9" s="816" t="s">
        <v>2327</v>
      </c>
      <c r="B9" s="719" t="s">
        <v>2328</v>
      </c>
      <c r="C9" s="720" t="str">
        <f t="shared" si="0"/>
        <v>Fenna de Graaf</v>
      </c>
      <c r="D9" s="721" t="s">
        <v>1521</v>
      </c>
      <c r="E9" s="722">
        <v>30</v>
      </c>
      <c r="F9" s="723">
        <v>250</v>
      </c>
      <c r="G9" s="722" t="s">
        <v>416</v>
      </c>
      <c r="H9" s="722" t="s">
        <v>2287</v>
      </c>
      <c r="I9" s="724">
        <v>36601</v>
      </c>
      <c r="J9" s="725">
        <v>50</v>
      </c>
      <c r="K9" s="726" t="s">
        <v>2320</v>
      </c>
      <c r="L9" s="815">
        <v>27965</v>
      </c>
      <c r="M9" s="728">
        <f t="shared" ca="1" si="1"/>
        <v>47</v>
      </c>
      <c r="N9" s="729">
        <v>187595268</v>
      </c>
    </row>
    <row r="10" spans="1:17" ht="15.75" x14ac:dyDescent="0.25">
      <c r="A10" s="816" t="s">
        <v>2329</v>
      </c>
      <c r="B10" s="719" t="s">
        <v>274</v>
      </c>
      <c r="C10" s="720" t="str">
        <f t="shared" si="0"/>
        <v>Max de Groot</v>
      </c>
      <c r="D10" s="721" t="s">
        <v>2330</v>
      </c>
      <c r="E10" s="722">
        <v>11</v>
      </c>
      <c r="F10" s="723">
        <v>750</v>
      </c>
      <c r="G10" s="722" t="s">
        <v>2288</v>
      </c>
      <c r="H10" s="722" t="s">
        <v>2287</v>
      </c>
      <c r="I10" s="724">
        <v>31839</v>
      </c>
      <c r="J10" s="725">
        <v>50</v>
      </c>
      <c r="K10" s="726" t="s">
        <v>2320</v>
      </c>
      <c r="L10" s="815">
        <v>22069</v>
      </c>
      <c r="M10" s="728">
        <f t="shared" ca="1" si="1"/>
        <v>63</v>
      </c>
      <c r="N10" s="729">
        <v>537187889</v>
      </c>
    </row>
    <row r="11" spans="1:17" ht="15.75" x14ac:dyDescent="0.25">
      <c r="A11" s="816" t="s">
        <v>2331</v>
      </c>
      <c r="B11" s="719" t="s">
        <v>2332</v>
      </c>
      <c r="C11" s="720" t="str">
        <f t="shared" si="0"/>
        <v>Lotte de Haan</v>
      </c>
      <c r="D11" s="721" t="s">
        <v>1522</v>
      </c>
      <c r="E11" s="722">
        <v>29</v>
      </c>
      <c r="F11" s="723">
        <v>375</v>
      </c>
      <c r="G11" s="722" t="s">
        <v>416</v>
      </c>
      <c r="H11" s="722" t="s">
        <v>2287</v>
      </c>
      <c r="I11" s="724">
        <v>32631</v>
      </c>
      <c r="J11" s="725">
        <v>50</v>
      </c>
      <c r="K11" s="726" t="s">
        <v>2320</v>
      </c>
      <c r="L11" s="815">
        <v>25590</v>
      </c>
      <c r="M11" s="728">
        <f t="shared" ca="1" si="1"/>
        <v>53</v>
      </c>
      <c r="N11" s="729">
        <v>187595818</v>
      </c>
    </row>
    <row r="12" spans="1:17" ht="15.75" x14ac:dyDescent="0.25">
      <c r="A12" s="816" t="s">
        <v>2333</v>
      </c>
      <c r="B12" s="719"/>
      <c r="C12" s="720" t="str">
        <f t="shared" si="0"/>
        <v xml:space="preserve"> de Jonge</v>
      </c>
      <c r="D12" s="721" t="s">
        <v>2334</v>
      </c>
      <c r="E12" s="722">
        <v>31</v>
      </c>
      <c r="F12" s="723">
        <v>950</v>
      </c>
      <c r="G12" s="722" t="s">
        <v>830</v>
      </c>
      <c r="H12" s="722" t="s">
        <v>2287</v>
      </c>
      <c r="I12" s="724">
        <v>38055</v>
      </c>
      <c r="J12" s="725">
        <v>50</v>
      </c>
      <c r="K12" s="726" t="s">
        <v>2320</v>
      </c>
      <c r="L12" s="815">
        <v>34220</v>
      </c>
      <c r="M12" s="728">
        <f t="shared" ca="1" si="1"/>
        <v>30</v>
      </c>
      <c r="N12" s="729">
        <v>187595554</v>
      </c>
    </row>
    <row r="13" spans="1:17" ht="15.75" x14ac:dyDescent="0.25">
      <c r="A13" s="816" t="s">
        <v>2335</v>
      </c>
      <c r="B13" s="719"/>
      <c r="C13" s="720" t="str">
        <f t="shared" si="0"/>
        <v xml:space="preserve"> de Lange</v>
      </c>
      <c r="D13" s="721" t="s">
        <v>1521</v>
      </c>
      <c r="E13" s="722">
        <v>12</v>
      </c>
      <c r="F13" s="723">
        <v>1525</v>
      </c>
      <c r="G13" s="722" t="s">
        <v>2288</v>
      </c>
      <c r="H13" s="722" t="s">
        <v>2287</v>
      </c>
      <c r="I13" s="724">
        <v>28652</v>
      </c>
      <c r="J13" s="725">
        <v>50</v>
      </c>
      <c r="K13" s="726" t="s">
        <v>2320</v>
      </c>
      <c r="L13" s="815">
        <v>23312</v>
      </c>
      <c r="M13" s="728">
        <f t="shared" ca="1" si="1"/>
        <v>59</v>
      </c>
      <c r="N13" s="729">
        <v>187595840</v>
      </c>
    </row>
    <row r="14" spans="1:17" ht="15.75" x14ac:dyDescent="0.25">
      <c r="A14" s="816" t="s">
        <v>2336</v>
      </c>
      <c r="B14" s="719"/>
      <c r="C14" s="720" t="str">
        <f t="shared" si="0"/>
        <v xml:space="preserve"> de Ruiter</v>
      </c>
      <c r="D14" s="721" t="s">
        <v>2337</v>
      </c>
      <c r="E14" s="722">
        <v>27</v>
      </c>
      <c r="F14" s="723">
        <v>1275</v>
      </c>
      <c r="G14" s="722" t="s">
        <v>416</v>
      </c>
      <c r="H14" s="722" t="s">
        <v>2287</v>
      </c>
      <c r="I14" s="724">
        <v>39076</v>
      </c>
      <c r="J14" s="725">
        <v>50</v>
      </c>
      <c r="K14" s="726" t="s">
        <v>2314</v>
      </c>
      <c r="L14" s="815">
        <v>30888</v>
      </c>
      <c r="M14" s="728">
        <f t="shared" ca="1" si="1"/>
        <v>39</v>
      </c>
      <c r="N14" s="729">
        <v>187595598</v>
      </c>
    </row>
    <row r="15" spans="1:17" ht="15.75" x14ac:dyDescent="0.25">
      <c r="A15" s="816" t="s">
        <v>2338</v>
      </c>
      <c r="B15" s="719" t="s">
        <v>194</v>
      </c>
      <c r="C15" s="720" t="str">
        <f t="shared" si="0"/>
        <v>Theo de Vries</v>
      </c>
      <c r="D15" s="721" t="s">
        <v>2339</v>
      </c>
      <c r="E15" s="722">
        <v>13</v>
      </c>
      <c r="F15" s="723">
        <v>500</v>
      </c>
      <c r="G15" s="722" t="s">
        <v>2288</v>
      </c>
      <c r="H15" s="722" t="s">
        <v>2285</v>
      </c>
      <c r="I15" s="724">
        <v>40395</v>
      </c>
      <c r="J15" s="725">
        <v>35</v>
      </c>
      <c r="K15" s="726" t="s">
        <v>2314</v>
      </c>
      <c r="L15" s="815">
        <v>36719</v>
      </c>
      <c r="M15" s="728">
        <f t="shared" ca="1" si="1"/>
        <v>23</v>
      </c>
      <c r="N15" s="729">
        <v>187595521</v>
      </c>
    </row>
    <row r="16" spans="1:17" ht="15.75" x14ac:dyDescent="0.25">
      <c r="A16" s="816" t="s">
        <v>2340</v>
      </c>
      <c r="B16" s="719" t="s">
        <v>218</v>
      </c>
      <c r="C16" s="720" t="str">
        <f t="shared" si="0"/>
        <v>Lisa de Wit</v>
      </c>
      <c r="D16" s="721" t="s">
        <v>2341</v>
      </c>
      <c r="E16" s="722">
        <v>21</v>
      </c>
      <c r="F16" s="723">
        <v>950</v>
      </c>
      <c r="G16" s="722" t="s">
        <v>2288</v>
      </c>
      <c r="H16" s="722" t="s">
        <v>2287</v>
      </c>
      <c r="I16" s="724">
        <v>37432</v>
      </c>
      <c r="J16" s="725">
        <v>50</v>
      </c>
      <c r="K16" s="726" t="s">
        <v>2314</v>
      </c>
      <c r="L16" s="815">
        <v>31721</v>
      </c>
      <c r="M16" s="728">
        <f t="shared" ca="1" si="1"/>
        <v>36</v>
      </c>
      <c r="N16" s="729">
        <v>187595587</v>
      </c>
    </row>
    <row r="17" spans="1:14" ht="15.75" x14ac:dyDescent="0.25">
      <c r="A17" s="816" t="s">
        <v>2342</v>
      </c>
      <c r="B17" s="719" t="s">
        <v>271</v>
      </c>
      <c r="C17" s="720" t="str">
        <f t="shared" si="0"/>
        <v>Sophie Dekker</v>
      </c>
      <c r="D17" s="721" t="s">
        <v>2323</v>
      </c>
      <c r="E17" s="722">
        <v>10</v>
      </c>
      <c r="F17" s="723">
        <v>900</v>
      </c>
      <c r="G17" s="722" t="s">
        <v>750</v>
      </c>
      <c r="H17" s="722" t="s">
        <v>2287</v>
      </c>
      <c r="I17" s="724">
        <v>42407</v>
      </c>
      <c r="J17" s="725">
        <v>50</v>
      </c>
      <c r="K17" s="726" t="s">
        <v>2314</v>
      </c>
      <c r="L17" s="815">
        <v>33563</v>
      </c>
      <c r="M17" s="728">
        <f t="shared" ca="1" si="1"/>
        <v>31</v>
      </c>
      <c r="N17" s="729">
        <v>187595741</v>
      </c>
    </row>
    <row r="18" spans="1:14" ht="15.75" x14ac:dyDescent="0.25">
      <c r="A18" s="816" t="s">
        <v>2343</v>
      </c>
      <c r="B18" s="719" t="s">
        <v>2344</v>
      </c>
      <c r="C18" s="720" t="str">
        <f t="shared" si="0"/>
        <v>Tess Dijkstra</v>
      </c>
      <c r="D18" s="721" t="s">
        <v>1529</v>
      </c>
      <c r="E18" s="722">
        <v>21</v>
      </c>
      <c r="F18" s="723">
        <v>975</v>
      </c>
      <c r="G18" s="722" t="s">
        <v>2288</v>
      </c>
      <c r="H18" s="722" t="s">
        <v>2287</v>
      </c>
      <c r="I18" s="724">
        <v>30173</v>
      </c>
      <c r="J18" s="725">
        <v>50</v>
      </c>
      <c r="K18" s="726" t="s">
        <v>2314</v>
      </c>
      <c r="L18" s="815">
        <v>21348</v>
      </c>
      <c r="M18" s="728">
        <f t="shared" ca="1" si="1"/>
        <v>65</v>
      </c>
      <c r="N18" s="729">
        <v>187595917</v>
      </c>
    </row>
    <row r="19" spans="1:14" ht="15.75" x14ac:dyDescent="0.25">
      <c r="A19" s="816" t="s">
        <v>2345</v>
      </c>
      <c r="B19" s="719"/>
      <c r="C19" s="720" t="str">
        <f t="shared" si="0"/>
        <v xml:space="preserve"> Gerritsen</v>
      </c>
      <c r="D19" s="721" t="s">
        <v>2346</v>
      </c>
      <c r="E19" s="722">
        <v>2</v>
      </c>
      <c r="F19" s="723">
        <v>1350</v>
      </c>
      <c r="G19" s="722" t="s">
        <v>416</v>
      </c>
      <c r="H19" s="722" t="s">
        <v>2287</v>
      </c>
      <c r="I19" s="724">
        <v>34169</v>
      </c>
      <c r="J19" s="725">
        <v>50</v>
      </c>
      <c r="K19" s="726" t="s">
        <v>2320</v>
      </c>
      <c r="L19" s="815">
        <v>29222</v>
      </c>
      <c r="M19" s="728">
        <f t="shared" ca="1" si="1"/>
        <v>43</v>
      </c>
      <c r="N19" s="729">
        <v>187595620</v>
      </c>
    </row>
    <row r="20" spans="1:14" ht="15.75" x14ac:dyDescent="0.25">
      <c r="A20" s="816" t="s">
        <v>2347</v>
      </c>
      <c r="B20" s="719"/>
      <c r="C20" s="720" t="str">
        <f t="shared" si="0"/>
        <v xml:space="preserve"> Groen</v>
      </c>
      <c r="D20" s="721" t="s">
        <v>2346</v>
      </c>
      <c r="E20" s="722">
        <v>2</v>
      </c>
      <c r="F20" s="723">
        <v>1325</v>
      </c>
      <c r="G20" s="722" t="s">
        <v>416</v>
      </c>
      <c r="H20" s="722" t="s">
        <v>2287</v>
      </c>
      <c r="I20" s="724">
        <v>40917</v>
      </c>
      <c r="J20" s="725">
        <v>50</v>
      </c>
      <c r="K20" s="726" t="s">
        <v>2314</v>
      </c>
      <c r="L20" s="815">
        <v>33124</v>
      </c>
      <c r="M20" s="728">
        <f t="shared" ca="1" si="1"/>
        <v>33</v>
      </c>
      <c r="N20" s="729">
        <v>187595345</v>
      </c>
    </row>
    <row r="21" spans="1:14" ht="15.75" x14ac:dyDescent="0.25">
      <c r="A21" s="816" t="s">
        <v>2348</v>
      </c>
      <c r="B21" s="719" t="s">
        <v>2349</v>
      </c>
      <c r="C21" s="720" t="str">
        <f t="shared" si="0"/>
        <v>Levi Hendriks</v>
      </c>
      <c r="D21" s="721" t="s">
        <v>2350</v>
      </c>
      <c r="E21" s="722">
        <v>10</v>
      </c>
      <c r="F21" s="723">
        <v>850</v>
      </c>
      <c r="G21" s="722" t="s">
        <v>750</v>
      </c>
      <c r="H21" s="722" t="s">
        <v>2285</v>
      </c>
      <c r="I21" s="724">
        <v>42354</v>
      </c>
      <c r="J21" s="725">
        <v>35</v>
      </c>
      <c r="K21" s="726" t="s">
        <v>2320</v>
      </c>
      <c r="L21" s="815">
        <v>37231</v>
      </c>
      <c r="M21" s="728">
        <f t="shared" ca="1" si="1"/>
        <v>21</v>
      </c>
      <c r="N21" s="729">
        <v>187595466</v>
      </c>
    </row>
    <row r="22" spans="1:14" ht="15.75" x14ac:dyDescent="0.25">
      <c r="A22" s="816" t="s">
        <v>2351</v>
      </c>
      <c r="B22" s="719"/>
      <c r="C22" s="720" t="str">
        <f t="shared" si="0"/>
        <v xml:space="preserve"> Hoekstra</v>
      </c>
      <c r="D22" s="721" t="s">
        <v>2352</v>
      </c>
      <c r="E22" s="722">
        <v>26</v>
      </c>
      <c r="F22" s="723">
        <v>700</v>
      </c>
      <c r="G22" s="722" t="s">
        <v>416</v>
      </c>
      <c r="H22" s="722" t="s">
        <v>2287</v>
      </c>
      <c r="I22" s="724">
        <v>33411</v>
      </c>
      <c r="J22" s="725">
        <v>50</v>
      </c>
      <c r="K22" s="726" t="s">
        <v>2320</v>
      </c>
      <c r="L22" s="815">
        <v>25890</v>
      </c>
      <c r="M22" s="728">
        <f t="shared" ca="1" si="1"/>
        <v>52</v>
      </c>
      <c r="N22" s="729">
        <v>187595664</v>
      </c>
    </row>
    <row r="23" spans="1:14" ht="15.75" x14ac:dyDescent="0.25">
      <c r="A23" s="816" t="s">
        <v>2088</v>
      </c>
      <c r="B23" s="719"/>
      <c r="C23" s="720" t="str">
        <f t="shared" si="0"/>
        <v xml:space="preserve"> Huisman</v>
      </c>
      <c r="D23" s="721" t="s">
        <v>1521</v>
      </c>
      <c r="E23" s="722">
        <v>18</v>
      </c>
      <c r="F23" s="723">
        <v>900</v>
      </c>
      <c r="G23" s="722" t="s">
        <v>750</v>
      </c>
      <c r="H23" s="722" t="s">
        <v>2286</v>
      </c>
      <c r="I23" s="724">
        <v>32573</v>
      </c>
      <c r="J23" s="725">
        <v>50</v>
      </c>
      <c r="K23" s="726" t="s">
        <v>2314</v>
      </c>
      <c r="L23" s="815">
        <v>26491</v>
      </c>
      <c r="M23" s="728">
        <f t="shared" ca="1" si="1"/>
        <v>51</v>
      </c>
      <c r="N23" s="729">
        <v>187595246</v>
      </c>
    </row>
    <row r="24" spans="1:14" ht="15.75" x14ac:dyDescent="0.25">
      <c r="A24" s="816" t="s">
        <v>2353</v>
      </c>
      <c r="B24" s="719" t="s">
        <v>2354</v>
      </c>
      <c r="C24" s="720" t="str">
        <f t="shared" si="0"/>
        <v>Noa Jacobs</v>
      </c>
      <c r="D24" s="721" t="s">
        <v>2355</v>
      </c>
      <c r="E24" s="722">
        <v>29</v>
      </c>
      <c r="F24" s="723">
        <v>350</v>
      </c>
      <c r="G24" s="722" t="s">
        <v>416</v>
      </c>
      <c r="H24" s="722" t="s">
        <v>2287</v>
      </c>
      <c r="I24" s="724">
        <v>32514</v>
      </c>
      <c r="J24" s="725">
        <v>50</v>
      </c>
      <c r="K24" s="726" t="s">
        <v>2314</v>
      </c>
      <c r="L24" s="815">
        <v>24280</v>
      </c>
      <c r="M24" s="728">
        <f t="shared" ca="1" si="1"/>
        <v>57</v>
      </c>
      <c r="N24" s="729">
        <v>187595213</v>
      </c>
    </row>
    <row r="25" spans="1:14" ht="15.75" x14ac:dyDescent="0.25">
      <c r="A25" s="816" t="s">
        <v>355</v>
      </c>
      <c r="B25" s="719" t="s">
        <v>2356</v>
      </c>
      <c r="C25" s="720" t="str">
        <f t="shared" si="0"/>
        <v>Thomas Janssen</v>
      </c>
      <c r="D25" s="721" t="s">
        <v>2346</v>
      </c>
      <c r="E25" s="722">
        <v>37</v>
      </c>
      <c r="F25" s="723">
        <v>600</v>
      </c>
      <c r="G25" s="722" t="s">
        <v>750</v>
      </c>
      <c r="H25" s="722" t="s">
        <v>2286</v>
      </c>
      <c r="I25" s="724">
        <v>34390</v>
      </c>
      <c r="J25" s="725">
        <v>50</v>
      </c>
      <c r="K25" s="726" t="s">
        <v>2320</v>
      </c>
      <c r="L25" s="815">
        <v>28669</v>
      </c>
      <c r="M25" s="728">
        <f t="shared" ca="1" si="1"/>
        <v>45</v>
      </c>
      <c r="N25" s="729">
        <v>187595444</v>
      </c>
    </row>
    <row r="26" spans="1:14" ht="15.75" x14ac:dyDescent="0.25">
      <c r="A26" s="816" t="s">
        <v>2357</v>
      </c>
      <c r="B26" s="719"/>
      <c r="C26" s="720" t="str">
        <f t="shared" si="0"/>
        <v xml:space="preserve"> Jonker</v>
      </c>
      <c r="D26" s="721" t="s">
        <v>2346</v>
      </c>
      <c r="E26" s="722">
        <v>2</v>
      </c>
      <c r="F26" s="723">
        <v>1375</v>
      </c>
      <c r="G26" s="722" t="s">
        <v>416</v>
      </c>
      <c r="H26" s="722" t="s">
        <v>2286</v>
      </c>
      <c r="I26" s="724">
        <v>39814</v>
      </c>
      <c r="J26" s="725">
        <v>50</v>
      </c>
      <c r="K26" s="726" t="s">
        <v>2314</v>
      </c>
      <c r="L26" s="815">
        <v>35958</v>
      </c>
      <c r="M26" s="728">
        <f t="shared" ca="1" si="1"/>
        <v>25</v>
      </c>
      <c r="N26" s="729">
        <v>187595950</v>
      </c>
    </row>
    <row r="27" spans="1:14" ht="15.75" x14ac:dyDescent="0.25">
      <c r="A27" s="816" t="s">
        <v>2107</v>
      </c>
      <c r="B27" s="719" t="s">
        <v>2358</v>
      </c>
      <c r="C27" s="720" t="str">
        <f t="shared" si="0"/>
        <v>Julia Kok</v>
      </c>
      <c r="D27" s="721" t="s">
        <v>1522</v>
      </c>
      <c r="E27" s="722">
        <v>17</v>
      </c>
      <c r="F27" s="723">
        <v>325</v>
      </c>
      <c r="G27" s="722" t="s">
        <v>2288</v>
      </c>
      <c r="H27" s="722" t="s">
        <v>2286</v>
      </c>
      <c r="I27" s="724">
        <v>31769</v>
      </c>
      <c r="J27" s="725">
        <v>50</v>
      </c>
      <c r="K27" s="726" t="s">
        <v>2314</v>
      </c>
      <c r="L27" s="815">
        <v>22806</v>
      </c>
      <c r="M27" s="728">
        <f t="shared" ca="1" si="1"/>
        <v>61</v>
      </c>
      <c r="N27" s="729">
        <v>420656997</v>
      </c>
    </row>
    <row r="28" spans="1:14" ht="15.75" x14ac:dyDescent="0.25">
      <c r="A28" s="816" t="s">
        <v>2359</v>
      </c>
      <c r="B28" s="719"/>
      <c r="C28" s="720" t="str">
        <f t="shared" si="0"/>
        <v xml:space="preserve"> Koster</v>
      </c>
      <c r="D28" s="721" t="s">
        <v>1529</v>
      </c>
      <c r="E28" s="722">
        <v>15</v>
      </c>
      <c r="F28" s="723">
        <v>775</v>
      </c>
      <c r="G28" s="722" t="s">
        <v>2288</v>
      </c>
      <c r="H28" s="722" t="s">
        <v>2286</v>
      </c>
      <c r="I28" s="724">
        <v>39684</v>
      </c>
      <c r="J28" s="725">
        <v>50</v>
      </c>
      <c r="K28" s="726" t="s">
        <v>2314</v>
      </c>
      <c r="L28" s="815">
        <v>30176</v>
      </c>
      <c r="M28" s="728">
        <f t="shared" ca="1" si="1"/>
        <v>41</v>
      </c>
      <c r="N28" s="729">
        <v>187595301</v>
      </c>
    </row>
    <row r="29" spans="1:14" ht="15.75" x14ac:dyDescent="0.25">
      <c r="A29" s="816" t="s">
        <v>2112</v>
      </c>
      <c r="B29" s="719"/>
      <c r="C29" s="720" t="str">
        <f t="shared" si="0"/>
        <v xml:space="preserve"> Kramer</v>
      </c>
      <c r="D29" s="721" t="s">
        <v>2360</v>
      </c>
      <c r="E29" s="722">
        <v>9</v>
      </c>
      <c r="F29" s="723">
        <v>1100</v>
      </c>
      <c r="G29" s="722" t="s">
        <v>750</v>
      </c>
      <c r="H29" s="722" t="s">
        <v>2286</v>
      </c>
      <c r="I29" s="724">
        <v>41456</v>
      </c>
      <c r="J29" s="725">
        <v>50</v>
      </c>
      <c r="K29" s="726" t="s">
        <v>2314</v>
      </c>
      <c r="L29" s="815">
        <v>33387</v>
      </c>
      <c r="M29" s="728">
        <f t="shared" ca="1" si="1"/>
        <v>32</v>
      </c>
      <c r="N29" s="729">
        <v>187595565</v>
      </c>
    </row>
    <row r="30" spans="1:14" ht="15.75" x14ac:dyDescent="0.25">
      <c r="A30" s="816" t="s">
        <v>2116</v>
      </c>
      <c r="B30" s="719"/>
      <c r="C30" s="720" t="str">
        <f t="shared" si="0"/>
        <v xml:space="preserve"> Kuiper</v>
      </c>
      <c r="D30" s="721" t="s">
        <v>2361</v>
      </c>
      <c r="E30" s="722">
        <v>9</v>
      </c>
      <c r="F30" s="723">
        <v>1050</v>
      </c>
      <c r="G30" s="722" t="s">
        <v>750</v>
      </c>
      <c r="H30" s="722" t="s">
        <v>2287</v>
      </c>
      <c r="I30" s="724">
        <v>35131</v>
      </c>
      <c r="J30" s="725">
        <v>50</v>
      </c>
      <c r="K30" s="726" t="s">
        <v>2320</v>
      </c>
      <c r="L30" s="815">
        <v>29439</v>
      </c>
      <c r="M30" s="728">
        <f t="shared" ca="1" si="1"/>
        <v>43</v>
      </c>
      <c r="N30" s="729">
        <v>187595290</v>
      </c>
    </row>
    <row r="31" spans="1:14" ht="15.75" x14ac:dyDescent="0.25">
      <c r="A31" s="816" t="s">
        <v>2117</v>
      </c>
      <c r="B31" s="719"/>
      <c r="C31" s="720" t="str">
        <f t="shared" si="0"/>
        <v xml:space="preserve"> Kuipers</v>
      </c>
      <c r="D31" s="721" t="s">
        <v>1529</v>
      </c>
      <c r="E31" s="722">
        <v>33</v>
      </c>
      <c r="F31" s="723">
        <v>975</v>
      </c>
      <c r="G31" s="722" t="s">
        <v>830</v>
      </c>
      <c r="H31" s="722" t="s">
        <v>2287</v>
      </c>
      <c r="I31" s="724">
        <v>39746</v>
      </c>
      <c r="J31" s="725">
        <v>50</v>
      </c>
      <c r="K31" s="726" t="s">
        <v>2314</v>
      </c>
      <c r="L31" s="815">
        <v>32387</v>
      </c>
      <c r="M31" s="728">
        <f t="shared" ca="1" si="1"/>
        <v>35</v>
      </c>
      <c r="N31" s="729">
        <v>187595334</v>
      </c>
    </row>
    <row r="32" spans="1:14" ht="15.75" x14ac:dyDescent="0.25">
      <c r="A32" s="816" t="s">
        <v>2362</v>
      </c>
      <c r="B32" s="719"/>
      <c r="C32" s="720" t="str">
        <f t="shared" si="0"/>
        <v xml:space="preserve"> Maas</v>
      </c>
      <c r="D32" s="721" t="s">
        <v>2323</v>
      </c>
      <c r="E32" s="722">
        <v>4</v>
      </c>
      <c r="F32" s="723">
        <v>725</v>
      </c>
      <c r="G32" s="722" t="s">
        <v>750</v>
      </c>
      <c r="H32" s="722" t="s">
        <v>2285</v>
      </c>
      <c r="I32" s="724">
        <v>41134</v>
      </c>
      <c r="J32" s="725">
        <v>35</v>
      </c>
      <c r="K32" s="726" t="s">
        <v>2314</v>
      </c>
      <c r="L32" s="815">
        <v>36237</v>
      </c>
      <c r="M32" s="728">
        <f t="shared" ca="1" si="1"/>
        <v>24</v>
      </c>
      <c r="N32" s="729">
        <v>187595455</v>
      </c>
    </row>
    <row r="33" spans="1:14" ht="15.75" x14ac:dyDescent="0.25">
      <c r="A33" s="816" t="s">
        <v>2363</v>
      </c>
      <c r="B33" s="719"/>
      <c r="C33" s="720" t="str">
        <f t="shared" si="0"/>
        <v xml:space="preserve"> Martens</v>
      </c>
      <c r="D33" s="721" t="s">
        <v>1522</v>
      </c>
      <c r="E33" s="722">
        <v>5</v>
      </c>
      <c r="F33" s="723">
        <v>1225</v>
      </c>
      <c r="G33" s="722" t="s">
        <v>416</v>
      </c>
      <c r="H33" s="722" t="s">
        <v>2287</v>
      </c>
      <c r="I33" s="724">
        <v>31084</v>
      </c>
      <c r="J33" s="725">
        <v>50</v>
      </c>
      <c r="K33" s="726" t="s">
        <v>2314</v>
      </c>
      <c r="L33" s="815">
        <v>21332</v>
      </c>
      <c r="M33" s="728">
        <f t="shared" ca="1" si="1"/>
        <v>65</v>
      </c>
      <c r="N33" s="729">
        <v>653718781</v>
      </c>
    </row>
    <row r="34" spans="1:14" ht="15.75" x14ac:dyDescent="0.25">
      <c r="A34" s="816" t="s">
        <v>2364</v>
      </c>
      <c r="B34" s="719" t="s">
        <v>2365</v>
      </c>
      <c r="C34" s="720" t="str">
        <f t="shared" si="0"/>
        <v>Jesse Meijer / Meyer</v>
      </c>
      <c r="D34" s="721" t="s">
        <v>2323</v>
      </c>
      <c r="E34" s="722">
        <v>28</v>
      </c>
      <c r="F34" s="723">
        <v>675</v>
      </c>
      <c r="G34" s="722" t="s">
        <v>830</v>
      </c>
      <c r="H34" s="722" t="s">
        <v>2287</v>
      </c>
      <c r="I34" s="724">
        <v>36832</v>
      </c>
      <c r="J34" s="725">
        <v>50</v>
      </c>
      <c r="K34" s="726" t="s">
        <v>2314</v>
      </c>
      <c r="L34" s="815">
        <v>30146</v>
      </c>
      <c r="M34" s="728">
        <f t="shared" ca="1" si="1"/>
        <v>41</v>
      </c>
      <c r="N34" s="729">
        <v>187595774</v>
      </c>
    </row>
    <row r="35" spans="1:14" ht="15.75" x14ac:dyDescent="0.25">
      <c r="A35" s="816" t="s">
        <v>2143</v>
      </c>
      <c r="B35" s="719" t="s">
        <v>2366</v>
      </c>
      <c r="C35" s="720" t="str">
        <f t="shared" si="0"/>
        <v>Finn Mulder</v>
      </c>
      <c r="D35" s="721" t="s">
        <v>2323</v>
      </c>
      <c r="E35" s="722">
        <v>22</v>
      </c>
      <c r="F35" s="723">
        <v>725</v>
      </c>
      <c r="G35" s="722" t="s">
        <v>416</v>
      </c>
      <c r="H35" s="722" t="s">
        <v>2286</v>
      </c>
      <c r="I35" s="724">
        <v>35217</v>
      </c>
      <c r="J35" s="725">
        <v>50</v>
      </c>
      <c r="K35" s="726" t="s">
        <v>2314</v>
      </c>
      <c r="L35" s="815">
        <v>31285</v>
      </c>
      <c r="M35" s="728">
        <f t="shared" ca="1" si="1"/>
        <v>38</v>
      </c>
      <c r="N35" s="729">
        <v>187595763</v>
      </c>
    </row>
    <row r="36" spans="1:14" ht="15.75" x14ac:dyDescent="0.25">
      <c r="A36" s="816" t="s">
        <v>2367</v>
      </c>
      <c r="B36" s="719"/>
      <c r="C36" s="720" t="str">
        <f t="shared" si="0"/>
        <v xml:space="preserve"> Peeters</v>
      </c>
      <c r="D36" s="721" t="s">
        <v>1521</v>
      </c>
      <c r="E36" s="722">
        <v>18</v>
      </c>
      <c r="F36" s="723">
        <v>925</v>
      </c>
      <c r="G36" s="722" t="s">
        <v>750</v>
      </c>
      <c r="H36" s="722" t="s">
        <v>2287</v>
      </c>
      <c r="I36" s="724">
        <v>27198</v>
      </c>
      <c r="J36" s="725">
        <v>50</v>
      </c>
      <c r="K36" s="726" t="s">
        <v>2314</v>
      </c>
      <c r="L36" s="815">
        <v>22173</v>
      </c>
      <c r="M36" s="728">
        <f t="shared" ca="1" si="1"/>
        <v>63</v>
      </c>
      <c r="N36" s="729">
        <v>187595851</v>
      </c>
    </row>
    <row r="37" spans="1:14" ht="15.75" x14ac:dyDescent="0.25">
      <c r="A37" s="816" t="s">
        <v>2368</v>
      </c>
      <c r="B37" s="719" t="s">
        <v>2369</v>
      </c>
      <c r="C37" s="720" t="str">
        <f t="shared" si="0"/>
        <v>Lucas Peters</v>
      </c>
      <c r="D37" s="721" t="s">
        <v>2352</v>
      </c>
      <c r="E37" s="722">
        <v>34</v>
      </c>
      <c r="F37" s="723">
        <v>825</v>
      </c>
      <c r="G37" s="722" t="s">
        <v>830</v>
      </c>
      <c r="H37" s="722" t="s">
        <v>2287</v>
      </c>
      <c r="I37" s="724">
        <v>33416</v>
      </c>
      <c r="J37" s="725">
        <v>50</v>
      </c>
      <c r="K37" s="726" t="s">
        <v>2314</v>
      </c>
      <c r="L37" s="815">
        <v>26051</v>
      </c>
      <c r="M37" s="728">
        <f t="shared" ca="1" si="1"/>
        <v>52</v>
      </c>
      <c r="N37" s="729">
        <v>187595411</v>
      </c>
    </row>
    <row r="38" spans="1:14" ht="15.75" x14ac:dyDescent="0.25">
      <c r="A38" s="816" t="s">
        <v>2370</v>
      </c>
      <c r="B38" s="719"/>
      <c r="C38" s="720" t="str">
        <f t="shared" si="0"/>
        <v xml:space="preserve"> Post</v>
      </c>
      <c r="D38" s="721" t="s">
        <v>1529</v>
      </c>
      <c r="E38" s="722">
        <v>33</v>
      </c>
      <c r="F38" s="723">
        <v>1025</v>
      </c>
      <c r="G38" s="722" t="s">
        <v>830</v>
      </c>
      <c r="H38" s="722" t="s">
        <v>2287</v>
      </c>
      <c r="I38" s="724">
        <v>38777</v>
      </c>
      <c r="J38" s="725">
        <v>50</v>
      </c>
      <c r="K38" s="726" t="s">
        <v>2314</v>
      </c>
      <c r="L38" s="815">
        <v>31088</v>
      </c>
      <c r="M38" s="728">
        <f t="shared" ca="1" si="1"/>
        <v>38</v>
      </c>
      <c r="N38" s="729">
        <v>187595939</v>
      </c>
    </row>
    <row r="39" spans="1:14" ht="15.75" x14ac:dyDescent="0.25">
      <c r="A39" s="816" t="s">
        <v>2371</v>
      </c>
      <c r="B39" s="719"/>
      <c r="C39" s="720" t="str">
        <f t="shared" si="0"/>
        <v xml:space="preserve"> Postma</v>
      </c>
      <c r="D39" s="721" t="s">
        <v>2323</v>
      </c>
      <c r="E39" s="722">
        <v>16</v>
      </c>
      <c r="F39" s="723">
        <v>1200</v>
      </c>
      <c r="G39" s="722" t="s">
        <v>2288</v>
      </c>
      <c r="H39" s="722" t="s">
        <v>2287</v>
      </c>
      <c r="I39" s="724">
        <v>38820</v>
      </c>
      <c r="J39" s="725">
        <v>50</v>
      </c>
      <c r="K39" s="726" t="s">
        <v>2320</v>
      </c>
      <c r="L39" s="815">
        <v>32424</v>
      </c>
      <c r="M39" s="728">
        <f t="shared" ca="1" si="1"/>
        <v>35</v>
      </c>
      <c r="N39" s="729">
        <v>187595752</v>
      </c>
    </row>
    <row r="40" spans="1:14" ht="15.75" x14ac:dyDescent="0.25">
      <c r="A40" s="816" t="s">
        <v>2372</v>
      </c>
      <c r="B40" s="719"/>
      <c r="C40" s="720" t="str">
        <f t="shared" si="0"/>
        <v xml:space="preserve"> Prins</v>
      </c>
      <c r="D40" s="721" t="s">
        <v>2373</v>
      </c>
      <c r="E40" s="722">
        <v>7</v>
      </c>
      <c r="F40" s="723">
        <v>850</v>
      </c>
      <c r="G40" s="722" t="s">
        <v>2288</v>
      </c>
      <c r="H40" s="722" t="s">
        <v>2285</v>
      </c>
      <c r="I40" s="724">
        <v>42123</v>
      </c>
      <c r="J40" s="725">
        <v>35</v>
      </c>
      <c r="K40" s="726" t="s">
        <v>2314</v>
      </c>
      <c r="L40" s="815">
        <v>37552</v>
      </c>
      <c r="M40" s="728">
        <f t="shared" ca="1" si="1"/>
        <v>20</v>
      </c>
      <c r="N40" s="729">
        <v>187595510</v>
      </c>
    </row>
    <row r="41" spans="1:14" ht="15.75" x14ac:dyDescent="0.25">
      <c r="A41" s="816" t="s">
        <v>2374</v>
      </c>
      <c r="B41" s="719"/>
      <c r="C41" s="720" t="str">
        <f t="shared" si="0"/>
        <v xml:space="preserve"> Scholten</v>
      </c>
      <c r="D41" s="721" t="s">
        <v>1529</v>
      </c>
      <c r="E41" s="722">
        <v>9</v>
      </c>
      <c r="F41" s="723">
        <v>1150</v>
      </c>
      <c r="G41" s="722" t="s">
        <v>750</v>
      </c>
      <c r="H41" s="722" t="s">
        <v>2287</v>
      </c>
      <c r="I41" s="724">
        <v>25155</v>
      </c>
      <c r="J41" s="725">
        <v>50</v>
      </c>
      <c r="K41" s="726" t="s">
        <v>2314</v>
      </c>
      <c r="L41" s="815">
        <v>17617</v>
      </c>
      <c r="M41" s="728">
        <f t="shared" ca="1" si="1"/>
        <v>75</v>
      </c>
      <c r="N41" s="729">
        <v>187595895</v>
      </c>
    </row>
    <row r="42" spans="1:14" ht="15.75" x14ac:dyDescent="0.25">
      <c r="A42" s="816" t="s">
        <v>2375</v>
      </c>
      <c r="B42" s="719"/>
      <c r="C42" s="720" t="str">
        <f t="shared" si="0"/>
        <v xml:space="preserve"> Schouten</v>
      </c>
      <c r="D42" s="721" t="s">
        <v>2346</v>
      </c>
      <c r="E42" s="722">
        <v>8</v>
      </c>
      <c r="F42" s="723">
        <v>575</v>
      </c>
      <c r="G42" s="722" t="s">
        <v>2288</v>
      </c>
      <c r="H42" s="722" t="s">
        <v>2286</v>
      </c>
      <c r="I42" s="724">
        <v>42383</v>
      </c>
      <c r="J42" s="725">
        <v>25</v>
      </c>
      <c r="K42" s="726" t="s">
        <v>2314</v>
      </c>
      <c r="L42" s="815">
        <v>40828</v>
      </c>
      <c r="M42" s="728">
        <f t="shared" ca="1" si="1"/>
        <v>11</v>
      </c>
      <c r="N42" s="729">
        <v>187595961</v>
      </c>
    </row>
    <row r="43" spans="1:14" ht="15.75" x14ac:dyDescent="0.25">
      <c r="A43" s="816" t="s">
        <v>2191</v>
      </c>
      <c r="B43" s="719"/>
      <c r="C43" s="720" t="str">
        <f t="shared" si="0"/>
        <v xml:space="preserve"> Smeets</v>
      </c>
      <c r="D43" s="721" t="s">
        <v>2323</v>
      </c>
      <c r="E43" s="722">
        <v>36</v>
      </c>
      <c r="F43" s="723">
        <v>1500</v>
      </c>
      <c r="G43" s="722" t="s">
        <v>830</v>
      </c>
      <c r="H43" s="722" t="s">
        <v>2285</v>
      </c>
      <c r="I43" s="724">
        <v>42371</v>
      </c>
      <c r="J43" s="725">
        <v>35</v>
      </c>
      <c r="K43" s="726" t="s">
        <v>2320</v>
      </c>
      <c r="L43" s="815">
        <v>36980</v>
      </c>
      <c r="M43" s="728">
        <f t="shared" ca="1" si="1"/>
        <v>22</v>
      </c>
      <c r="N43" s="729">
        <v>187595708</v>
      </c>
    </row>
    <row r="44" spans="1:14" ht="15.75" x14ac:dyDescent="0.25">
      <c r="A44" s="816" t="s">
        <v>2194</v>
      </c>
      <c r="B44" s="719" t="s">
        <v>2376</v>
      </c>
      <c r="C44" s="720" t="str">
        <f t="shared" si="0"/>
        <v>Milan Smit</v>
      </c>
      <c r="D44" s="721" t="s">
        <v>2323</v>
      </c>
      <c r="E44" s="722">
        <v>28</v>
      </c>
      <c r="F44" s="723">
        <v>650</v>
      </c>
      <c r="G44" s="722" t="s">
        <v>830</v>
      </c>
      <c r="H44" s="722" t="s">
        <v>2285</v>
      </c>
      <c r="I44" s="724">
        <v>41331</v>
      </c>
      <c r="J44" s="725">
        <v>35</v>
      </c>
      <c r="K44" s="726" t="s">
        <v>2314</v>
      </c>
      <c r="L44" s="815">
        <v>38385</v>
      </c>
      <c r="M44" s="728">
        <f t="shared" ca="1" si="1"/>
        <v>18</v>
      </c>
      <c r="N44" s="729">
        <v>187595499</v>
      </c>
    </row>
    <row r="45" spans="1:14" ht="15.75" x14ac:dyDescent="0.25">
      <c r="A45" s="816" t="s">
        <v>2377</v>
      </c>
      <c r="B45" s="719" t="s">
        <v>2378</v>
      </c>
      <c r="C45" s="720" t="str">
        <f t="shared" si="0"/>
        <v>Zoë Smits</v>
      </c>
      <c r="D45" s="721" t="s">
        <v>1521</v>
      </c>
      <c r="E45" s="722">
        <v>6</v>
      </c>
      <c r="F45" s="723">
        <v>225</v>
      </c>
      <c r="G45" s="722" t="s">
        <v>2288</v>
      </c>
      <c r="H45" s="722" t="s">
        <v>2287</v>
      </c>
      <c r="I45" s="724">
        <v>31748</v>
      </c>
      <c r="J45" s="725">
        <v>50</v>
      </c>
      <c r="K45" s="726" t="s">
        <v>2320</v>
      </c>
      <c r="L45" s="815">
        <v>25017</v>
      </c>
      <c r="M45" s="728">
        <f t="shared" ca="1" si="1"/>
        <v>55</v>
      </c>
      <c r="N45" s="729">
        <v>187595224</v>
      </c>
    </row>
    <row r="46" spans="1:14" ht="15.75" x14ac:dyDescent="0.25">
      <c r="A46" s="816" t="s">
        <v>1578</v>
      </c>
      <c r="B46" s="719"/>
      <c r="C46" s="720" t="str">
        <f t="shared" si="0"/>
        <v xml:space="preserve"> Timmermans</v>
      </c>
      <c r="D46" s="721" t="s">
        <v>1529</v>
      </c>
      <c r="E46" s="722">
        <v>27</v>
      </c>
      <c r="F46" s="723">
        <v>1300</v>
      </c>
      <c r="G46" s="722" t="s">
        <v>416</v>
      </c>
      <c r="H46" s="722" t="s">
        <v>2285</v>
      </c>
      <c r="I46" s="724">
        <v>29946</v>
      </c>
      <c r="J46" s="725">
        <v>50</v>
      </c>
      <c r="K46" s="726" t="s">
        <v>2320</v>
      </c>
      <c r="L46" s="815">
        <v>26218</v>
      </c>
      <c r="M46" s="728">
        <f t="shared" ca="1" si="1"/>
        <v>51</v>
      </c>
      <c r="N46" s="729">
        <v>187595928</v>
      </c>
    </row>
    <row r="47" spans="1:14" ht="15.75" x14ac:dyDescent="0.25">
      <c r="A47" s="816" t="s">
        <v>2379</v>
      </c>
      <c r="B47" s="719"/>
      <c r="C47" s="720" t="str">
        <f t="shared" si="0"/>
        <v xml:space="preserve"> van Beek</v>
      </c>
      <c r="D47" s="721" t="s">
        <v>2380</v>
      </c>
      <c r="E47" s="722">
        <v>32</v>
      </c>
      <c r="F47" s="723">
        <v>600</v>
      </c>
      <c r="G47" s="722" t="s">
        <v>830</v>
      </c>
      <c r="H47" s="722" t="s">
        <v>2285</v>
      </c>
      <c r="I47" s="724">
        <v>36589</v>
      </c>
      <c r="J47" s="725">
        <v>50</v>
      </c>
      <c r="K47" s="726" t="s">
        <v>2320</v>
      </c>
      <c r="L47" s="815">
        <v>27613</v>
      </c>
      <c r="M47" s="728">
        <f t="shared" ca="1" si="1"/>
        <v>48</v>
      </c>
      <c r="N47" s="729">
        <v>187595400</v>
      </c>
    </row>
    <row r="48" spans="1:14" ht="15.75" x14ac:dyDescent="0.25">
      <c r="A48" s="816" t="s">
        <v>2381</v>
      </c>
      <c r="B48" s="719"/>
      <c r="C48" s="720" t="str">
        <f t="shared" si="0"/>
        <v xml:space="preserve"> van Dam</v>
      </c>
      <c r="D48" s="721" t="s">
        <v>2382</v>
      </c>
      <c r="E48" s="722">
        <v>15</v>
      </c>
      <c r="F48" s="723">
        <v>800</v>
      </c>
      <c r="G48" s="722" t="s">
        <v>2288</v>
      </c>
      <c r="H48" s="722" t="s">
        <v>2285</v>
      </c>
      <c r="I48" s="724">
        <v>41579</v>
      </c>
      <c r="J48" s="725">
        <v>50</v>
      </c>
      <c r="K48" s="726" t="s">
        <v>2320</v>
      </c>
      <c r="L48" s="815">
        <v>32554</v>
      </c>
      <c r="M48" s="728">
        <f t="shared" ca="1" si="1"/>
        <v>34</v>
      </c>
      <c r="N48" s="729">
        <v>187595576</v>
      </c>
    </row>
    <row r="49" spans="1:15" ht="15.75" x14ac:dyDescent="0.25">
      <c r="A49" s="816" t="s">
        <v>2383</v>
      </c>
      <c r="B49" s="719" t="s">
        <v>2384</v>
      </c>
      <c r="C49" s="720" t="str">
        <f t="shared" si="0"/>
        <v>Liam van de Berg / van den Berg / van der Berg</v>
      </c>
      <c r="D49" s="721" t="s">
        <v>2334</v>
      </c>
      <c r="E49" s="722">
        <v>13</v>
      </c>
      <c r="F49" s="723">
        <v>525</v>
      </c>
      <c r="G49" s="722" t="s">
        <v>2288</v>
      </c>
      <c r="H49" s="722" t="s">
        <v>2287</v>
      </c>
      <c r="I49" s="724">
        <v>34692</v>
      </c>
      <c r="J49" s="725">
        <v>50</v>
      </c>
      <c r="K49" s="726" t="s">
        <v>2320</v>
      </c>
      <c r="L49" s="815">
        <v>27868</v>
      </c>
      <c r="M49" s="728">
        <f t="shared" ca="1" si="1"/>
        <v>47</v>
      </c>
      <c r="N49" s="729">
        <v>187595796</v>
      </c>
      <c r="O49" s="5"/>
    </row>
    <row r="50" spans="1:15" ht="15.75" x14ac:dyDescent="0.25">
      <c r="A50" s="816" t="s">
        <v>2385</v>
      </c>
      <c r="B50" s="719"/>
      <c r="C50" s="720" t="str">
        <f t="shared" si="0"/>
        <v xml:space="preserve"> van de Brink / van den Brink</v>
      </c>
      <c r="D50" s="721" t="s">
        <v>2380</v>
      </c>
      <c r="E50" s="722">
        <v>20</v>
      </c>
      <c r="F50" s="723">
        <v>1125</v>
      </c>
      <c r="G50" s="722" t="s">
        <v>750</v>
      </c>
      <c r="H50" s="722" t="s">
        <v>2287</v>
      </c>
      <c r="I50" s="724">
        <v>31551</v>
      </c>
      <c r="J50" s="725">
        <v>50</v>
      </c>
      <c r="K50" s="726" t="s">
        <v>2314</v>
      </c>
      <c r="L50" s="815">
        <v>26723</v>
      </c>
      <c r="M50" s="728">
        <f t="shared" ca="1" si="1"/>
        <v>50</v>
      </c>
      <c r="N50" s="729">
        <v>187595653</v>
      </c>
      <c r="O50" s="5"/>
    </row>
    <row r="51" spans="1:15" ht="15.75" x14ac:dyDescent="0.25">
      <c r="A51" s="816" t="s">
        <v>2386</v>
      </c>
      <c r="B51" s="719" t="s">
        <v>2387</v>
      </c>
      <c r="C51" s="720" t="str">
        <f t="shared" si="0"/>
        <v>Mila van de Veen / van der Veen</v>
      </c>
      <c r="D51" s="721" t="s">
        <v>2388</v>
      </c>
      <c r="E51" s="722">
        <v>25</v>
      </c>
      <c r="F51" s="723">
        <v>450</v>
      </c>
      <c r="G51" s="722" t="s">
        <v>830</v>
      </c>
      <c r="H51" s="722" t="s">
        <v>2285</v>
      </c>
      <c r="I51" s="724">
        <v>41925</v>
      </c>
      <c r="J51" s="725">
        <v>50</v>
      </c>
      <c r="K51" s="726" t="s">
        <v>2314</v>
      </c>
      <c r="L51" s="815">
        <v>35053</v>
      </c>
      <c r="M51" s="728">
        <f t="shared" ca="1" si="1"/>
        <v>27</v>
      </c>
      <c r="N51" s="729">
        <v>187595543</v>
      </c>
      <c r="O51" s="5"/>
    </row>
    <row r="52" spans="1:15" ht="15.75" x14ac:dyDescent="0.25">
      <c r="A52" s="816" t="s">
        <v>2389</v>
      </c>
      <c r="B52" s="719"/>
      <c r="C52" s="720" t="str">
        <f t="shared" si="0"/>
        <v xml:space="preserve"> van de Velde / van den Velde / van der Velde</v>
      </c>
      <c r="D52" s="721" t="s">
        <v>2390</v>
      </c>
      <c r="E52" s="722">
        <v>12</v>
      </c>
      <c r="F52" s="723">
        <v>1450</v>
      </c>
      <c r="G52" s="722" t="s">
        <v>2288</v>
      </c>
      <c r="H52" s="722" t="s">
        <v>2285</v>
      </c>
      <c r="I52" s="724">
        <v>34618</v>
      </c>
      <c r="J52" s="725">
        <v>50</v>
      </c>
      <c r="K52" s="726" t="s">
        <v>2314</v>
      </c>
      <c r="L52" s="815">
        <v>25754</v>
      </c>
      <c r="M52" s="728">
        <f t="shared" ca="1" si="1"/>
        <v>53</v>
      </c>
      <c r="N52" s="729">
        <v>187595235</v>
      </c>
      <c r="O52" s="5"/>
    </row>
    <row r="53" spans="1:15" ht="15.75" x14ac:dyDescent="0.25">
      <c r="A53" s="816" t="s">
        <v>2391</v>
      </c>
      <c r="B53" s="719"/>
      <c r="C53" s="720" t="str">
        <f t="shared" si="0"/>
        <v xml:space="preserve"> van de Ven / van der Ven</v>
      </c>
      <c r="D53" s="721" t="s">
        <v>2346</v>
      </c>
      <c r="E53" s="722">
        <v>26</v>
      </c>
      <c r="F53" s="723">
        <v>675</v>
      </c>
      <c r="G53" s="722" t="s">
        <v>416</v>
      </c>
      <c r="H53" s="722" t="s">
        <v>2285</v>
      </c>
      <c r="I53" s="724">
        <v>34615</v>
      </c>
      <c r="J53" s="725">
        <v>50</v>
      </c>
      <c r="K53" s="726" t="s">
        <v>2314</v>
      </c>
      <c r="L53" s="815">
        <v>29175</v>
      </c>
      <c r="M53" s="728">
        <f t="shared" ca="1" si="1"/>
        <v>43</v>
      </c>
      <c r="N53" s="729">
        <v>187595389</v>
      </c>
      <c r="O53" s="5"/>
    </row>
    <row r="54" spans="1:15" ht="15.75" x14ac:dyDescent="0.25">
      <c r="A54" s="816" t="s">
        <v>2392</v>
      </c>
      <c r="B54" s="719"/>
      <c r="C54" s="720" t="str">
        <f t="shared" si="0"/>
        <v xml:space="preserve"> van de Wal / van der Wal</v>
      </c>
      <c r="D54" s="721" t="s">
        <v>1529</v>
      </c>
      <c r="E54" s="722">
        <v>15</v>
      </c>
      <c r="F54" s="723">
        <v>825</v>
      </c>
      <c r="G54" s="722" t="s">
        <v>2288</v>
      </c>
      <c r="H54" s="722" t="s">
        <v>2287</v>
      </c>
      <c r="I54" s="724">
        <v>25285</v>
      </c>
      <c r="J54" s="725">
        <v>50</v>
      </c>
      <c r="K54" s="726" t="s">
        <v>2320</v>
      </c>
      <c r="L54" s="815">
        <v>16478</v>
      </c>
      <c r="M54" s="728">
        <f t="shared" ca="1" si="1"/>
        <v>78</v>
      </c>
      <c r="N54" s="729">
        <v>187595906</v>
      </c>
      <c r="O54" s="5"/>
    </row>
    <row r="55" spans="1:15" ht="15.75" x14ac:dyDescent="0.25">
      <c r="A55" s="816" t="s">
        <v>2393</v>
      </c>
      <c r="B55" s="719"/>
      <c r="C55" s="720" t="str">
        <f t="shared" si="0"/>
        <v xml:space="preserve"> van den Broek</v>
      </c>
      <c r="D55" s="721" t="s">
        <v>1529</v>
      </c>
      <c r="E55" s="722">
        <v>3</v>
      </c>
      <c r="F55" s="723">
        <v>475</v>
      </c>
      <c r="G55" s="722" t="s">
        <v>416</v>
      </c>
      <c r="H55" s="722" t="s">
        <v>2287</v>
      </c>
      <c r="I55" s="724">
        <v>33371</v>
      </c>
      <c r="J55" s="725">
        <v>50</v>
      </c>
      <c r="K55" s="726" t="s">
        <v>2314</v>
      </c>
      <c r="L55" s="815">
        <v>28702</v>
      </c>
      <c r="M55" s="728">
        <f t="shared" ca="1" si="1"/>
        <v>45</v>
      </c>
      <c r="N55" s="729">
        <v>187595279</v>
      </c>
      <c r="O55" s="5"/>
    </row>
    <row r="56" spans="1:15" ht="15.75" x14ac:dyDescent="0.25">
      <c r="A56" s="816" t="s">
        <v>2394</v>
      </c>
      <c r="B56" s="719" t="s">
        <v>2395</v>
      </c>
      <c r="C56" s="720" t="str">
        <f t="shared" si="0"/>
        <v>Evi van den Heuvel</v>
      </c>
      <c r="D56" s="721" t="s">
        <v>2346</v>
      </c>
      <c r="E56" s="722">
        <v>14</v>
      </c>
      <c r="F56" s="723">
        <v>425</v>
      </c>
      <c r="G56" s="722" t="s">
        <v>2288</v>
      </c>
      <c r="H56" s="722" t="s">
        <v>2286</v>
      </c>
      <c r="I56" s="724">
        <v>36237</v>
      </c>
      <c r="J56" s="725">
        <v>50</v>
      </c>
      <c r="K56" s="726" t="s">
        <v>2320</v>
      </c>
      <c r="L56" s="815">
        <v>27556</v>
      </c>
      <c r="M56" s="728">
        <f t="shared" ca="1" si="1"/>
        <v>48</v>
      </c>
      <c r="N56" s="729">
        <v>187595642</v>
      </c>
      <c r="O56" s="5"/>
    </row>
    <row r="57" spans="1:15" ht="15.75" x14ac:dyDescent="0.25">
      <c r="A57" s="816" t="s">
        <v>2396</v>
      </c>
      <c r="B57" s="719"/>
      <c r="C57" s="720" t="str">
        <f t="shared" si="0"/>
        <v xml:space="preserve"> van der Heijden / van der Heyden</v>
      </c>
      <c r="D57" s="721" t="s">
        <v>2397</v>
      </c>
      <c r="E57" s="722">
        <v>8</v>
      </c>
      <c r="F57" s="723">
        <v>550</v>
      </c>
      <c r="G57" s="722" t="s">
        <v>2288</v>
      </c>
      <c r="H57" s="722" t="s">
        <v>2286</v>
      </c>
      <c r="I57" s="724">
        <v>34859</v>
      </c>
      <c r="J57" s="725">
        <v>50</v>
      </c>
      <c r="K57" s="726" t="s">
        <v>2314</v>
      </c>
      <c r="L57" s="815">
        <v>28389</v>
      </c>
      <c r="M57" s="728">
        <f t="shared" ca="1" si="1"/>
        <v>46</v>
      </c>
      <c r="N57" s="729">
        <v>187595631</v>
      </c>
      <c r="O57" s="5"/>
    </row>
    <row r="58" spans="1:15" ht="15.75" x14ac:dyDescent="0.25">
      <c r="A58" s="816" t="s">
        <v>2398</v>
      </c>
      <c r="B58" s="719" t="s">
        <v>2399</v>
      </c>
      <c r="C58" s="720" t="str">
        <f t="shared" si="0"/>
        <v>Eva van der Linden</v>
      </c>
      <c r="D58" s="721" t="s">
        <v>1521</v>
      </c>
      <c r="E58" s="722">
        <v>30</v>
      </c>
      <c r="F58" s="723">
        <v>300</v>
      </c>
      <c r="G58" s="722" t="s">
        <v>416</v>
      </c>
      <c r="H58" s="722" t="s">
        <v>2286</v>
      </c>
      <c r="I58" s="724">
        <v>28637</v>
      </c>
      <c r="J58" s="725">
        <v>50</v>
      </c>
      <c r="K58" s="726" t="s">
        <v>2314</v>
      </c>
      <c r="L58" s="815">
        <v>19895</v>
      </c>
      <c r="M58" s="728">
        <f t="shared" ca="1" si="1"/>
        <v>69</v>
      </c>
      <c r="N58" s="729">
        <v>187595873</v>
      </c>
      <c r="O58" s="5"/>
    </row>
    <row r="59" spans="1:15" ht="15.75" x14ac:dyDescent="0.25">
      <c r="A59" s="816" t="s">
        <v>2400</v>
      </c>
      <c r="B59" s="719" t="s">
        <v>2401</v>
      </c>
      <c r="C59" s="720" t="str">
        <f t="shared" si="0"/>
        <v>Sara van der Meer</v>
      </c>
      <c r="D59" s="721" t="s">
        <v>1521</v>
      </c>
      <c r="E59" s="722">
        <v>6</v>
      </c>
      <c r="F59" s="723">
        <v>275</v>
      </c>
      <c r="G59" s="722" t="s">
        <v>2288</v>
      </c>
      <c r="H59" s="722" t="s">
        <v>2287</v>
      </c>
      <c r="I59" s="724">
        <v>33085</v>
      </c>
      <c r="J59" s="725">
        <v>50</v>
      </c>
      <c r="K59" s="726" t="s">
        <v>2314</v>
      </c>
      <c r="L59" s="815">
        <v>24451</v>
      </c>
      <c r="M59" s="728">
        <f t="shared" ca="1" si="1"/>
        <v>56</v>
      </c>
      <c r="N59" s="729">
        <v>187595829</v>
      </c>
      <c r="O59" s="5"/>
    </row>
    <row r="60" spans="1:15" ht="15.75" x14ac:dyDescent="0.25">
      <c r="A60" s="816" t="s">
        <v>2402</v>
      </c>
      <c r="B60" s="719" t="s">
        <v>2403</v>
      </c>
      <c r="C60" s="720" t="str">
        <f t="shared" si="0"/>
        <v>Luuk van Dijk</v>
      </c>
      <c r="D60" s="721" t="s">
        <v>2404</v>
      </c>
      <c r="E60" s="722">
        <v>24</v>
      </c>
      <c r="F60" s="723">
        <v>550</v>
      </c>
      <c r="G60" s="722" t="s">
        <v>416</v>
      </c>
      <c r="H60" s="722" t="s">
        <v>2287</v>
      </c>
      <c r="I60" s="724">
        <v>32012</v>
      </c>
      <c r="J60" s="725">
        <v>50</v>
      </c>
      <c r="K60" s="726" t="s">
        <v>2314</v>
      </c>
      <c r="L60" s="815">
        <v>27228</v>
      </c>
      <c r="M60" s="728">
        <f t="shared" ca="1" si="1"/>
        <v>49</v>
      </c>
      <c r="N60" s="729">
        <v>187595257</v>
      </c>
      <c r="O60" s="5"/>
    </row>
    <row r="61" spans="1:15" ht="15.75" x14ac:dyDescent="0.25">
      <c r="A61" s="816" t="s">
        <v>2405</v>
      </c>
      <c r="B61" s="719" t="s">
        <v>2406</v>
      </c>
      <c r="C61" s="720" t="str">
        <f t="shared" si="0"/>
        <v>Tim van Leeuwen</v>
      </c>
      <c r="D61" s="721" t="s">
        <v>2407</v>
      </c>
      <c r="E61" s="722">
        <v>34</v>
      </c>
      <c r="F61" s="723">
        <v>875</v>
      </c>
      <c r="G61" s="722" t="s">
        <v>830</v>
      </c>
      <c r="H61" s="722" t="s">
        <v>2286</v>
      </c>
      <c r="I61" s="724">
        <v>41583</v>
      </c>
      <c r="J61" s="725">
        <v>25</v>
      </c>
      <c r="K61" s="726" t="s">
        <v>2314</v>
      </c>
      <c r="L61" s="815">
        <v>39258</v>
      </c>
      <c r="M61" s="728">
        <f t="shared" ca="1" si="1"/>
        <v>16</v>
      </c>
      <c r="N61" s="729">
        <v>187595686</v>
      </c>
      <c r="O61" s="5"/>
    </row>
    <row r="62" spans="1:15" ht="15.75" x14ac:dyDescent="0.25">
      <c r="A62" s="816" t="s">
        <v>2408</v>
      </c>
      <c r="B62" s="719"/>
      <c r="C62" s="720" t="str">
        <f t="shared" si="0"/>
        <v xml:space="preserve"> van Loon</v>
      </c>
      <c r="D62" s="721" t="s">
        <v>2409</v>
      </c>
      <c r="E62" s="722">
        <v>23</v>
      </c>
      <c r="F62" s="723">
        <v>1400</v>
      </c>
      <c r="G62" s="722" t="s">
        <v>416</v>
      </c>
      <c r="H62" s="722" t="s">
        <v>2287</v>
      </c>
      <c r="I62" s="724">
        <v>27275</v>
      </c>
      <c r="J62" s="725">
        <v>50</v>
      </c>
      <c r="K62" s="726" t="s">
        <v>2320</v>
      </c>
      <c r="L62" s="815">
        <v>23543</v>
      </c>
      <c r="M62" s="728">
        <f t="shared" ca="1" si="1"/>
        <v>59</v>
      </c>
      <c r="N62" s="729">
        <v>304126105</v>
      </c>
      <c r="O62" s="5"/>
    </row>
    <row r="63" spans="1:15" ht="15.75" x14ac:dyDescent="0.25">
      <c r="A63" s="816" t="s">
        <v>2410</v>
      </c>
      <c r="B63" s="719"/>
      <c r="C63" s="720" t="str">
        <f t="shared" si="0"/>
        <v xml:space="preserve"> van Veen</v>
      </c>
      <c r="D63" s="721" t="s">
        <v>2411</v>
      </c>
      <c r="E63" s="722">
        <v>33</v>
      </c>
      <c r="F63" s="723">
        <v>1000</v>
      </c>
      <c r="G63" s="722" t="s">
        <v>830</v>
      </c>
      <c r="H63" s="722" t="s">
        <v>2287</v>
      </c>
      <c r="I63" s="724">
        <v>39042</v>
      </c>
      <c r="J63" s="725">
        <v>50</v>
      </c>
      <c r="K63" s="726" t="s">
        <v>2314</v>
      </c>
      <c r="L63" s="815">
        <v>30055</v>
      </c>
      <c r="M63" s="728">
        <f t="shared" ca="1" si="1"/>
        <v>41</v>
      </c>
      <c r="N63" s="729">
        <v>187595609</v>
      </c>
      <c r="O63" s="5"/>
    </row>
    <row r="64" spans="1:15" ht="15.75" x14ac:dyDescent="0.25">
      <c r="A64" s="816" t="s">
        <v>2412</v>
      </c>
      <c r="B64" s="719"/>
      <c r="C64" s="720" t="str">
        <f t="shared" si="0"/>
        <v xml:space="preserve"> van Vliet</v>
      </c>
      <c r="D64" s="721" t="s">
        <v>2413</v>
      </c>
      <c r="E64" s="722">
        <v>19</v>
      </c>
      <c r="F64" s="723">
        <v>650</v>
      </c>
      <c r="G64" s="722" t="s">
        <v>750</v>
      </c>
      <c r="H64" s="722" t="s">
        <v>2287</v>
      </c>
      <c r="I64" s="724">
        <v>42513</v>
      </c>
      <c r="J64" s="725">
        <v>50</v>
      </c>
      <c r="K64" s="726" t="s">
        <v>2320</v>
      </c>
      <c r="L64" s="815">
        <v>35886</v>
      </c>
      <c r="M64" s="728">
        <f t="shared" ca="1" si="1"/>
        <v>25</v>
      </c>
      <c r="N64" s="729">
        <v>187595532</v>
      </c>
      <c r="O64" s="5"/>
    </row>
    <row r="65" spans="1:15" ht="15.75" x14ac:dyDescent="0.25">
      <c r="A65" s="816" t="s">
        <v>2414</v>
      </c>
      <c r="B65" s="719"/>
      <c r="C65" s="720" t="str">
        <f t="shared" si="0"/>
        <v xml:space="preserve"> van Wijk</v>
      </c>
      <c r="D65" s="721" t="s">
        <v>2323</v>
      </c>
      <c r="E65" s="722">
        <v>16</v>
      </c>
      <c r="F65" s="723">
        <v>1175</v>
      </c>
      <c r="G65" s="722" t="s">
        <v>2288</v>
      </c>
      <c r="H65" s="722" t="s">
        <v>2286</v>
      </c>
      <c r="I65" s="724">
        <v>42352</v>
      </c>
      <c r="J65" s="725">
        <v>25</v>
      </c>
      <c r="K65" s="726" t="s">
        <v>2314</v>
      </c>
      <c r="L65" s="815">
        <v>40051</v>
      </c>
      <c r="M65" s="728">
        <f t="shared" ca="1" si="1"/>
        <v>14</v>
      </c>
      <c r="N65" s="729">
        <v>187595477</v>
      </c>
      <c r="O65" s="5"/>
    </row>
    <row r="66" spans="1:15" ht="15.75" x14ac:dyDescent="0.25">
      <c r="A66" s="816" t="s">
        <v>2213</v>
      </c>
      <c r="B66" s="719"/>
      <c r="C66" s="720" t="str">
        <f t="shared" ref="C66:C73" si="2">B66&amp;" "&amp;A66</f>
        <v xml:space="preserve"> Veenstra</v>
      </c>
      <c r="D66" s="721" t="s">
        <v>2397</v>
      </c>
      <c r="E66" s="722">
        <v>20</v>
      </c>
      <c r="F66" s="723">
        <v>1075</v>
      </c>
      <c r="G66" s="722" t="s">
        <v>750</v>
      </c>
      <c r="H66" s="722" t="s">
        <v>2286</v>
      </c>
      <c r="I66" s="724">
        <v>36260</v>
      </c>
      <c r="J66" s="725">
        <v>50</v>
      </c>
      <c r="K66" s="726" t="s">
        <v>2320</v>
      </c>
      <c r="L66" s="815">
        <v>30737</v>
      </c>
      <c r="M66" s="728">
        <f t="shared" ref="M66:M73" ca="1" si="3">DATEDIF(L66,TODAY(),"y")</f>
        <v>39</v>
      </c>
      <c r="N66" s="729">
        <v>187595378</v>
      </c>
      <c r="O66" s="5"/>
    </row>
    <row r="67" spans="1:15" ht="15.75" x14ac:dyDescent="0.25">
      <c r="A67" s="816" t="s">
        <v>2415</v>
      </c>
      <c r="B67" s="719"/>
      <c r="C67" s="720" t="str">
        <f t="shared" si="2"/>
        <v xml:space="preserve"> Verhoeven</v>
      </c>
      <c r="D67" s="721" t="s">
        <v>2323</v>
      </c>
      <c r="E67" s="722">
        <v>4</v>
      </c>
      <c r="F67" s="723">
        <v>750</v>
      </c>
      <c r="G67" s="722" t="s">
        <v>416</v>
      </c>
      <c r="H67" s="722" t="s">
        <v>2287</v>
      </c>
      <c r="I67" s="724">
        <v>42208</v>
      </c>
      <c r="J67" s="725">
        <v>50</v>
      </c>
      <c r="K67" s="726" t="s">
        <v>2320</v>
      </c>
      <c r="L67" s="815">
        <v>34702</v>
      </c>
      <c r="M67" s="728">
        <f t="shared" ca="1" si="3"/>
        <v>28</v>
      </c>
      <c r="N67" s="729">
        <v>187595730</v>
      </c>
      <c r="O67" s="5"/>
    </row>
    <row r="68" spans="1:15" ht="15.75" x14ac:dyDescent="0.25">
      <c r="A68" s="816" t="s">
        <v>2416</v>
      </c>
      <c r="B68" s="719" t="s">
        <v>2417</v>
      </c>
      <c r="C68" s="720" t="str">
        <f t="shared" si="2"/>
        <v>Anna Vermeulen</v>
      </c>
      <c r="D68" s="721" t="s">
        <v>2346</v>
      </c>
      <c r="E68" s="722">
        <v>14</v>
      </c>
      <c r="F68" s="723">
        <v>400</v>
      </c>
      <c r="G68" s="722" t="s">
        <v>2288</v>
      </c>
      <c r="H68" s="722" t="s">
        <v>2287</v>
      </c>
      <c r="I68" s="724">
        <v>37333</v>
      </c>
      <c r="J68" s="725">
        <v>50</v>
      </c>
      <c r="K68" s="726" t="s">
        <v>2314</v>
      </c>
      <c r="L68" s="815">
        <v>32299</v>
      </c>
      <c r="M68" s="728">
        <f t="shared" ca="1" si="3"/>
        <v>35</v>
      </c>
      <c r="N68" s="729">
        <v>187595367</v>
      </c>
      <c r="O68" s="5"/>
    </row>
    <row r="69" spans="1:15" ht="15.75" x14ac:dyDescent="0.25">
      <c r="A69" s="816" t="s">
        <v>2418</v>
      </c>
      <c r="B69" s="719"/>
      <c r="C69" s="720" t="str">
        <f t="shared" si="2"/>
        <v xml:space="preserve"> Vink</v>
      </c>
      <c r="D69" s="721" t="s">
        <v>2419</v>
      </c>
      <c r="E69" s="722">
        <v>27</v>
      </c>
      <c r="F69" s="723">
        <v>1250</v>
      </c>
      <c r="G69" s="722" t="s">
        <v>416</v>
      </c>
      <c r="H69" s="722" t="s">
        <v>2287</v>
      </c>
      <c r="I69" s="724">
        <v>37980</v>
      </c>
      <c r="J69" s="725">
        <v>50</v>
      </c>
      <c r="K69" s="726" t="s">
        <v>2314</v>
      </c>
      <c r="L69" s="815">
        <v>31650</v>
      </c>
      <c r="M69" s="728">
        <f t="shared" ca="1" si="3"/>
        <v>37</v>
      </c>
      <c r="N69" s="729">
        <v>187595323</v>
      </c>
      <c r="O69" s="5"/>
    </row>
    <row r="70" spans="1:15" ht="15.75" x14ac:dyDescent="0.25">
      <c r="A70" s="816" t="s">
        <v>2226</v>
      </c>
      <c r="B70" s="719" t="s">
        <v>2420</v>
      </c>
      <c r="C70" s="720" t="str">
        <f t="shared" si="2"/>
        <v>Daan Visser</v>
      </c>
      <c r="D70" s="721" t="s">
        <v>2350</v>
      </c>
      <c r="E70" s="722">
        <v>37</v>
      </c>
      <c r="F70" s="723">
        <v>625</v>
      </c>
      <c r="G70" s="722" t="s">
        <v>750</v>
      </c>
      <c r="H70" s="722" t="s">
        <v>2287</v>
      </c>
      <c r="I70" s="724">
        <v>41153</v>
      </c>
      <c r="J70" s="725">
        <v>50</v>
      </c>
      <c r="K70" s="726" t="s">
        <v>2314</v>
      </c>
      <c r="L70" s="815">
        <v>35841</v>
      </c>
      <c r="M70" s="728">
        <f t="shared" ca="1" si="3"/>
        <v>25</v>
      </c>
      <c r="N70" s="729">
        <v>187595719</v>
      </c>
      <c r="O70" s="5"/>
    </row>
    <row r="71" spans="1:15" ht="15.75" x14ac:dyDescent="0.25">
      <c r="A71" s="816" t="s">
        <v>2421</v>
      </c>
      <c r="B71" s="719" t="s">
        <v>2422</v>
      </c>
      <c r="C71" s="720" t="str">
        <f t="shared" si="2"/>
        <v>Noah Vos</v>
      </c>
      <c r="D71" s="721" t="s">
        <v>2346</v>
      </c>
      <c r="E71" s="722">
        <v>35</v>
      </c>
      <c r="F71" s="723">
        <v>800</v>
      </c>
      <c r="G71" s="722" t="s">
        <v>830</v>
      </c>
      <c r="H71" s="722" t="s">
        <v>2285</v>
      </c>
      <c r="I71" s="724">
        <v>42729</v>
      </c>
      <c r="J71" s="725">
        <v>35</v>
      </c>
      <c r="K71" s="726" t="s">
        <v>2314</v>
      </c>
      <c r="L71" s="815">
        <v>38119</v>
      </c>
      <c r="M71" s="728">
        <f t="shared" ca="1" si="3"/>
        <v>19</v>
      </c>
      <c r="N71" s="729">
        <v>187595697</v>
      </c>
      <c r="O71" s="5"/>
    </row>
    <row r="72" spans="1:15" ht="15.75" x14ac:dyDescent="0.25">
      <c r="A72" s="816" t="s">
        <v>2423</v>
      </c>
      <c r="B72" s="719"/>
      <c r="C72" s="720" t="str">
        <f t="shared" si="2"/>
        <v xml:space="preserve"> Willems</v>
      </c>
      <c r="D72" s="721" t="s">
        <v>2317</v>
      </c>
      <c r="E72" s="722">
        <v>32</v>
      </c>
      <c r="F72" s="723">
        <v>625</v>
      </c>
      <c r="G72" s="722" t="s">
        <v>750</v>
      </c>
      <c r="H72" s="722" t="s">
        <v>2286</v>
      </c>
      <c r="I72" s="724">
        <v>42644</v>
      </c>
      <c r="J72" s="725">
        <v>25</v>
      </c>
      <c r="K72" s="726" t="s">
        <v>2314</v>
      </c>
      <c r="L72" s="815">
        <v>40397</v>
      </c>
      <c r="M72" s="728">
        <f t="shared" ca="1" si="3"/>
        <v>13</v>
      </c>
      <c r="N72" s="729">
        <v>187595675</v>
      </c>
      <c r="O72" s="5"/>
    </row>
    <row r="73" spans="1:15" ht="15.75" x14ac:dyDescent="0.25">
      <c r="A73" s="823" t="s">
        <v>393</v>
      </c>
      <c r="B73" s="824"/>
      <c r="C73" s="825" t="str">
        <f t="shared" si="2"/>
        <v xml:space="preserve"> Willemsen</v>
      </c>
      <c r="D73" s="826" t="s">
        <v>2407</v>
      </c>
      <c r="E73" s="827">
        <v>36</v>
      </c>
      <c r="F73" s="828">
        <v>1475</v>
      </c>
      <c r="G73" s="827" t="s">
        <v>830</v>
      </c>
      <c r="H73" s="827" t="s">
        <v>2287</v>
      </c>
      <c r="I73" s="829">
        <v>29499</v>
      </c>
      <c r="J73" s="830">
        <v>50</v>
      </c>
      <c r="K73" s="831" t="s">
        <v>2314</v>
      </c>
      <c r="L73" s="832">
        <v>22927</v>
      </c>
      <c r="M73" s="833">
        <f t="shared" ca="1" si="3"/>
        <v>61</v>
      </c>
      <c r="N73" s="834">
        <v>187595433</v>
      </c>
      <c r="O73" s="5"/>
    </row>
  </sheetData>
  <pageMargins left="0.25" right="0.25" top="0.75" bottom="0.75" header="0.3" footer="0.3"/>
  <pageSetup paperSize="9" scale="97" orientation="landscape"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6D055-E8D8-40B4-9462-2761066983BA}">
  <dimension ref="A1:J25"/>
  <sheetViews>
    <sheetView showGridLines="0" zoomScaleNormal="100" zoomScaleSheetLayoutView="100" workbookViewId="0">
      <selection activeCell="K1" sqref="K1"/>
    </sheetView>
  </sheetViews>
  <sheetFormatPr defaultColWidth="9.28515625" defaultRowHeight="15" x14ac:dyDescent="0.25"/>
  <cols>
    <col min="1" max="1" width="2.7109375" style="16" customWidth="1"/>
    <col min="2" max="2" width="22.42578125" style="16" bestFit="1" customWidth="1"/>
    <col min="3" max="3" width="13.85546875" style="16" bestFit="1" customWidth="1"/>
    <col min="4" max="4" width="9.85546875" style="16" bestFit="1" customWidth="1"/>
    <col min="5" max="6" width="11.5703125" style="16" bestFit="1" customWidth="1"/>
    <col min="7" max="7" width="11.7109375" style="16" bestFit="1" customWidth="1"/>
    <col min="8" max="9" width="9.28515625" style="16" customWidth="1"/>
    <col min="10" max="10" width="12.5703125" style="16" customWidth="1"/>
    <col min="11" max="16384" width="9.28515625" style="16"/>
  </cols>
  <sheetData>
    <row r="1" spans="1:10" ht="50.25" customHeight="1" thickBot="1" x14ac:dyDescent="0.3">
      <c r="A1" s="1030" t="s">
        <v>2274</v>
      </c>
      <c r="B1" s="1030"/>
      <c r="C1" s="1030"/>
      <c r="D1" s="1030"/>
      <c r="E1" s="1030"/>
      <c r="F1" s="1030"/>
      <c r="G1" s="1030"/>
      <c r="H1" s="1030"/>
      <c r="I1" s="1030"/>
      <c r="J1" s="1030"/>
    </row>
    <row r="2" spans="1:10" s="55" customFormat="1" ht="30.75" customHeight="1" thickTop="1" x14ac:dyDescent="0.25">
      <c r="A2" s="1076" t="s">
        <v>2275</v>
      </c>
      <c r="B2" s="1076"/>
      <c r="C2" s="1076"/>
      <c r="D2" s="1076"/>
      <c r="E2" s="1076"/>
      <c r="F2" s="1076"/>
      <c r="G2" s="1076"/>
      <c r="H2" s="1076"/>
      <c r="I2" s="1076"/>
      <c r="J2" s="1076"/>
    </row>
    <row r="3" spans="1:10" s="629" customFormat="1" ht="21" x14ac:dyDescent="0.25">
      <c r="A3" s="694" t="s">
        <v>2276</v>
      </c>
      <c r="B3" s="627"/>
      <c r="C3" s="628"/>
      <c r="D3" s="627"/>
      <c r="E3" s="627"/>
      <c r="F3" s="627"/>
      <c r="G3" s="627"/>
      <c r="H3" s="627"/>
      <c r="I3" s="627"/>
      <c r="J3" s="627"/>
    </row>
    <row r="4" spans="1:10" s="701" customFormat="1" ht="15.75" x14ac:dyDescent="0.25">
      <c r="A4" s="16"/>
      <c r="B4" s="700" t="s">
        <v>2277</v>
      </c>
      <c r="J4" s="702"/>
    </row>
    <row r="5" spans="1:10" ht="15.75" x14ac:dyDescent="0.25">
      <c r="A5" s="703" t="s">
        <v>81</v>
      </c>
      <c r="B5" s="20" t="s">
        <v>2278</v>
      </c>
    </row>
    <row r="6" spans="1:10" ht="15.75" x14ac:dyDescent="0.25">
      <c r="A6" s="703" t="s">
        <v>79</v>
      </c>
      <c r="B6" s="20" t="s">
        <v>2279</v>
      </c>
    </row>
    <row r="7" spans="1:10" ht="15.75" x14ac:dyDescent="0.25">
      <c r="A7" s="703" t="s">
        <v>77</v>
      </c>
      <c r="B7" s="20" t="s">
        <v>2280</v>
      </c>
    </row>
    <row r="8" spans="1:10" ht="15.75" x14ac:dyDescent="0.25">
      <c r="A8" s="703" t="s">
        <v>75</v>
      </c>
      <c r="B8" s="20" t="s">
        <v>3170</v>
      </c>
    </row>
    <row r="9" spans="1:10" ht="15.75" x14ac:dyDescent="0.25">
      <c r="B9" s="20"/>
    </row>
    <row r="10" spans="1:10" ht="15.75" x14ac:dyDescent="0.25">
      <c r="A10" s="703" t="s">
        <v>73</v>
      </c>
      <c r="B10" s="700" t="s">
        <v>2281</v>
      </c>
    </row>
    <row r="11" spans="1:10" ht="15.75" x14ac:dyDescent="0.25">
      <c r="A11" s="703"/>
      <c r="B11" s="20" t="s">
        <v>2282</v>
      </c>
    </row>
    <row r="12" spans="1:10" ht="15.75" x14ac:dyDescent="0.25">
      <c r="A12" s="703"/>
      <c r="B12" s="20" t="s">
        <v>2283</v>
      </c>
    </row>
    <row r="14" spans="1:10" ht="15.75" x14ac:dyDescent="0.25">
      <c r="B14" s="794" t="s">
        <v>2284</v>
      </c>
      <c r="C14" s="794" t="s">
        <v>1877</v>
      </c>
      <c r="D14" s="20"/>
      <c r="E14" s="20"/>
      <c r="F14" s="20"/>
      <c r="H14" s="704"/>
    </row>
    <row r="15" spans="1:10" ht="15.75" x14ac:dyDescent="0.25">
      <c r="B15" s="794" t="s">
        <v>1873</v>
      </c>
      <c r="C15" s="20" t="s">
        <v>2285</v>
      </c>
      <c r="D15" s="20" t="s">
        <v>2286</v>
      </c>
      <c r="E15" s="20" t="s">
        <v>2287</v>
      </c>
      <c r="F15" s="643" t="s">
        <v>1875</v>
      </c>
    </row>
    <row r="16" spans="1:10" ht="15.75" x14ac:dyDescent="0.25">
      <c r="B16" s="705" t="s">
        <v>416</v>
      </c>
      <c r="C16" s="706">
        <v>150</v>
      </c>
      <c r="D16" s="707">
        <v>225</v>
      </c>
      <c r="E16" s="707">
        <v>850</v>
      </c>
      <c r="F16" s="707">
        <v>1225</v>
      </c>
    </row>
    <row r="17" spans="2:10" ht="15.75" x14ac:dyDescent="0.25">
      <c r="B17" s="705" t="s">
        <v>2288</v>
      </c>
      <c r="C17" s="707">
        <v>170</v>
      </c>
      <c r="D17" s="707">
        <v>350</v>
      </c>
      <c r="E17" s="707">
        <v>500</v>
      </c>
      <c r="F17" s="707">
        <v>1020</v>
      </c>
    </row>
    <row r="18" spans="2:10" ht="15.75" x14ac:dyDescent="0.25">
      <c r="B18" s="705" t="s">
        <v>830</v>
      </c>
      <c r="C18" s="707">
        <v>205</v>
      </c>
      <c r="D18" s="707">
        <v>125</v>
      </c>
      <c r="E18" s="707">
        <v>450</v>
      </c>
      <c r="F18" s="707">
        <v>780</v>
      </c>
    </row>
    <row r="19" spans="2:10" ht="15.75" x14ac:dyDescent="0.25">
      <c r="B19" s="705" t="s">
        <v>1875</v>
      </c>
      <c r="C19" s="707">
        <v>525</v>
      </c>
      <c r="D19" s="707">
        <v>700</v>
      </c>
      <c r="E19" s="707">
        <v>1800</v>
      </c>
      <c r="F19" s="707">
        <v>3025</v>
      </c>
    </row>
    <row r="23" spans="2:10" x14ac:dyDescent="0.25">
      <c r="J23" s="708" t="s">
        <v>1</v>
      </c>
    </row>
    <row r="25" spans="2:10" x14ac:dyDescent="0.25">
      <c r="F25" s="708"/>
    </row>
  </sheetData>
  <mergeCells count="2">
    <mergeCell ref="A1:J1"/>
    <mergeCell ref="A2:J2"/>
  </mergeCells>
  <printOptions horizontalCentered="1"/>
  <pageMargins left="0.31496062992125984" right="0.31496062992125984" top="0.35433070866141736" bottom="0.35433070866141736" header="0.31496062992125984" footer="0.31496062992125984"/>
  <pageSetup paperSize="9" scale="76" orientation="portrait" r:id="rId2"/>
  <headerFooter>
    <oddFooter>&amp;L® computraining&amp;R&amp;D</oddFooter>
  </headerFooter>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99381-1C39-4B3A-B7AD-4414C9DD9608}">
  <dimension ref="A1:Q73"/>
  <sheetViews>
    <sheetView zoomScaleNormal="100" workbookViewId="0">
      <selection activeCell="O1" sqref="O1"/>
    </sheetView>
  </sheetViews>
  <sheetFormatPr defaultColWidth="9.28515625" defaultRowHeight="15" x14ac:dyDescent="0.25"/>
  <cols>
    <col min="1" max="1" width="19.28515625" customWidth="1"/>
    <col min="2" max="2" width="8.28515625" bestFit="1" customWidth="1"/>
    <col min="3" max="3" width="15.28515625" customWidth="1"/>
    <col min="4" max="4" width="13.7109375" bestFit="1" customWidth="1"/>
    <col min="5" max="5" width="4.85546875" bestFit="1" customWidth="1"/>
    <col min="6" max="6" width="13" bestFit="1" customWidth="1"/>
    <col min="7" max="7" width="11.28515625" bestFit="1" customWidth="1"/>
    <col min="8" max="8" width="7.7109375" bestFit="1" customWidth="1"/>
    <col min="9" max="9" width="14.85546875" bestFit="1" customWidth="1"/>
    <col min="10" max="10" width="10.85546875" style="667" bestFit="1" customWidth="1"/>
    <col min="11" max="11" width="4.7109375" bestFit="1" customWidth="1"/>
    <col min="12" max="12" width="14.85546875" bestFit="1" customWidth="1"/>
    <col min="13" max="13" width="4.85546875" bestFit="1" customWidth="1"/>
    <col min="14" max="14" width="15.42578125" bestFit="1" customWidth="1"/>
  </cols>
  <sheetData>
    <row r="1" spans="1:17" s="717" customFormat="1" ht="63" customHeight="1" thickTop="1" x14ac:dyDescent="0.25">
      <c r="A1" s="711" t="s">
        <v>246</v>
      </c>
      <c r="B1" s="712" t="s">
        <v>2304</v>
      </c>
      <c r="C1" s="713" t="s">
        <v>2305</v>
      </c>
      <c r="D1" s="714" t="s">
        <v>2306</v>
      </c>
      <c r="E1" s="714" t="s">
        <v>1648</v>
      </c>
      <c r="F1" s="714" t="s">
        <v>2307</v>
      </c>
      <c r="G1" s="714" t="s">
        <v>212</v>
      </c>
      <c r="H1" s="714" t="s">
        <v>2308</v>
      </c>
      <c r="I1" s="714" t="s">
        <v>2309</v>
      </c>
      <c r="J1" s="715" t="s">
        <v>2310</v>
      </c>
      <c r="K1" s="714" t="s">
        <v>319</v>
      </c>
      <c r="L1" s="716" t="s">
        <v>2311</v>
      </c>
      <c r="M1" s="712" t="s">
        <v>2312</v>
      </c>
      <c r="N1" s="714" t="s">
        <v>1502</v>
      </c>
    </row>
    <row r="2" spans="1:17" ht="15.75" x14ac:dyDescent="0.25">
      <c r="A2" s="718" t="s">
        <v>2002</v>
      </c>
      <c r="B2" s="719" t="s">
        <v>2313</v>
      </c>
      <c r="C2" s="720" t="str">
        <f t="shared" ref="C2:C65" si="0">B2&amp;" "&amp;A2</f>
        <v>Sem Bakker</v>
      </c>
      <c r="D2" s="721" t="s">
        <v>1521</v>
      </c>
      <c r="E2" s="722">
        <v>24</v>
      </c>
      <c r="F2" s="723">
        <v>575</v>
      </c>
      <c r="G2" s="722" t="s">
        <v>416</v>
      </c>
      <c r="H2" s="722" t="s">
        <v>2287</v>
      </c>
      <c r="I2" s="724">
        <v>27049</v>
      </c>
      <c r="J2" s="725">
        <v>100</v>
      </c>
      <c r="K2" s="726" t="s">
        <v>2314</v>
      </c>
      <c r="L2" s="727">
        <v>21034</v>
      </c>
      <c r="M2" s="728">
        <f t="shared" ref="M2:M65" ca="1" si="1">DATEDIF(L2,TODAY(),"y")</f>
        <v>66</v>
      </c>
      <c r="N2" s="729">
        <v>187595862</v>
      </c>
    </row>
    <row r="3" spans="1:17" ht="15.75" x14ac:dyDescent="0.25">
      <c r="A3" s="718" t="s">
        <v>2315</v>
      </c>
      <c r="B3" s="719"/>
      <c r="C3" s="720" t="str">
        <f t="shared" si="0"/>
        <v xml:space="preserve"> Boer</v>
      </c>
      <c r="D3" s="721" t="s">
        <v>1522</v>
      </c>
      <c r="E3" s="722">
        <v>23</v>
      </c>
      <c r="F3" s="723">
        <v>1425</v>
      </c>
      <c r="G3" s="722" t="s">
        <v>416</v>
      </c>
      <c r="H3" s="722" t="s">
        <v>2285</v>
      </c>
      <c r="I3" s="724">
        <v>30696</v>
      </c>
      <c r="J3" s="725">
        <v>50</v>
      </c>
      <c r="K3" s="726" t="s">
        <v>2314</v>
      </c>
      <c r="L3" s="727">
        <v>26729</v>
      </c>
      <c r="M3" s="728">
        <f t="shared" ca="1" si="1"/>
        <v>50</v>
      </c>
      <c r="N3" s="729">
        <v>187595807</v>
      </c>
    </row>
    <row r="4" spans="1:17" ht="15.75" x14ac:dyDescent="0.25">
      <c r="A4" s="718" t="s">
        <v>2021</v>
      </c>
      <c r="B4" s="719" t="s">
        <v>2316</v>
      </c>
      <c r="C4" s="720" t="str">
        <f t="shared" si="0"/>
        <v>Thijs Bos</v>
      </c>
      <c r="D4" s="721" t="s">
        <v>2317</v>
      </c>
      <c r="E4" s="722">
        <v>35</v>
      </c>
      <c r="F4" s="723">
        <v>775</v>
      </c>
      <c r="G4" s="722" t="s">
        <v>830</v>
      </c>
      <c r="H4" s="722" t="s">
        <v>2286</v>
      </c>
      <c r="I4" s="724">
        <v>28589</v>
      </c>
      <c r="J4" s="725">
        <v>100</v>
      </c>
      <c r="K4" s="726" t="s">
        <v>2314</v>
      </c>
      <c r="L4" s="727">
        <v>24489</v>
      </c>
      <c r="M4" s="728">
        <f t="shared" ca="1" si="1"/>
        <v>56</v>
      </c>
      <c r="N4" s="729">
        <v>187595422</v>
      </c>
    </row>
    <row r="5" spans="1:17" ht="15.75" x14ac:dyDescent="0.25">
      <c r="A5" s="718" t="s">
        <v>2030</v>
      </c>
      <c r="B5" s="719" t="s">
        <v>2318</v>
      </c>
      <c r="C5" s="720" t="str">
        <f t="shared" si="0"/>
        <v>Lieke Brouwer</v>
      </c>
      <c r="D5" s="721" t="s">
        <v>2319</v>
      </c>
      <c r="E5" s="722">
        <v>21</v>
      </c>
      <c r="F5" s="723">
        <v>925</v>
      </c>
      <c r="G5" s="722" t="s">
        <v>2288</v>
      </c>
      <c r="H5" s="722" t="s">
        <v>2286</v>
      </c>
      <c r="I5" s="724">
        <v>35834</v>
      </c>
      <c r="J5" s="725">
        <v>50</v>
      </c>
      <c r="K5" s="726" t="s">
        <v>2320</v>
      </c>
      <c r="L5" s="727">
        <v>30913</v>
      </c>
      <c r="M5" s="728">
        <f t="shared" ca="1" si="1"/>
        <v>39</v>
      </c>
      <c r="N5" s="729">
        <v>187595312</v>
      </c>
    </row>
    <row r="6" spans="1:17" ht="15.75" x14ac:dyDescent="0.25">
      <c r="A6" s="718" t="s">
        <v>2321</v>
      </c>
      <c r="B6" s="719" t="s">
        <v>2322</v>
      </c>
      <c r="C6" s="720" t="str">
        <f t="shared" si="0"/>
        <v>Bram de Boer</v>
      </c>
      <c r="D6" s="721" t="s">
        <v>2323</v>
      </c>
      <c r="E6" s="722">
        <v>22</v>
      </c>
      <c r="F6" s="723">
        <v>700</v>
      </c>
      <c r="G6" s="722" t="s">
        <v>416</v>
      </c>
      <c r="H6" s="722" t="s">
        <v>2286</v>
      </c>
      <c r="I6" s="724">
        <v>41898</v>
      </c>
      <c r="J6" s="725">
        <v>25</v>
      </c>
      <c r="K6" s="726" t="s">
        <v>2320</v>
      </c>
      <c r="L6" s="727">
        <v>39218</v>
      </c>
      <c r="M6" s="728">
        <f t="shared" ca="1" si="1"/>
        <v>16</v>
      </c>
      <c r="N6" s="729">
        <v>187595488</v>
      </c>
    </row>
    <row r="7" spans="1:17" ht="15.75" x14ac:dyDescent="0.25">
      <c r="A7" s="718" t="s">
        <v>2324</v>
      </c>
      <c r="B7" s="719"/>
      <c r="C7" s="720" t="str">
        <f t="shared" si="0"/>
        <v xml:space="preserve"> de Bruijn / de Bruyn</v>
      </c>
      <c r="D7" s="721" t="s">
        <v>1529</v>
      </c>
      <c r="E7" s="722">
        <v>3</v>
      </c>
      <c r="F7" s="723">
        <v>500</v>
      </c>
      <c r="G7" s="722" t="s">
        <v>416</v>
      </c>
      <c r="H7" s="722" t="s">
        <v>2286</v>
      </c>
      <c r="I7" s="724">
        <v>22499</v>
      </c>
      <c r="J7" s="725">
        <v>50</v>
      </c>
      <c r="K7" s="726" t="s">
        <v>2320</v>
      </c>
      <c r="L7" s="727">
        <v>18756</v>
      </c>
      <c r="M7" s="728">
        <f t="shared" ca="1" si="1"/>
        <v>72</v>
      </c>
      <c r="N7" s="729">
        <v>187595884</v>
      </c>
      <c r="P7" s="730"/>
      <c r="Q7" s="730"/>
    </row>
    <row r="8" spans="1:17" ht="15.75" x14ac:dyDescent="0.25">
      <c r="A8" s="718" t="s">
        <v>2325</v>
      </c>
      <c r="B8" s="719"/>
      <c r="C8" s="720" t="str">
        <f t="shared" si="0"/>
        <v xml:space="preserve"> de Bruin</v>
      </c>
      <c r="D8" s="721" t="s">
        <v>2326</v>
      </c>
      <c r="E8" s="722">
        <v>8</v>
      </c>
      <c r="F8" s="723">
        <v>525</v>
      </c>
      <c r="G8" s="722" t="s">
        <v>2288</v>
      </c>
      <c r="H8" s="722" t="s">
        <v>2286</v>
      </c>
      <c r="I8" s="724">
        <v>41760</v>
      </c>
      <c r="J8" s="725">
        <v>50</v>
      </c>
      <c r="K8" s="726" t="s">
        <v>2320</v>
      </c>
      <c r="L8" s="727">
        <v>33861</v>
      </c>
      <c r="M8" s="728">
        <f t="shared" ca="1" si="1"/>
        <v>31</v>
      </c>
      <c r="N8" s="729">
        <v>187595356</v>
      </c>
    </row>
    <row r="9" spans="1:17" ht="15.75" x14ac:dyDescent="0.25">
      <c r="A9" s="718" t="s">
        <v>2327</v>
      </c>
      <c r="B9" s="719" t="s">
        <v>2328</v>
      </c>
      <c r="C9" s="720" t="str">
        <f t="shared" si="0"/>
        <v>Fenna de Graaf</v>
      </c>
      <c r="D9" s="721" t="s">
        <v>1521</v>
      </c>
      <c r="E9" s="722">
        <v>30</v>
      </c>
      <c r="F9" s="723">
        <v>250</v>
      </c>
      <c r="G9" s="722" t="s">
        <v>416</v>
      </c>
      <c r="H9" s="722" t="s">
        <v>2287</v>
      </c>
      <c r="I9" s="724">
        <v>36601</v>
      </c>
      <c r="J9" s="725">
        <v>100</v>
      </c>
      <c r="K9" s="726" t="s">
        <v>2320</v>
      </c>
      <c r="L9" s="727">
        <v>27965</v>
      </c>
      <c r="M9" s="728">
        <f t="shared" ca="1" si="1"/>
        <v>47</v>
      </c>
      <c r="N9" s="729">
        <v>187595268</v>
      </c>
    </row>
    <row r="10" spans="1:17" ht="15.75" x14ac:dyDescent="0.25">
      <c r="A10" s="718" t="s">
        <v>2329</v>
      </c>
      <c r="B10" s="719" t="s">
        <v>274</v>
      </c>
      <c r="C10" s="720" t="str">
        <f t="shared" si="0"/>
        <v>Max de Groot</v>
      </c>
      <c r="D10" s="721" t="s">
        <v>2330</v>
      </c>
      <c r="E10" s="722">
        <v>11</v>
      </c>
      <c r="F10" s="723">
        <v>750</v>
      </c>
      <c r="G10" s="722" t="s">
        <v>2288</v>
      </c>
      <c r="H10" s="722" t="s">
        <v>2287</v>
      </c>
      <c r="I10" s="724">
        <v>31839</v>
      </c>
      <c r="J10" s="725">
        <v>50</v>
      </c>
      <c r="K10" s="726" t="s">
        <v>2320</v>
      </c>
      <c r="L10" s="727">
        <v>22069</v>
      </c>
      <c r="M10" s="728">
        <f t="shared" ca="1" si="1"/>
        <v>63</v>
      </c>
      <c r="N10" s="729">
        <v>537187889</v>
      </c>
    </row>
    <row r="11" spans="1:17" ht="15.75" x14ac:dyDescent="0.25">
      <c r="A11" s="718" t="s">
        <v>2331</v>
      </c>
      <c r="B11" s="719" t="s">
        <v>2332</v>
      </c>
      <c r="C11" s="720" t="str">
        <f t="shared" si="0"/>
        <v>Lotte de Haan</v>
      </c>
      <c r="D11" s="721" t="s">
        <v>1522</v>
      </c>
      <c r="E11" s="722">
        <v>29</v>
      </c>
      <c r="F11" s="723">
        <v>375</v>
      </c>
      <c r="G11" s="722" t="s">
        <v>416</v>
      </c>
      <c r="H11" s="722" t="s">
        <v>2287</v>
      </c>
      <c r="I11" s="724">
        <v>32631</v>
      </c>
      <c r="J11" s="725">
        <v>100</v>
      </c>
      <c r="K11" s="726" t="s">
        <v>2320</v>
      </c>
      <c r="L11" s="727">
        <v>25590</v>
      </c>
      <c r="M11" s="728">
        <f t="shared" ca="1" si="1"/>
        <v>53</v>
      </c>
      <c r="N11" s="729">
        <v>187595818</v>
      </c>
    </row>
    <row r="12" spans="1:17" ht="15.75" x14ac:dyDescent="0.25">
      <c r="A12" s="718" t="s">
        <v>2333</v>
      </c>
      <c r="B12" s="719"/>
      <c r="C12" s="720" t="str">
        <f t="shared" si="0"/>
        <v xml:space="preserve"> de Jonge</v>
      </c>
      <c r="D12" s="721" t="s">
        <v>2334</v>
      </c>
      <c r="E12" s="722">
        <v>31</v>
      </c>
      <c r="F12" s="723">
        <v>950</v>
      </c>
      <c r="G12" s="722" t="s">
        <v>830</v>
      </c>
      <c r="H12" s="722" t="s">
        <v>2287</v>
      </c>
      <c r="I12" s="724">
        <v>38055</v>
      </c>
      <c r="J12" s="725">
        <v>150</v>
      </c>
      <c r="K12" s="726" t="s">
        <v>2320</v>
      </c>
      <c r="L12" s="727">
        <v>34220</v>
      </c>
      <c r="M12" s="728">
        <f t="shared" ca="1" si="1"/>
        <v>30</v>
      </c>
      <c r="N12" s="729">
        <v>187595554</v>
      </c>
    </row>
    <row r="13" spans="1:17" ht="15.75" x14ac:dyDescent="0.25">
      <c r="A13" s="718" t="s">
        <v>2335</v>
      </c>
      <c r="B13" s="719"/>
      <c r="C13" s="720" t="str">
        <f t="shared" si="0"/>
        <v xml:space="preserve"> de Lange</v>
      </c>
      <c r="D13" s="721" t="s">
        <v>1521</v>
      </c>
      <c r="E13" s="722">
        <v>12</v>
      </c>
      <c r="F13" s="723">
        <v>1525</v>
      </c>
      <c r="G13" s="722" t="s">
        <v>2288</v>
      </c>
      <c r="H13" s="722" t="s">
        <v>2287</v>
      </c>
      <c r="I13" s="724">
        <v>28652</v>
      </c>
      <c r="J13" s="725">
        <v>50</v>
      </c>
      <c r="K13" s="726" t="s">
        <v>2320</v>
      </c>
      <c r="L13" s="727">
        <v>23312</v>
      </c>
      <c r="M13" s="728">
        <f t="shared" ca="1" si="1"/>
        <v>59</v>
      </c>
      <c r="N13" s="729">
        <v>187595840</v>
      </c>
    </row>
    <row r="14" spans="1:17" ht="15.75" x14ac:dyDescent="0.25">
      <c r="A14" s="718" t="s">
        <v>2336</v>
      </c>
      <c r="B14" s="719"/>
      <c r="C14" s="720" t="str">
        <f t="shared" si="0"/>
        <v xml:space="preserve"> de Ruiter</v>
      </c>
      <c r="D14" s="721" t="s">
        <v>2337</v>
      </c>
      <c r="E14" s="722">
        <v>27</v>
      </c>
      <c r="F14" s="723">
        <v>1275</v>
      </c>
      <c r="G14" s="722" t="s">
        <v>416</v>
      </c>
      <c r="H14" s="722" t="s">
        <v>2287</v>
      </c>
      <c r="I14" s="724">
        <v>39076</v>
      </c>
      <c r="J14" s="725">
        <v>50</v>
      </c>
      <c r="K14" s="726" t="s">
        <v>2314</v>
      </c>
      <c r="L14" s="727">
        <v>30888</v>
      </c>
      <c r="M14" s="728">
        <f t="shared" ca="1" si="1"/>
        <v>39</v>
      </c>
      <c r="N14" s="729">
        <v>187595598</v>
      </c>
    </row>
    <row r="15" spans="1:17" ht="15.75" x14ac:dyDescent="0.25">
      <c r="A15" s="718" t="s">
        <v>2338</v>
      </c>
      <c r="B15" s="719" t="s">
        <v>194</v>
      </c>
      <c r="C15" s="720" t="str">
        <f t="shared" si="0"/>
        <v>Theo de Vries</v>
      </c>
      <c r="D15" s="721" t="s">
        <v>2339</v>
      </c>
      <c r="E15" s="722">
        <v>13</v>
      </c>
      <c r="F15" s="723">
        <v>500</v>
      </c>
      <c r="G15" s="722" t="s">
        <v>2288</v>
      </c>
      <c r="H15" s="722" t="s">
        <v>2285</v>
      </c>
      <c r="I15" s="724">
        <v>40395</v>
      </c>
      <c r="J15" s="725">
        <v>35</v>
      </c>
      <c r="K15" s="726" t="s">
        <v>2314</v>
      </c>
      <c r="L15" s="727">
        <v>36719</v>
      </c>
      <c r="M15" s="728">
        <f t="shared" ca="1" si="1"/>
        <v>23</v>
      </c>
      <c r="N15" s="729">
        <v>187595521</v>
      </c>
    </row>
    <row r="16" spans="1:17" ht="15.75" x14ac:dyDescent="0.25">
      <c r="A16" s="718" t="s">
        <v>2340</v>
      </c>
      <c r="B16" s="719" t="s">
        <v>218</v>
      </c>
      <c r="C16" s="720" t="str">
        <f t="shared" si="0"/>
        <v>Lisa de Wit</v>
      </c>
      <c r="D16" s="721" t="s">
        <v>2341</v>
      </c>
      <c r="E16" s="722">
        <v>21</v>
      </c>
      <c r="F16" s="723">
        <v>950</v>
      </c>
      <c r="G16" s="722" t="s">
        <v>2288</v>
      </c>
      <c r="H16" s="722" t="s">
        <v>2287</v>
      </c>
      <c r="I16" s="724">
        <v>37432</v>
      </c>
      <c r="J16" s="725">
        <v>50</v>
      </c>
      <c r="K16" s="726" t="s">
        <v>2314</v>
      </c>
      <c r="L16" s="727">
        <v>31721</v>
      </c>
      <c r="M16" s="728">
        <f t="shared" ca="1" si="1"/>
        <v>36</v>
      </c>
      <c r="N16" s="729">
        <v>187595587</v>
      </c>
    </row>
    <row r="17" spans="1:14" ht="15.75" x14ac:dyDescent="0.25">
      <c r="A17" s="718" t="s">
        <v>2342</v>
      </c>
      <c r="B17" s="719" t="s">
        <v>271</v>
      </c>
      <c r="C17" s="720" t="str">
        <f t="shared" si="0"/>
        <v>Sophie Dekker</v>
      </c>
      <c r="D17" s="721" t="s">
        <v>2323</v>
      </c>
      <c r="E17" s="722">
        <v>10</v>
      </c>
      <c r="F17" s="723">
        <v>900</v>
      </c>
      <c r="G17" s="722" t="s">
        <v>750</v>
      </c>
      <c r="H17" s="722" t="s">
        <v>2287</v>
      </c>
      <c r="I17" s="724">
        <v>42407</v>
      </c>
      <c r="J17" s="725">
        <v>50</v>
      </c>
      <c r="K17" s="726" t="s">
        <v>2314</v>
      </c>
      <c r="L17" s="727">
        <v>33563</v>
      </c>
      <c r="M17" s="728">
        <f t="shared" ca="1" si="1"/>
        <v>31</v>
      </c>
      <c r="N17" s="729">
        <v>187595741</v>
      </c>
    </row>
    <row r="18" spans="1:14" ht="15.75" x14ac:dyDescent="0.25">
      <c r="A18" s="718" t="s">
        <v>2343</v>
      </c>
      <c r="B18" s="719" t="s">
        <v>2344</v>
      </c>
      <c r="C18" s="720" t="str">
        <f t="shared" si="0"/>
        <v>Tess Dijkstra</v>
      </c>
      <c r="D18" s="721" t="s">
        <v>1529</v>
      </c>
      <c r="E18" s="722">
        <v>21</v>
      </c>
      <c r="F18" s="723">
        <v>975</v>
      </c>
      <c r="G18" s="722" t="s">
        <v>2288</v>
      </c>
      <c r="H18" s="722" t="s">
        <v>2287</v>
      </c>
      <c r="I18" s="724">
        <v>30173</v>
      </c>
      <c r="J18" s="725">
        <v>50</v>
      </c>
      <c r="K18" s="726" t="s">
        <v>2314</v>
      </c>
      <c r="L18" s="727">
        <v>21348</v>
      </c>
      <c r="M18" s="728">
        <f t="shared" ca="1" si="1"/>
        <v>65</v>
      </c>
      <c r="N18" s="729">
        <v>187595917</v>
      </c>
    </row>
    <row r="19" spans="1:14" ht="15.75" x14ac:dyDescent="0.25">
      <c r="A19" s="718" t="s">
        <v>2345</v>
      </c>
      <c r="B19" s="719"/>
      <c r="C19" s="720" t="str">
        <f t="shared" si="0"/>
        <v xml:space="preserve"> Gerritsen</v>
      </c>
      <c r="D19" s="721" t="s">
        <v>2346</v>
      </c>
      <c r="E19" s="722">
        <v>2</v>
      </c>
      <c r="F19" s="723">
        <v>1350</v>
      </c>
      <c r="G19" s="722" t="s">
        <v>416</v>
      </c>
      <c r="H19" s="722" t="s">
        <v>2287</v>
      </c>
      <c r="I19" s="724">
        <v>34169</v>
      </c>
      <c r="J19" s="725">
        <v>50</v>
      </c>
      <c r="K19" s="726" t="s">
        <v>2320</v>
      </c>
      <c r="L19" s="727">
        <v>29222</v>
      </c>
      <c r="M19" s="728">
        <f t="shared" ca="1" si="1"/>
        <v>43</v>
      </c>
      <c r="N19" s="729">
        <v>187595620</v>
      </c>
    </row>
    <row r="20" spans="1:14" ht="15.75" x14ac:dyDescent="0.25">
      <c r="A20" s="718" t="s">
        <v>2347</v>
      </c>
      <c r="B20" s="719"/>
      <c r="C20" s="720" t="str">
        <f t="shared" si="0"/>
        <v xml:space="preserve"> Groen</v>
      </c>
      <c r="D20" s="721" t="s">
        <v>2346</v>
      </c>
      <c r="E20" s="722">
        <v>2</v>
      </c>
      <c r="F20" s="723">
        <v>1325</v>
      </c>
      <c r="G20" s="722" t="s">
        <v>416</v>
      </c>
      <c r="H20" s="722" t="s">
        <v>2287</v>
      </c>
      <c r="I20" s="724">
        <v>40917</v>
      </c>
      <c r="J20" s="725">
        <v>50</v>
      </c>
      <c r="K20" s="726" t="s">
        <v>2314</v>
      </c>
      <c r="L20" s="727">
        <v>33124</v>
      </c>
      <c r="M20" s="728">
        <f t="shared" ca="1" si="1"/>
        <v>33</v>
      </c>
      <c r="N20" s="729">
        <v>187595345</v>
      </c>
    </row>
    <row r="21" spans="1:14" ht="15.75" x14ac:dyDescent="0.25">
      <c r="A21" s="718" t="s">
        <v>2348</v>
      </c>
      <c r="B21" s="719" t="s">
        <v>2349</v>
      </c>
      <c r="C21" s="720" t="str">
        <f t="shared" si="0"/>
        <v>Levi Hendriks</v>
      </c>
      <c r="D21" s="721" t="s">
        <v>2350</v>
      </c>
      <c r="E21" s="722">
        <v>10</v>
      </c>
      <c r="F21" s="723">
        <v>850</v>
      </c>
      <c r="G21" s="722" t="s">
        <v>750</v>
      </c>
      <c r="H21" s="722" t="s">
        <v>2285</v>
      </c>
      <c r="I21" s="724">
        <v>42354</v>
      </c>
      <c r="J21" s="725">
        <v>35</v>
      </c>
      <c r="K21" s="726" t="s">
        <v>2320</v>
      </c>
      <c r="L21" s="727">
        <v>37231</v>
      </c>
      <c r="M21" s="728">
        <f t="shared" ca="1" si="1"/>
        <v>21</v>
      </c>
      <c r="N21" s="729">
        <v>187595466</v>
      </c>
    </row>
    <row r="22" spans="1:14" ht="15.75" x14ac:dyDescent="0.25">
      <c r="A22" s="718" t="s">
        <v>2351</v>
      </c>
      <c r="B22" s="719"/>
      <c r="C22" s="720" t="str">
        <f t="shared" si="0"/>
        <v xml:space="preserve"> Hoekstra</v>
      </c>
      <c r="D22" s="721" t="s">
        <v>2352</v>
      </c>
      <c r="E22" s="722">
        <v>26</v>
      </c>
      <c r="F22" s="723">
        <v>700</v>
      </c>
      <c r="G22" s="722" t="s">
        <v>416</v>
      </c>
      <c r="H22" s="722" t="s">
        <v>2287</v>
      </c>
      <c r="I22" s="724">
        <v>33411</v>
      </c>
      <c r="J22" s="725">
        <v>50</v>
      </c>
      <c r="K22" s="726" t="s">
        <v>2320</v>
      </c>
      <c r="L22" s="727">
        <v>25890</v>
      </c>
      <c r="M22" s="728">
        <f t="shared" ca="1" si="1"/>
        <v>52</v>
      </c>
      <c r="N22" s="729">
        <v>187595664</v>
      </c>
    </row>
    <row r="23" spans="1:14" ht="15.75" x14ac:dyDescent="0.25">
      <c r="A23" s="718" t="s">
        <v>2088</v>
      </c>
      <c r="B23" s="719"/>
      <c r="C23" s="720" t="str">
        <f t="shared" si="0"/>
        <v xml:space="preserve"> Huisman</v>
      </c>
      <c r="D23" s="721" t="s">
        <v>1521</v>
      </c>
      <c r="E23" s="722">
        <v>18</v>
      </c>
      <c r="F23" s="723">
        <v>900</v>
      </c>
      <c r="G23" s="722" t="s">
        <v>750</v>
      </c>
      <c r="H23" s="722" t="s">
        <v>2286</v>
      </c>
      <c r="I23" s="724">
        <v>32573</v>
      </c>
      <c r="J23" s="725">
        <v>50</v>
      </c>
      <c r="K23" s="726" t="s">
        <v>2314</v>
      </c>
      <c r="L23" s="727">
        <v>26491</v>
      </c>
      <c r="M23" s="728">
        <f t="shared" ca="1" si="1"/>
        <v>51</v>
      </c>
      <c r="N23" s="729">
        <v>187595246</v>
      </c>
    </row>
    <row r="24" spans="1:14" ht="15.75" x14ac:dyDescent="0.25">
      <c r="A24" s="718" t="s">
        <v>2353</v>
      </c>
      <c r="B24" s="719" t="s">
        <v>2354</v>
      </c>
      <c r="C24" s="720" t="str">
        <f t="shared" si="0"/>
        <v>Noa Jacobs</v>
      </c>
      <c r="D24" s="721" t="s">
        <v>2355</v>
      </c>
      <c r="E24" s="722">
        <v>29</v>
      </c>
      <c r="F24" s="723">
        <v>350</v>
      </c>
      <c r="G24" s="722" t="s">
        <v>416</v>
      </c>
      <c r="H24" s="722" t="s">
        <v>2287</v>
      </c>
      <c r="I24" s="724">
        <v>32514</v>
      </c>
      <c r="J24" s="725">
        <v>50</v>
      </c>
      <c r="K24" s="726" t="s">
        <v>2314</v>
      </c>
      <c r="L24" s="727">
        <v>24280</v>
      </c>
      <c r="M24" s="728">
        <f t="shared" ca="1" si="1"/>
        <v>57</v>
      </c>
      <c r="N24" s="729">
        <v>187595213</v>
      </c>
    </row>
    <row r="25" spans="1:14" ht="15.75" x14ac:dyDescent="0.25">
      <c r="A25" s="718" t="s">
        <v>355</v>
      </c>
      <c r="B25" s="719" t="s">
        <v>2356</v>
      </c>
      <c r="C25" s="720" t="str">
        <f t="shared" si="0"/>
        <v>Thomas Janssen</v>
      </c>
      <c r="D25" s="721" t="s">
        <v>2346</v>
      </c>
      <c r="E25" s="722">
        <v>37</v>
      </c>
      <c r="F25" s="723">
        <v>600</v>
      </c>
      <c r="G25" s="722" t="s">
        <v>750</v>
      </c>
      <c r="H25" s="722" t="s">
        <v>2286</v>
      </c>
      <c r="I25" s="724">
        <v>34390</v>
      </c>
      <c r="J25" s="725">
        <v>50</v>
      </c>
      <c r="K25" s="726" t="s">
        <v>2320</v>
      </c>
      <c r="L25" s="727">
        <v>28669</v>
      </c>
      <c r="M25" s="728">
        <f t="shared" ca="1" si="1"/>
        <v>45</v>
      </c>
      <c r="N25" s="729">
        <v>187595444</v>
      </c>
    </row>
    <row r="26" spans="1:14" ht="15.75" x14ac:dyDescent="0.25">
      <c r="A26" s="718" t="s">
        <v>2357</v>
      </c>
      <c r="B26" s="719"/>
      <c r="C26" s="720" t="str">
        <f t="shared" si="0"/>
        <v xml:space="preserve"> Jonker</v>
      </c>
      <c r="D26" s="721" t="s">
        <v>2346</v>
      </c>
      <c r="E26" s="722">
        <v>2</v>
      </c>
      <c r="F26" s="723">
        <v>1375</v>
      </c>
      <c r="G26" s="722" t="s">
        <v>416</v>
      </c>
      <c r="H26" s="722" t="s">
        <v>2286</v>
      </c>
      <c r="I26" s="724">
        <v>39814</v>
      </c>
      <c r="J26" s="725">
        <v>50</v>
      </c>
      <c r="K26" s="726" t="s">
        <v>2314</v>
      </c>
      <c r="L26" s="727">
        <v>35958</v>
      </c>
      <c r="M26" s="728">
        <f t="shared" ca="1" si="1"/>
        <v>25</v>
      </c>
      <c r="N26" s="729">
        <v>187595950</v>
      </c>
    </row>
    <row r="27" spans="1:14" ht="15.75" x14ac:dyDescent="0.25">
      <c r="A27" s="718" t="s">
        <v>2107</v>
      </c>
      <c r="B27" s="719" t="s">
        <v>2358</v>
      </c>
      <c r="C27" s="720" t="str">
        <f t="shared" si="0"/>
        <v>Julia Kok</v>
      </c>
      <c r="D27" s="721" t="s">
        <v>1522</v>
      </c>
      <c r="E27" s="722">
        <v>17</v>
      </c>
      <c r="F27" s="723">
        <v>325</v>
      </c>
      <c r="G27" s="722" t="s">
        <v>2288</v>
      </c>
      <c r="H27" s="722" t="s">
        <v>2286</v>
      </c>
      <c r="I27" s="724">
        <v>31769</v>
      </c>
      <c r="J27" s="725">
        <v>50</v>
      </c>
      <c r="K27" s="726" t="s">
        <v>2314</v>
      </c>
      <c r="L27" s="727">
        <v>22806</v>
      </c>
      <c r="M27" s="728">
        <f t="shared" ca="1" si="1"/>
        <v>61</v>
      </c>
      <c r="N27" s="729">
        <v>420656997</v>
      </c>
    </row>
    <row r="28" spans="1:14" ht="15.75" x14ac:dyDescent="0.25">
      <c r="A28" s="718" t="s">
        <v>2359</v>
      </c>
      <c r="B28" s="719"/>
      <c r="C28" s="720" t="str">
        <f t="shared" si="0"/>
        <v xml:space="preserve"> Koster</v>
      </c>
      <c r="D28" s="721" t="s">
        <v>1529</v>
      </c>
      <c r="E28" s="722">
        <v>15</v>
      </c>
      <c r="F28" s="723">
        <v>775</v>
      </c>
      <c r="G28" s="722" t="s">
        <v>2288</v>
      </c>
      <c r="H28" s="722" t="s">
        <v>2286</v>
      </c>
      <c r="I28" s="724">
        <v>39684</v>
      </c>
      <c r="J28" s="725">
        <v>50</v>
      </c>
      <c r="K28" s="726" t="s">
        <v>2314</v>
      </c>
      <c r="L28" s="727">
        <v>30176</v>
      </c>
      <c r="M28" s="728">
        <f t="shared" ca="1" si="1"/>
        <v>41</v>
      </c>
      <c r="N28" s="729">
        <v>187595301</v>
      </c>
    </row>
    <row r="29" spans="1:14" ht="15.75" x14ac:dyDescent="0.25">
      <c r="A29" s="718" t="s">
        <v>2112</v>
      </c>
      <c r="B29" s="719"/>
      <c r="C29" s="720" t="str">
        <f t="shared" si="0"/>
        <v xml:space="preserve"> Kramer</v>
      </c>
      <c r="D29" s="721" t="s">
        <v>2360</v>
      </c>
      <c r="E29" s="722">
        <v>9</v>
      </c>
      <c r="F29" s="723">
        <v>1100</v>
      </c>
      <c r="G29" s="722" t="s">
        <v>750</v>
      </c>
      <c r="H29" s="722" t="s">
        <v>2286</v>
      </c>
      <c r="I29" s="724">
        <v>41456</v>
      </c>
      <c r="J29" s="725">
        <v>50</v>
      </c>
      <c r="K29" s="726" t="s">
        <v>2314</v>
      </c>
      <c r="L29" s="727">
        <v>33387</v>
      </c>
      <c r="M29" s="728">
        <f t="shared" ca="1" si="1"/>
        <v>32</v>
      </c>
      <c r="N29" s="729">
        <v>187595565</v>
      </c>
    </row>
    <row r="30" spans="1:14" ht="15.75" x14ac:dyDescent="0.25">
      <c r="A30" s="718" t="s">
        <v>2116</v>
      </c>
      <c r="B30" s="719"/>
      <c r="C30" s="720" t="str">
        <f t="shared" si="0"/>
        <v xml:space="preserve"> Kuiper</v>
      </c>
      <c r="D30" s="721" t="s">
        <v>2361</v>
      </c>
      <c r="E30" s="722">
        <v>9</v>
      </c>
      <c r="F30" s="723">
        <v>1050</v>
      </c>
      <c r="G30" s="722" t="s">
        <v>750</v>
      </c>
      <c r="H30" s="722" t="s">
        <v>2287</v>
      </c>
      <c r="I30" s="724">
        <v>35131</v>
      </c>
      <c r="J30" s="725">
        <v>50</v>
      </c>
      <c r="K30" s="726" t="s">
        <v>2320</v>
      </c>
      <c r="L30" s="727">
        <v>29439</v>
      </c>
      <c r="M30" s="728">
        <f t="shared" ca="1" si="1"/>
        <v>43</v>
      </c>
      <c r="N30" s="729">
        <v>187595290</v>
      </c>
    </row>
    <row r="31" spans="1:14" ht="15.75" x14ac:dyDescent="0.25">
      <c r="A31" s="718" t="s">
        <v>2117</v>
      </c>
      <c r="B31" s="719"/>
      <c r="C31" s="720" t="str">
        <f t="shared" si="0"/>
        <v xml:space="preserve"> Kuipers</v>
      </c>
      <c r="D31" s="721" t="s">
        <v>1529</v>
      </c>
      <c r="E31" s="722">
        <v>33</v>
      </c>
      <c r="F31" s="723">
        <v>975</v>
      </c>
      <c r="G31" s="722" t="s">
        <v>830</v>
      </c>
      <c r="H31" s="722" t="s">
        <v>2287</v>
      </c>
      <c r="I31" s="724">
        <v>39746</v>
      </c>
      <c r="J31" s="725">
        <v>50</v>
      </c>
      <c r="K31" s="726" t="s">
        <v>2314</v>
      </c>
      <c r="L31" s="727">
        <v>32387</v>
      </c>
      <c r="M31" s="728">
        <f t="shared" ca="1" si="1"/>
        <v>35</v>
      </c>
      <c r="N31" s="729">
        <v>187595334</v>
      </c>
    </row>
    <row r="32" spans="1:14" ht="15.75" x14ac:dyDescent="0.25">
      <c r="A32" s="718" t="s">
        <v>2362</v>
      </c>
      <c r="B32" s="719"/>
      <c r="C32" s="720" t="str">
        <f t="shared" si="0"/>
        <v xml:space="preserve"> Maas</v>
      </c>
      <c r="D32" s="721" t="s">
        <v>2323</v>
      </c>
      <c r="E32" s="722">
        <v>4</v>
      </c>
      <c r="F32" s="723">
        <v>725</v>
      </c>
      <c r="G32" s="722" t="s">
        <v>750</v>
      </c>
      <c r="H32" s="722" t="s">
        <v>2285</v>
      </c>
      <c r="I32" s="724">
        <v>41134</v>
      </c>
      <c r="J32" s="725">
        <v>35</v>
      </c>
      <c r="K32" s="726" t="s">
        <v>2314</v>
      </c>
      <c r="L32" s="727">
        <v>36237</v>
      </c>
      <c r="M32" s="728">
        <f t="shared" ca="1" si="1"/>
        <v>24</v>
      </c>
      <c r="N32" s="729">
        <v>187595455</v>
      </c>
    </row>
    <row r="33" spans="1:14" ht="15.75" x14ac:dyDescent="0.25">
      <c r="A33" s="718" t="s">
        <v>2363</v>
      </c>
      <c r="B33" s="719"/>
      <c r="C33" s="720" t="str">
        <f t="shared" si="0"/>
        <v xml:space="preserve"> Martens</v>
      </c>
      <c r="D33" s="721" t="s">
        <v>1522</v>
      </c>
      <c r="E33" s="722">
        <v>5</v>
      </c>
      <c r="F33" s="723">
        <v>1225</v>
      </c>
      <c r="G33" s="722" t="s">
        <v>416</v>
      </c>
      <c r="H33" s="722" t="s">
        <v>2287</v>
      </c>
      <c r="I33" s="724">
        <v>31084</v>
      </c>
      <c r="J33" s="725">
        <v>50</v>
      </c>
      <c r="K33" s="726" t="s">
        <v>2314</v>
      </c>
      <c r="L33" s="727">
        <v>21332</v>
      </c>
      <c r="M33" s="728">
        <f t="shared" ca="1" si="1"/>
        <v>65</v>
      </c>
      <c r="N33" s="729">
        <v>653718781</v>
      </c>
    </row>
    <row r="34" spans="1:14" ht="15.75" x14ac:dyDescent="0.25">
      <c r="A34" s="718" t="s">
        <v>2364</v>
      </c>
      <c r="B34" s="719" t="s">
        <v>2365</v>
      </c>
      <c r="C34" s="720" t="str">
        <f t="shared" si="0"/>
        <v>Jesse Meijer / Meyer</v>
      </c>
      <c r="D34" s="721" t="s">
        <v>2323</v>
      </c>
      <c r="E34" s="722">
        <v>28</v>
      </c>
      <c r="F34" s="723">
        <v>675</v>
      </c>
      <c r="G34" s="722" t="s">
        <v>830</v>
      </c>
      <c r="H34" s="722" t="s">
        <v>2287</v>
      </c>
      <c r="I34" s="724">
        <v>36832</v>
      </c>
      <c r="J34" s="725">
        <v>50</v>
      </c>
      <c r="K34" s="726" t="s">
        <v>2314</v>
      </c>
      <c r="L34" s="727">
        <v>30146</v>
      </c>
      <c r="M34" s="728">
        <f t="shared" ca="1" si="1"/>
        <v>41</v>
      </c>
      <c r="N34" s="729">
        <v>187595774</v>
      </c>
    </row>
    <row r="35" spans="1:14" ht="15.75" x14ac:dyDescent="0.25">
      <c r="A35" s="718" t="s">
        <v>2143</v>
      </c>
      <c r="B35" s="719" t="s">
        <v>2366</v>
      </c>
      <c r="C35" s="720" t="str">
        <f t="shared" si="0"/>
        <v>Finn Mulder</v>
      </c>
      <c r="D35" s="721" t="s">
        <v>2323</v>
      </c>
      <c r="E35" s="722">
        <v>22</v>
      </c>
      <c r="F35" s="723">
        <v>725</v>
      </c>
      <c r="G35" s="722" t="s">
        <v>416</v>
      </c>
      <c r="H35" s="722" t="s">
        <v>2286</v>
      </c>
      <c r="I35" s="724">
        <v>35217</v>
      </c>
      <c r="J35" s="725">
        <v>50</v>
      </c>
      <c r="K35" s="726" t="s">
        <v>2314</v>
      </c>
      <c r="L35" s="727">
        <v>31285</v>
      </c>
      <c r="M35" s="728">
        <f t="shared" ca="1" si="1"/>
        <v>38</v>
      </c>
      <c r="N35" s="729">
        <v>187595763</v>
      </c>
    </row>
    <row r="36" spans="1:14" ht="15.75" x14ac:dyDescent="0.25">
      <c r="A36" s="718" t="s">
        <v>2367</v>
      </c>
      <c r="B36" s="719"/>
      <c r="C36" s="720" t="str">
        <f t="shared" si="0"/>
        <v xml:space="preserve"> Peeters</v>
      </c>
      <c r="D36" s="721" t="s">
        <v>1521</v>
      </c>
      <c r="E36" s="722">
        <v>18</v>
      </c>
      <c r="F36" s="723">
        <v>925</v>
      </c>
      <c r="G36" s="722" t="s">
        <v>750</v>
      </c>
      <c r="H36" s="722" t="s">
        <v>2287</v>
      </c>
      <c r="I36" s="724">
        <v>27198</v>
      </c>
      <c r="J36" s="725">
        <v>50</v>
      </c>
      <c r="K36" s="726" t="s">
        <v>2314</v>
      </c>
      <c r="L36" s="727">
        <v>22173</v>
      </c>
      <c r="M36" s="728">
        <f t="shared" ca="1" si="1"/>
        <v>63</v>
      </c>
      <c r="N36" s="729">
        <v>187595851</v>
      </c>
    </row>
    <row r="37" spans="1:14" ht="15.75" x14ac:dyDescent="0.25">
      <c r="A37" s="718" t="s">
        <v>2368</v>
      </c>
      <c r="B37" s="719" t="s">
        <v>2369</v>
      </c>
      <c r="C37" s="720" t="str">
        <f t="shared" si="0"/>
        <v>Lucas Peters</v>
      </c>
      <c r="D37" s="721" t="s">
        <v>2352</v>
      </c>
      <c r="E37" s="722">
        <v>34</v>
      </c>
      <c r="F37" s="723">
        <v>825</v>
      </c>
      <c r="G37" s="722" t="s">
        <v>830</v>
      </c>
      <c r="H37" s="722" t="s">
        <v>2287</v>
      </c>
      <c r="I37" s="724">
        <v>33416</v>
      </c>
      <c r="J37" s="725">
        <v>50</v>
      </c>
      <c r="K37" s="726" t="s">
        <v>2314</v>
      </c>
      <c r="L37" s="727">
        <v>26051</v>
      </c>
      <c r="M37" s="728">
        <f t="shared" ca="1" si="1"/>
        <v>52</v>
      </c>
      <c r="N37" s="729">
        <v>187595411</v>
      </c>
    </row>
    <row r="38" spans="1:14" ht="15.75" x14ac:dyDescent="0.25">
      <c r="A38" s="718" t="s">
        <v>2370</v>
      </c>
      <c r="B38" s="719"/>
      <c r="C38" s="720" t="str">
        <f t="shared" si="0"/>
        <v xml:space="preserve"> Post</v>
      </c>
      <c r="D38" s="721" t="s">
        <v>1529</v>
      </c>
      <c r="E38" s="722">
        <v>33</v>
      </c>
      <c r="F38" s="723">
        <v>1025</v>
      </c>
      <c r="G38" s="722" t="s">
        <v>830</v>
      </c>
      <c r="H38" s="722" t="s">
        <v>2287</v>
      </c>
      <c r="I38" s="724">
        <v>38777</v>
      </c>
      <c r="J38" s="725">
        <v>50</v>
      </c>
      <c r="K38" s="726" t="s">
        <v>2314</v>
      </c>
      <c r="L38" s="727">
        <v>31088</v>
      </c>
      <c r="M38" s="728">
        <f t="shared" ca="1" si="1"/>
        <v>38</v>
      </c>
      <c r="N38" s="729">
        <v>187595939</v>
      </c>
    </row>
    <row r="39" spans="1:14" ht="15.75" x14ac:dyDescent="0.25">
      <c r="A39" s="718" t="s">
        <v>2371</v>
      </c>
      <c r="B39" s="719"/>
      <c r="C39" s="720" t="str">
        <f t="shared" si="0"/>
        <v xml:space="preserve"> Postma</v>
      </c>
      <c r="D39" s="721" t="s">
        <v>2323</v>
      </c>
      <c r="E39" s="722">
        <v>16</v>
      </c>
      <c r="F39" s="723">
        <v>1200</v>
      </c>
      <c r="G39" s="722" t="s">
        <v>2288</v>
      </c>
      <c r="H39" s="722" t="s">
        <v>2287</v>
      </c>
      <c r="I39" s="724">
        <v>38820</v>
      </c>
      <c r="J39" s="725">
        <v>50</v>
      </c>
      <c r="K39" s="726" t="s">
        <v>2320</v>
      </c>
      <c r="L39" s="727">
        <v>32424</v>
      </c>
      <c r="M39" s="728">
        <f t="shared" ca="1" si="1"/>
        <v>35</v>
      </c>
      <c r="N39" s="729">
        <v>187595752</v>
      </c>
    </row>
    <row r="40" spans="1:14" ht="15.75" x14ac:dyDescent="0.25">
      <c r="A40" s="718" t="s">
        <v>2372</v>
      </c>
      <c r="B40" s="719"/>
      <c r="C40" s="720" t="str">
        <f t="shared" si="0"/>
        <v xml:space="preserve"> Prins</v>
      </c>
      <c r="D40" s="721" t="s">
        <v>2373</v>
      </c>
      <c r="E40" s="722">
        <v>7</v>
      </c>
      <c r="F40" s="723">
        <v>850</v>
      </c>
      <c r="G40" s="722" t="s">
        <v>2288</v>
      </c>
      <c r="H40" s="722" t="s">
        <v>2285</v>
      </c>
      <c r="I40" s="724">
        <v>42123</v>
      </c>
      <c r="J40" s="725">
        <v>35</v>
      </c>
      <c r="K40" s="726" t="s">
        <v>2314</v>
      </c>
      <c r="L40" s="727">
        <v>37552</v>
      </c>
      <c r="M40" s="728">
        <f t="shared" ca="1" si="1"/>
        <v>20</v>
      </c>
      <c r="N40" s="729">
        <v>187595510</v>
      </c>
    </row>
    <row r="41" spans="1:14" ht="15.75" x14ac:dyDescent="0.25">
      <c r="A41" s="718" t="s">
        <v>2374</v>
      </c>
      <c r="B41" s="719"/>
      <c r="C41" s="720" t="str">
        <f t="shared" si="0"/>
        <v xml:space="preserve"> Scholten</v>
      </c>
      <c r="D41" s="721" t="s">
        <v>1529</v>
      </c>
      <c r="E41" s="722">
        <v>9</v>
      </c>
      <c r="F41" s="723">
        <v>1150</v>
      </c>
      <c r="G41" s="722" t="s">
        <v>750</v>
      </c>
      <c r="H41" s="722" t="s">
        <v>2287</v>
      </c>
      <c r="I41" s="724">
        <v>25155</v>
      </c>
      <c r="J41" s="725">
        <v>50</v>
      </c>
      <c r="K41" s="726" t="s">
        <v>2314</v>
      </c>
      <c r="L41" s="727">
        <v>17617</v>
      </c>
      <c r="M41" s="728">
        <f t="shared" ca="1" si="1"/>
        <v>75</v>
      </c>
      <c r="N41" s="729">
        <v>187595895</v>
      </c>
    </row>
    <row r="42" spans="1:14" ht="15.75" x14ac:dyDescent="0.25">
      <c r="A42" s="718" t="s">
        <v>2375</v>
      </c>
      <c r="B42" s="719"/>
      <c r="C42" s="720" t="str">
        <f t="shared" si="0"/>
        <v xml:space="preserve"> Schouten</v>
      </c>
      <c r="D42" s="721" t="s">
        <v>2346</v>
      </c>
      <c r="E42" s="722">
        <v>8</v>
      </c>
      <c r="F42" s="723">
        <v>575</v>
      </c>
      <c r="G42" s="722" t="s">
        <v>2288</v>
      </c>
      <c r="H42" s="722" t="s">
        <v>2286</v>
      </c>
      <c r="I42" s="724">
        <v>42383</v>
      </c>
      <c r="J42" s="725">
        <v>25</v>
      </c>
      <c r="K42" s="726" t="s">
        <v>2314</v>
      </c>
      <c r="L42" s="727">
        <v>40828</v>
      </c>
      <c r="M42" s="728">
        <f t="shared" ca="1" si="1"/>
        <v>11</v>
      </c>
      <c r="N42" s="729">
        <v>187595961</v>
      </c>
    </row>
    <row r="43" spans="1:14" ht="15.75" x14ac:dyDescent="0.25">
      <c r="A43" s="718" t="s">
        <v>2191</v>
      </c>
      <c r="B43" s="719"/>
      <c r="C43" s="720" t="str">
        <f t="shared" si="0"/>
        <v xml:space="preserve"> Smeets</v>
      </c>
      <c r="D43" s="721" t="s">
        <v>2323</v>
      </c>
      <c r="E43" s="722">
        <v>36</v>
      </c>
      <c r="F43" s="723">
        <v>1500</v>
      </c>
      <c r="G43" s="722" t="s">
        <v>830</v>
      </c>
      <c r="H43" s="722" t="s">
        <v>2285</v>
      </c>
      <c r="I43" s="724">
        <v>42371</v>
      </c>
      <c r="J43" s="725">
        <v>35</v>
      </c>
      <c r="K43" s="726" t="s">
        <v>2320</v>
      </c>
      <c r="L43" s="727">
        <v>36980</v>
      </c>
      <c r="M43" s="728">
        <f t="shared" ca="1" si="1"/>
        <v>22</v>
      </c>
      <c r="N43" s="729">
        <v>187595708</v>
      </c>
    </row>
    <row r="44" spans="1:14" ht="15.75" x14ac:dyDescent="0.25">
      <c r="A44" s="718" t="s">
        <v>2194</v>
      </c>
      <c r="B44" s="719" t="s">
        <v>2376</v>
      </c>
      <c r="C44" s="720" t="str">
        <f t="shared" si="0"/>
        <v>Milan Smit</v>
      </c>
      <c r="D44" s="721" t="s">
        <v>2323</v>
      </c>
      <c r="E44" s="722">
        <v>28</v>
      </c>
      <c r="F44" s="723">
        <v>650</v>
      </c>
      <c r="G44" s="722" t="s">
        <v>830</v>
      </c>
      <c r="H44" s="722" t="s">
        <v>2285</v>
      </c>
      <c r="I44" s="724">
        <v>41331</v>
      </c>
      <c r="J44" s="725">
        <v>35</v>
      </c>
      <c r="K44" s="726" t="s">
        <v>2314</v>
      </c>
      <c r="L44" s="727">
        <v>38385</v>
      </c>
      <c r="M44" s="728">
        <f t="shared" ca="1" si="1"/>
        <v>18</v>
      </c>
      <c r="N44" s="729">
        <v>187595499</v>
      </c>
    </row>
    <row r="45" spans="1:14" ht="15.75" x14ac:dyDescent="0.25">
      <c r="A45" s="718" t="s">
        <v>2377</v>
      </c>
      <c r="B45" s="719" t="s">
        <v>2378</v>
      </c>
      <c r="C45" s="720" t="str">
        <f t="shared" si="0"/>
        <v>Zoë Smits</v>
      </c>
      <c r="D45" s="721" t="s">
        <v>1521</v>
      </c>
      <c r="E45" s="722">
        <v>6</v>
      </c>
      <c r="F45" s="723">
        <v>225</v>
      </c>
      <c r="G45" s="722" t="s">
        <v>2288</v>
      </c>
      <c r="H45" s="722" t="s">
        <v>2287</v>
      </c>
      <c r="I45" s="724">
        <v>31748</v>
      </c>
      <c r="J45" s="725">
        <v>50</v>
      </c>
      <c r="K45" s="726" t="s">
        <v>2320</v>
      </c>
      <c r="L45" s="727">
        <v>25017</v>
      </c>
      <c r="M45" s="728">
        <f t="shared" ca="1" si="1"/>
        <v>55</v>
      </c>
      <c r="N45" s="729">
        <v>187595224</v>
      </c>
    </row>
    <row r="46" spans="1:14" ht="15.75" x14ac:dyDescent="0.25">
      <c r="A46" s="718" t="s">
        <v>1578</v>
      </c>
      <c r="B46" s="719"/>
      <c r="C46" s="720" t="str">
        <f t="shared" si="0"/>
        <v xml:space="preserve"> Timmermans</v>
      </c>
      <c r="D46" s="721" t="s">
        <v>1529</v>
      </c>
      <c r="E46" s="722">
        <v>27</v>
      </c>
      <c r="F46" s="723">
        <v>1300</v>
      </c>
      <c r="G46" s="722" t="s">
        <v>416</v>
      </c>
      <c r="H46" s="722" t="s">
        <v>2285</v>
      </c>
      <c r="I46" s="724">
        <v>29946</v>
      </c>
      <c r="J46" s="725">
        <v>50</v>
      </c>
      <c r="K46" s="726" t="s">
        <v>2320</v>
      </c>
      <c r="L46" s="727">
        <v>26218</v>
      </c>
      <c r="M46" s="728">
        <f t="shared" ca="1" si="1"/>
        <v>51</v>
      </c>
      <c r="N46" s="729">
        <v>187595928</v>
      </c>
    </row>
    <row r="47" spans="1:14" ht="15.75" x14ac:dyDescent="0.25">
      <c r="A47" s="718" t="s">
        <v>2379</v>
      </c>
      <c r="B47" s="719"/>
      <c r="C47" s="720" t="str">
        <f t="shared" si="0"/>
        <v xml:space="preserve"> van Beek</v>
      </c>
      <c r="D47" s="721" t="s">
        <v>2380</v>
      </c>
      <c r="E47" s="722">
        <v>32</v>
      </c>
      <c r="F47" s="723">
        <v>600</v>
      </c>
      <c r="G47" s="722" t="s">
        <v>830</v>
      </c>
      <c r="H47" s="722" t="s">
        <v>2285</v>
      </c>
      <c r="I47" s="724">
        <v>36589</v>
      </c>
      <c r="J47" s="725">
        <v>50</v>
      </c>
      <c r="K47" s="726" t="s">
        <v>2320</v>
      </c>
      <c r="L47" s="727">
        <v>27613</v>
      </c>
      <c r="M47" s="728">
        <f t="shared" ca="1" si="1"/>
        <v>48</v>
      </c>
      <c r="N47" s="729">
        <v>187595400</v>
      </c>
    </row>
    <row r="48" spans="1:14" ht="15.75" x14ac:dyDescent="0.25">
      <c r="A48" s="718" t="s">
        <v>2381</v>
      </c>
      <c r="B48" s="719"/>
      <c r="C48" s="720" t="str">
        <f t="shared" si="0"/>
        <v xml:space="preserve"> van Dam</v>
      </c>
      <c r="D48" s="721" t="s">
        <v>2382</v>
      </c>
      <c r="E48" s="722">
        <v>15</v>
      </c>
      <c r="F48" s="723">
        <v>800</v>
      </c>
      <c r="G48" s="722" t="s">
        <v>2288</v>
      </c>
      <c r="H48" s="722" t="s">
        <v>2285</v>
      </c>
      <c r="I48" s="724">
        <v>41579</v>
      </c>
      <c r="J48" s="725">
        <v>50</v>
      </c>
      <c r="K48" s="726" t="s">
        <v>2320</v>
      </c>
      <c r="L48" s="727">
        <v>32554</v>
      </c>
      <c r="M48" s="728">
        <f t="shared" ca="1" si="1"/>
        <v>34</v>
      </c>
      <c r="N48" s="729">
        <v>187595576</v>
      </c>
    </row>
    <row r="49" spans="1:15" ht="15.75" x14ac:dyDescent="0.25">
      <c r="A49" s="718" t="s">
        <v>2383</v>
      </c>
      <c r="B49" s="719" t="s">
        <v>2384</v>
      </c>
      <c r="C49" s="720" t="str">
        <f t="shared" si="0"/>
        <v>Liam van de Berg / van den Berg / van der Berg</v>
      </c>
      <c r="D49" s="721" t="s">
        <v>2334</v>
      </c>
      <c r="E49" s="722">
        <v>13</v>
      </c>
      <c r="F49" s="723">
        <v>525</v>
      </c>
      <c r="G49" s="722" t="s">
        <v>2288</v>
      </c>
      <c r="H49" s="722" t="s">
        <v>2287</v>
      </c>
      <c r="I49" s="724">
        <v>34692</v>
      </c>
      <c r="J49" s="725">
        <v>50</v>
      </c>
      <c r="K49" s="726" t="s">
        <v>2320</v>
      </c>
      <c r="L49" s="727">
        <v>27868</v>
      </c>
      <c r="M49" s="728">
        <f t="shared" ca="1" si="1"/>
        <v>47</v>
      </c>
      <c r="N49" s="729">
        <v>187595796</v>
      </c>
      <c r="O49" s="5"/>
    </row>
    <row r="50" spans="1:15" ht="15.75" x14ac:dyDescent="0.25">
      <c r="A50" s="718" t="s">
        <v>2385</v>
      </c>
      <c r="B50" s="719"/>
      <c r="C50" s="720" t="str">
        <f t="shared" si="0"/>
        <v xml:space="preserve"> van de Brink / van den Brink</v>
      </c>
      <c r="D50" s="721" t="s">
        <v>2380</v>
      </c>
      <c r="E50" s="722">
        <v>20</v>
      </c>
      <c r="F50" s="723">
        <v>1125</v>
      </c>
      <c r="G50" s="722" t="s">
        <v>750</v>
      </c>
      <c r="H50" s="722" t="s">
        <v>2287</v>
      </c>
      <c r="I50" s="724">
        <v>31551</v>
      </c>
      <c r="J50" s="725">
        <v>50</v>
      </c>
      <c r="K50" s="726" t="s">
        <v>2314</v>
      </c>
      <c r="L50" s="727">
        <v>26723</v>
      </c>
      <c r="M50" s="728">
        <f t="shared" ca="1" si="1"/>
        <v>50</v>
      </c>
      <c r="N50" s="729">
        <v>187595653</v>
      </c>
      <c r="O50" s="5"/>
    </row>
    <row r="51" spans="1:15" ht="15.75" x14ac:dyDescent="0.25">
      <c r="A51" s="718" t="s">
        <v>2386</v>
      </c>
      <c r="B51" s="719" t="s">
        <v>2387</v>
      </c>
      <c r="C51" s="720" t="str">
        <f t="shared" si="0"/>
        <v>Mila van de Veen / van der Veen</v>
      </c>
      <c r="D51" s="721" t="s">
        <v>2388</v>
      </c>
      <c r="E51" s="722">
        <v>25</v>
      </c>
      <c r="F51" s="723">
        <v>450</v>
      </c>
      <c r="G51" s="722" t="s">
        <v>830</v>
      </c>
      <c r="H51" s="722" t="s">
        <v>2285</v>
      </c>
      <c r="I51" s="724">
        <v>41925</v>
      </c>
      <c r="J51" s="725">
        <v>50</v>
      </c>
      <c r="K51" s="726" t="s">
        <v>2314</v>
      </c>
      <c r="L51" s="727">
        <v>35053</v>
      </c>
      <c r="M51" s="728">
        <f t="shared" ca="1" si="1"/>
        <v>27</v>
      </c>
      <c r="N51" s="729">
        <v>187595543</v>
      </c>
      <c r="O51" s="5"/>
    </row>
    <row r="52" spans="1:15" ht="15.75" x14ac:dyDescent="0.25">
      <c r="A52" s="718" t="s">
        <v>2389</v>
      </c>
      <c r="B52" s="719"/>
      <c r="C52" s="720" t="str">
        <f t="shared" si="0"/>
        <v xml:space="preserve"> van de Velde / van den Velde / van der Velde</v>
      </c>
      <c r="D52" s="721" t="s">
        <v>2390</v>
      </c>
      <c r="E52" s="722">
        <v>12</v>
      </c>
      <c r="F52" s="723">
        <v>1450</v>
      </c>
      <c r="G52" s="722" t="s">
        <v>2288</v>
      </c>
      <c r="H52" s="722" t="s">
        <v>2285</v>
      </c>
      <c r="I52" s="724">
        <v>34618</v>
      </c>
      <c r="J52" s="725">
        <v>50</v>
      </c>
      <c r="K52" s="726" t="s">
        <v>2314</v>
      </c>
      <c r="L52" s="727">
        <v>25754</v>
      </c>
      <c r="M52" s="728">
        <f t="shared" ca="1" si="1"/>
        <v>53</v>
      </c>
      <c r="N52" s="729">
        <v>187595235</v>
      </c>
      <c r="O52" s="5"/>
    </row>
    <row r="53" spans="1:15" ht="15.75" x14ac:dyDescent="0.25">
      <c r="A53" s="718" t="s">
        <v>2391</v>
      </c>
      <c r="B53" s="719"/>
      <c r="C53" s="720" t="str">
        <f t="shared" si="0"/>
        <v xml:space="preserve"> van de Ven / van der Ven</v>
      </c>
      <c r="D53" s="721" t="s">
        <v>2346</v>
      </c>
      <c r="E53" s="722">
        <v>26</v>
      </c>
      <c r="F53" s="723">
        <v>675</v>
      </c>
      <c r="G53" s="722" t="s">
        <v>416</v>
      </c>
      <c r="H53" s="722" t="s">
        <v>2285</v>
      </c>
      <c r="I53" s="724">
        <v>34615</v>
      </c>
      <c r="J53" s="725">
        <v>50</v>
      </c>
      <c r="K53" s="726" t="s">
        <v>2314</v>
      </c>
      <c r="L53" s="727">
        <v>29175</v>
      </c>
      <c r="M53" s="728">
        <f t="shared" ca="1" si="1"/>
        <v>43</v>
      </c>
      <c r="N53" s="729">
        <v>187595389</v>
      </c>
      <c r="O53" s="5"/>
    </row>
    <row r="54" spans="1:15" ht="15.75" x14ac:dyDescent="0.25">
      <c r="A54" s="718" t="s">
        <v>2392</v>
      </c>
      <c r="B54" s="719"/>
      <c r="C54" s="720" t="str">
        <f t="shared" si="0"/>
        <v xml:space="preserve"> van de Wal / van der Wal</v>
      </c>
      <c r="D54" s="721" t="s">
        <v>1529</v>
      </c>
      <c r="E54" s="722">
        <v>15</v>
      </c>
      <c r="F54" s="723">
        <v>825</v>
      </c>
      <c r="G54" s="722" t="s">
        <v>2288</v>
      </c>
      <c r="H54" s="722" t="s">
        <v>2287</v>
      </c>
      <c r="I54" s="724">
        <v>25285</v>
      </c>
      <c r="J54" s="725">
        <v>50</v>
      </c>
      <c r="K54" s="726" t="s">
        <v>2320</v>
      </c>
      <c r="L54" s="727">
        <v>16478</v>
      </c>
      <c r="M54" s="728">
        <f t="shared" ca="1" si="1"/>
        <v>78</v>
      </c>
      <c r="N54" s="729">
        <v>187595906</v>
      </c>
      <c r="O54" s="5"/>
    </row>
    <row r="55" spans="1:15" ht="15.75" x14ac:dyDescent="0.25">
      <c r="A55" s="718" t="s">
        <v>2393</v>
      </c>
      <c r="B55" s="719"/>
      <c r="C55" s="720" t="str">
        <f t="shared" si="0"/>
        <v xml:space="preserve"> van den Broek</v>
      </c>
      <c r="D55" s="721" t="s">
        <v>1529</v>
      </c>
      <c r="E55" s="722">
        <v>3</v>
      </c>
      <c r="F55" s="723">
        <v>475</v>
      </c>
      <c r="G55" s="722" t="s">
        <v>416</v>
      </c>
      <c r="H55" s="722" t="s">
        <v>2287</v>
      </c>
      <c r="I55" s="724">
        <v>33371</v>
      </c>
      <c r="J55" s="725">
        <v>50</v>
      </c>
      <c r="K55" s="726" t="s">
        <v>2314</v>
      </c>
      <c r="L55" s="727">
        <v>28702</v>
      </c>
      <c r="M55" s="728">
        <f t="shared" ca="1" si="1"/>
        <v>45</v>
      </c>
      <c r="N55" s="729">
        <v>187595279</v>
      </c>
      <c r="O55" s="5"/>
    </row>
    <row r="56" spans="1:15" ht="15.75" x14ac:dyDescent="0.25">
      <c r="A56" s="718" t="s">
        <v>2394</v>
      </c>
      <c r="B56" s="719" t="s">
        <v>2395</v>
      </c>
      <c r="C56" s="720" t="str">
        <f t="shared" si="0"/>
        <v>Evi van den Heuvel</v>
      </c>
      <c r="D56" s="721" t="s">
        <v>2346</v>
      </c>
      <c r="E56" s="722">
        <v>14</v>
      </c>
      <c r="F56" s="723">
        <v>425</v>
      </c>
      <c r="G56" s="722" t="s">
        <v>2288</v>
      </c>
      <c r="H56" s="722" t="s">
        <v>2286</v>
      </c>
      <c r="I56" s="724">
        <v>36237</v>
      </c>
      <c r="J56" s="725">
        <v>50</v>
      </c>
      <c r="K56" s="726" t="s">
        <v>2320</v>
      </c>
      <c r="L56" s="727">
        <v>27556</v>
      </c>
      <c r="M56" s="728">
        <f t="shared" ca="1" si="1"/>
        <v>48</v>
      </c>
      <c r="N56" s="729">
        <v>187595642</v>
      </c>
      <c r="O56" s="5"/>
    </row>
    <row r="57" spans="1:15" ht="15.75" x14ac:dyDescent="0.25">
      <c r="A57" s="718" t="s">
        <v>2396</v>
      </c>
      <c r="B57" s="719"/>
      <c r="C57" s="720" t="str">
        <f t="shared" si="0"/>
        <v xml:space="preserve"> van der Heijden / van der Heyden</v>
      </c>
      <c r="D57" s="721" t="s">
        <v>2397</v>
      </c>
      <c r="E57" s="722">
        <v>8</v>
      </c>
      <c r="F57" s="723">
        <v>550</v>
      </c>
      <c r="G57" s="722" t="s">
        <v>2288</v>
      </c>
      <c r="H57" s="722" t="s">
        <v>2286</v>
      </c>
      <c r="I57" s="724">
        <v>34859</v>
      </c>
      <c r="J57" s="725">
        <v>50</v>
      </c>
      <c r="K57" s="726" t="s">
        <v>2314</v>
      </c>
      <c r="L57" s="727">
        <v>28389</v>
      </c>
      <c r="M57" s="728">
        <f t="shared" ca="1" si="1"/>
        <v>46</v>
      </c>
      <c r="N57" s="729">
        <v>187595631</v>
      </c>
      <c r="O57" s="5"/>
    </row>
    <row r="58" spans="1:15" ht="15.75" x14ac:dyDescent="0.25">
      <c r="A58" s="718" t="s">
        <v>2398</v>
      </c>
      <c r="B58" s="719" t="s">
        <v>2399</v>
      </c>
      <c r="C58" s="720" t="str">
        <f t="shared" si="0"/>
        <v>Eva van der Linden</v>
      </c>
      <c r="D58" s="721" t="s">
        <v>1521</v>
      </c>
      <c r="E58" s="722">
        <v>30</v>
      </c>
      <c r="F58" s="723">
        <v>300</v>
      </c>
      <c r="G58" s="722" t="s">
        <v>416</v>
      </c>
      <c r="H58" s="722" t="s">
        <v>2286</v>
      </c>
      <c r="I58" s="724">
        <v>28637</v>
      </c>
      <c r="J58" s="725">
        <v>50</v>
      </c>
      <c r="K58" s="726" t="s">
        <v>2314</v>
      </c>
      <c r="L58" s="727">
        <v>19895</v>
      </c>
      <c r="M58" s="728">
        <f t="shared" ca="1" si="1"/>
        <v>69</v>
      </c>
      <c r="N58" s="729">
        <v>187595873</v>
      </c>
      <c r="O58" s="5"/>
    </row>
    <row r="59" spans="1:15" ht="15.75" x14ac:dyDescent="0.25">
      <c r="A59" s="718" t="s">
        <v>2400</v>
      </c>
      <c r="B59" s="719" t="s">
        <v>2401</v>
      </c>
      <c r="C59" s="720" t="str">
        <f t="shared" si="0"/>
        <v>Sara van der Meer</v>
      </c>
      <c r="D59" s="721" t="s">
        <v>1521</v>
      </c>
      <c r="E59" s="722">
        <v>6</v>
      </c>
      <c r="F59" s="723">
        <v>275</v>
      </c>
      <c r="G59" s="722" t="s">
        <v>2288</v>
      </c>
      <c r="H59" s="722" t="s">
        <v>2287</v>
      </c>
      <c r="I59" s="724">
        <v>33085</v>
      </c>
      <c r="J59" s="725">
        <v>50</v>
      </c>
      <c r="K59" s="726" t="s">
        <v>2314</v>
      </c>
      <c r="L59" s="727">
        <v>24451</v>
      </c>
      <c r="M59" s="728">
        <f t="shared" ca="1" si="1"/>
        <v>56</v>
      </c>
      <c r="N59" s="729">
        <v>187595829</v>
      </c>
      <c r="O59" s="5"/>
    </row>
    <row r="60" spans="1:15" ht="15.75" x14ac:dyDescent="0.25">
      <c r="A60" s="718" t="s">
        <v>2402</v>
      </c>
      <c r="B60" s="719" t="s">
        <v>2403</v>
      </c>
      <c r="C60" s="720" t="str">
        <f t="shared" si="0"/>
        <v>Luuk van Dijk</v>
      </c>
      <c r="D60" s="721" t="s">
        <v>2404</v>
      </c>
      <c r="E60" s="722">
        <v>24</v>
      </c>
      <c r="F60" s="723">
        <v>550</v>
      </c>
      <c r="G60" s="722" t="s">
        <v>416</v>
      </c>
      <c r="H60" s="722" t="s">
        <v>2287</v>
      </c>
      <c r="I60" s="724">
        <v>32012</v>
      </c>
      <c r="J60" s="725">
        <v>50</v>
      </c>
      <c r="K60" s="726" t="s">
        <v>2314</v>
      </c>
      <c r="L60" s="727">
        <v>27228</v>
      </c>
      <c r="M60" s="728">
        <f t="shared" ca="1" si="1"/>
        <v>49</v>
      </c>
      <c r="N60" s="729">
        <v>187595257</v>
      </c>
      <c r="O60" s="5"/>
    </row>
    <row r="61" spans="1:15" ht="15.75" x14ac:dyDescent="0.25">
      <c r="A61" s="718" t="s">
        <v>2405</v>
      </c>
      <c r="B61" s="719" t="s">
        <v>2406</v>
      </c>
      <c r="C61" s="720" t="str">
        <f t="shared" si="0"/>
        <v>Tim van Leeuwen</v>
      </c>
      <c r="D61" s="721" t="s">
        <v>2407</v>
      </c>
      <c r="E61" s="722">
        <v>34</v>
      </c>
      <c r="F61" s="723">
        <v>875</v>
      </c>
      <c r="G61" s="722" t="s">
        <v>830</v>
      </c>
      <c r="H61" s="722" t="s">
        <v>2286</v>
      </c>
      <c r="I61" s="724">
        <v>41583</v>
      </c>
      <c r="J61" s="725">
        <v>25</v>
      </c>
      <c r="K61" s="726" t="s">
        <v>2314</v>
      </c>
      <c r="L61" s="727">
        <v>39258</v>
      </c>
      <c r="M61" s="728">
        <f t="shared" ca="1" si="1"/>
        <v>16</v>
      </c>
      <c r="N61" s="729">
        <v>187595686</v>
      </c>
      <c r="O61" s="5"/>
    </row>
    <row r="62" spans="1:15" ht="15.75" x14ac:dyDescent="0.25">
      <c r="A62" s="718" t="s">
        <v>2408</v>
      </c>
      <c r="B62" s="719"/>
      <c r="C62" s="720" t="str">
        <f t="shared" si="0"/>
        <v xml:space="preserve"> van Loon</v>
      </c>
      <c r="D62" s="721" t="s">
        <v>2409</v>
      </c>
      <c r="E62" s="722">
        <v>23</v>
      </c>
      <c r="F62" s="723">
        <v>1400</v>
      </c>
      <c r="G62" s="722" t="s">
        <v>416</v>
      </c>
      <c r="H62" s="722" t="s">
        <v>2287</v>
      </c>
      <c r="I62" s="724">
        <v>27275</v>
      </c>
      <c r="J62" s="725">
        <v>50</v>
      </c>
      <c r="K62" s="726" t="s">
        <v>2320</v>
      </c>
      <c r="L62" s="727">
        <v>23543</v>
      </c>
      <c r="M62" s="728">
        <f t="shared" ca="1" si="1"/>
        <v>59</v>
      </c>
      <c r="N62" s="729">
        <v>304126105</v>
      </c>
      <c r="O62" s="5"/>
    </row>
    <row r="63" spans="1:15" ht="15.75" x14ac:dyDescent="0.25">
      <c r="A63" s="718" t="s">
        <v>2410</v>
      </c>
      <c r="B63" s="719"/>
      <c r="C63" s="720" t="str">
        <f t="shared" si="0"/>
        <v xml:space="preserve"> van Veen</v>
      </c>
      <c r="D63" s="721" t="s">
        <v>2411</v>
      </c>
      <c r="E63" s="722">
        <v>33</v>
      </c>
      <c r="F63" s="723">
        <v>1000</v>
      </c>
      <c r="G63" s="722" t="s">
        <v>830</v>
      </c>
      <c r="H63" s="722" t="s">
        <v>2287</v>
      </c>
      <c r="I63" s="724">
        <v>39042</v>
      </c>
      <c r="J63" s="725">
        <v>50</v>
      </c>
      <c r="K63" s="726" t="s">
        <v>2314</v>
      </c>
      <c r="L63" s="727">
        <v>30055</v>
      </c>
      <c r="M63" s="728">
        <f t="shared" ca="1" si="1"/>
        <v>41</v>
      </c>
      <c r="N63" s="729">
        <v>187595609</v>
      </c>
      <c r="O63" s="5"/>
    </row>
    <row r="64" spans="1:15" ht="15.75" x14ac:dyDescent="0.25">
      <c r="A64" s="718" t="s">
        <v>2412</v>
      </c>
      <c r="B64" s="719"/>
      <c r="C64" s="720" t="str">
        <f t="shared" si="0"/>
        <v xml:space="preserve"> van Vliet</v>
      </c>
      <c r="D64" s="721" t="s">
        <v>2413</v>
      </c>
      <c r="E64" s="722">
        <v>19</v>
      </c>
      <c r="F64" s="723">
        <v>650</v>
      </c>
      <c r="G64" s="722" t="s">
        <v>750</v>
      </c>
      <c r="H64" s="722" t="s">
        <v>2287</v>
      </c>
      <c r="I64" s="724">
        <v>42513</v>
      </c>
      <c r="J64" s="725">
        <v>50</v>
      </c>
      <c r="K64" s="726" t="s">
        <v>2320</v>
      </c>
      <c r="L64" s="727">
        <v>35886</v>
      </c>
      <c r="M64" s="728">
        <f t="shared" ca="1" si="1"/>
        <v>25</v>
      </c>
      <c r="N64" s="729">
        <v>187595532</v>
      </c>
      <c r="O64" s="5"/>
    </row>
    <row r="65" spans="1:15" ht="15.75" x14ac:dyDescent="0.25">
      <c r="A65" s="718" t="s">
        <v>2414</v>
      </c>
      <c r="B65" s="719"/>
      <c r="C65" s="720" t="str">
        <f t="shared" si="0"/>
        <v xml:space="preserve"> van Wijk</v>
      </c>
      <c r="D65" s="721" t="s">
        <v>2323</v>
      </c>
      <c r="E65" s="722">
        <v>16</v>
      </c>
      <c r="F65" s="723">
        <v>1175</v>
      </c>
      <c r="G65" s="722" t="s">
        <v>2288</v>
      </c>
      <c r="H65" s="722" t="s">
        <v>2286</v>
      </c>
      <c r="I65" s="724">
        <v>42352</v>
      </c>
      <c r="J65" s="725">
        <v>25</v>
      </c>
      <c r="K65" s="726" t="s">
        <v>2314</v>
      </c>
      <c r="L65" s="727">
        <v>40051</v>
      </c>
      <c r="M65" s="728">
        <f t="shared" ca="1" si="1"/>
        <v>14</v>
      </c>
      <c r="N65" s="729">
        <v>187595477</v>
      </c>
      <c r="O65" s="5"/>
    </row>
    <row r="66" spans="1:15" ht="15.75" x14ac:dyDescent="0.25">
      <c r="A66" s="718" t="s">
        <v>2213</v>
      </c>
      <c r="B66" s="719"/>
      <c r="C66" s="720" t="str">
        <f t="shared" ref="C66:C73" si="2">B66&amp;" "&amp;A66</f>
        <v xml:space="preserve"> Veenstra</v>
      </c>
      <c r="D66" s="721" t="s">
        <v>2397</v>
      </c>
      <c r="E66" s="722">
        <v>20</v>
      </c>
      <c r="F66" s="723">
        <v>1075</v>
      </c>
      <c r="G66" s="722" t="s">
        <v>750</v>
      </c>
      <c r="H66" s="722" t="s">
        <v>2286</v>
      </c>
      <c r="I66" s="724">
        <v>36260</v>
      </c>
      <c r="J66" s="725">
        <v>50</v>
      </c>
      <c r="K66" s="726" t="s">
        <v>2320</v>
      </c>
      <c r="L66" s="727">
        <v>30737</v>
      </c>
      <c r="M66" s="728">
        <f t="shared" ref="M66:M73" ca="1" si="3">DATEDIF(L66,TODAY(),"y")</f>
        <v>39</v>
      </c>
      <c r="N66" s="729">
        <v>187595378</v>
      </c>
      <c r="O66" s="5"/>
    </row>
    <row r="67" spans="1:15" ht="15.75" x14ac:dyDescent="0.25">
      <c r="A67" s="718" t="s">
        <v>2415</v>
      </c>
      <c r="B67" s="719"/>
      <c r="C67" s="720" t="str">
        <f t="shared" si="2"/>
        <v xml:space="preserve"> Verhoeven</v>
      </c>
      <c r="D67" s="721" t="s">
        <v>2323</v>
      </c>
      <c r="E67" s="722">
        <v>4</v>
      </c>
      <c r="F67" s="723">
        <v>750</v>
      </c>
      <c r="G67" s="722" t="s">
        <v>416</v>
      </c>
      <c r="H67" s="722" t="s">
        <v>2287</v>
      </c>
      <c r="I67" s="724">
        <v>42208</v>
      </c>
      <c r="J67" s="725">
        <v>50</v>
      </c>
      <c r="K67" s="726" t="s">
        <v>2320</v>
      </c>
      <c r="L67" s="727">
        <v>34702</v>
      </c>
      <c r="M67" s="728">
        <f t="shared" ca="1" si="3"/>
        <v>28</v>
      </c>
      <c r="N67" s="729">
        <v>187595730</v>
      </c>
      <c r="O67" s="5"/>
    </row>
    <row r="68" spans="1:15" ht="15.75" x14ac:dyDescent="0.25">
      <c r="A68" s="718" t="s">
        <v>2416</v>
      </c>
      <c r="B68" s="719" t="s">
        <v>2417</v>
      </c>
      <c r="C68" s="720" t="str">
        <f t="shared" si="2"/>
        <v>Anna Vermeulen</v>
      </c>
      <c r="D68" s="721" t="s">
        <v>2346</v>
      </c>
      <c r="E68" s="722">
        <v>14</v>
      </c>
      <c r="F68" s="723">
        <v>400</v>
      </c>
      <c r="G68" s="722" t="s">
        <v>2288</v>
      </c>
      <c r="H68" s="722" t="s">
        <v>2287</v>
      </c>
      <c r="I68" s="724">
        <v>37333</v>
      </c>
      <c r="J68" s="725">
        <v>50</v>
      </c>
      <c r="K68" s="726" t="s">
        <v>2314</v>
      </c>
      <c r="L68" s="727">
        <v>32299</v>
      </c>
      <c r="M68" s="728">
        <f t="shared" ca="1" si="3"/>
        <v>35</v>
      </c>
      <c r="N68" s="729">
        <v>187595367</v>
      </c>
      <c r="O68" s="5"/>
    </row>
    <row r="69" spans="1:15" ht="15.75" x14ac:dyDescent="0.25">
      <c r="A69" s="718" t="s">
        <v>2418</v>
      </c>
      <c r="B69" s="719"/>
      <c r="C69" s="720" t="str">
        <f t="shared" si="2"/>
        <v xml:space="preserve"> Vink</v>
      </c>
      <c r="D69" s="721" t="s">
        <v>2419</v>
      </c>
      <c r="E69" s="722">
        <v>27</v>
      </c>
      <c r="F69" s="723">
        <v>1250</v>
      </c>
      <c r="G69" s="722" t="s">
        <v>416</v>
      </c>
      <c r="H69" s="722" t="s">
        <v>2287</v>
      </c>
      <c r="I69" s="724">
        <v>37980</v>
      </c>
      <c r="J69" s="725">
        <v>50</v>
      </c>
      <c r="K69" s="726" t="s">
        <v>2314</v>
      </c>
      <c r="L69" s="727">
        <v>31650</v>
      </c>
      <c r="M69" s="728">
        <f t="shared" ca="1" si="3"/>
        <v>37</v>
      </c>
      <c r="N69" s="729">
        <v>187595323</v>
      </c>
      <c r="O69" s="5"/>
    </row>
    <row r="70" spans="1:15" ht="15.75" x14ac:dyDescent="0.25">
      <c r="A70" s="718" t="s">
        <v>2226</v>
      </c>
      <c r="B70" s="719" t="s">
        <v>2420</v>
      </c>
      <c r="C70" s="720" t="str">
        <f t="shared" si="2"/>
        <v>Daan Visser</v>
      </c>
      <c r="D70" s="721" t="s">
        <v>2350</v>
      </c>
      <c r="E70" s="722">
        <v>37</v>
      </c>
      <c r="F70" s="723">
        <v>625</v>
      </c>
      <c r="G70" s="722" t="s">
        <v>750</v>
      </c>
      <c r="H70" s="722" t="s">
        <v>2287</v>
      </c>
      <c r="I70" s="724">
        <v>41153</v>
      </c>
      <c r="J70" s="725">
        <v>50</v>
      </c>
      <c r="K70" s="726" t="s">
        <v>2314</v>
      </c>
      <c r="L70" s="727">
        <v>35841</v>
      </c>
      <c r="M70" s="728">
        <f t="shared" ca="1" si="3"/>
        <v>25</v>
      </c>
      <c r="N70" s="729">
        <v>187595719</v>
      </c>
      <c r="O70" s="5"/>
    </row>
    <row r="71" spans="1:15" ht="15.75" x14ac:dyDescent="0.25">
      <c r="A71" s="718" t="s">
        <v>2421</v>
      </c>
      <c r="B71" s="719" t="s">
        <v>2422</v>
      </c>
      <c r="C71" s="720" t="str">
        <f t="shared" si="2"/>
        <v>Noah Vos</v>
      </c>
      <c r="D71" s="721" t="s">
        <v>2346</v>
      </c>
      <c r="E71" s="722">
        <v>35</v>
      </c>
      <c r="F71" s="723">
        <v>800</v>
      </c>
      <c r="G71" s="722" t="s">
        <v>830</v>
      </c>
      <c r="H71" s="722" t="s">
        <v>2285</v>
      </c>
      <c r="I71" s="724">
        <v>42729</v>
      </c>
      <c r="J71" s="725">
        <v>35</v>
      </c>
      <c r="K71" s="726" t="s">
        <v>2314</v>
      </c>
      <c r="L71" s="727">
        <v>38119</v>
      </c>
      <c r="M71" s="728">
        <f t="shared" ca="1" si="3"/>
        <v>19</v>
      </c>
      <c r="N71" s="729">
        <v>187595697</v>
      </c>
      <c r="O71" s="5"/>
    </row>
    <row r="72" spans="1:15" ht="15.75" x14ac:dyDescent="0.25">
      <c r="A72" s="718" t="s">
        <v>2423</v>
      </c>
      <c r="B72" s="719"/>
      <c r="C72" s="720" t="str">
        <f t="shared" si="2"/>
        <v xml:space="preserve"> Willems</v>
      </c>
      <c r="D72" s="721" t="s">
        <v>2317</v>
      </c>
      <c r="E72" s="722">
        <v>32</v>
      </c>
      <c r="F72" s="723">
        <v>625</v>
      </c>
      <c r="G72" s="722" t="s">
        <v>750</v>
      </c>
      <c r="H72" s="722" t="s">
        <v>2286</v>
      </c>
      <c r="I72" s="724">
        <v>42644</v>
      </c>
      <c r="J72" s="725">
        <v>25</v>
      </c>
      <c r="K72" s="726" t="s">
        <v>2314</v>
      </c>
      <c r="L72" s="727">
        <v>40397</v>
      </c>
      <c r="M72" s="728">
        <f t="shared" ca="1" si="3"/>
        <v>13</v>
      </c>
      <c r="N72" s="729">
        <v>187595675</v>
      </c>
      <c r="O72" s="5"/>
    </row>
    <row r="73" spans="1:15" ht="15.75" x14ac:dyDescent="0.25">
      <c r="A73" s="718" t="s">
        <v>393</v>
      </c>
      <c r="B73" s="719"/>
      <c r="C73" s="720" t="str">
        <f t="shared" si="2"/>
        <v xml:space="preserve"> Willemsen</v>
      </c>
      <c r="D73" s="721" t="s">
        <v>2407</v>
      </c>
      <c r="E73" s="722">
        <v>36</v>
      </c>
      <c r="F73" s="723">
        <v>1475</v>
      </c>
      <c r="G73" s="722" t="s">
        <v>830</v>
      </c>
      <c r="H73" s="722" t="s">
        <v>2287</v>
      </c>
      <c r="I73" s="724">
        <v>29499</v>
      </c>
      <c r="J73" s="725">
        <v>50</v>
      </c>
      <c r="K73" s="726" t="s">
        <v>2314</v>
      </c>
      <c r="L73" s="727">
        <v>22927</v>
      </c>
      <c r="M73" s="728">
        <f t="shared" ca="1" si="3"/>
        <v>61</v>
      </c>
      <c r="N73" s="729">
        <v>187595433</v>
      </c>
      <c r="O73" s="5"/>
    </row>
  </sheetData>
  <pageMargins left="0.25" right="0.25" top="0.75" bottom="0.75" header="0.3" footer="0.3"/>
  <pageSetup paperSize="9" scale="9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8F7D0-78EB-47BE-B131-B68C439A94AE}">
  <dimension ref="A1:J380"/>
  <sheetViews>
    <sheetView workbookViewId="0">
      <pane ySplit="1" topLeftCell="A2" activePane="bottomLeft" state="frozen"/>
      <selection pane="bottomLeft" activeCell="H1" sqref="H1"/>
    </sheetView>
  </sheetViews>
  <sheetFormatPr defaultRowHeight="15" x14ac:dyDescent="0.25"/>
  <cols>
    <col min="1" max="1" width="10.7109375" style="849" bestFit="1" customWidth="1"/>
    <col min="2" max="3" width="4" bestFit="1" customWidth="1"/>
    <col min="4" max="4" width="9.140625" style="207"/>
    <col min="6" max="6" width="10.7109375" bestFit="1" customWidth="1"/>
    <col min="7" max="7" width="2.85546875" customWidth="1"/>
    <col min="8" max="8" width="10.140625" customWidth="1"/>
    <col min="9" max="9" width="8.140625" bestFit="1" customWidth="1"/>
    <col min="10" max="10" width="10.5703125" bestFit="1" customWidth="1"/>
    <col min="13" max="13" width="9.7109375" bestFit="1" customWidth="1"/>
    <col min="14" max="14" width="4" bestFit="1" customWidth="1"/>
  </cols>
  <sheetData>
    <row r="1" spans="1:10" x14ac:dyDescent="0.25">
      <c r="A1" s="845" t="s">
        <v>1890</v>
      </c>
      <c r="B1" s="846" t="s">
        <v>2987</v>
      </c>
      <c r="F1" s="847">
        <v>40548</v>
      </c>
      <c r="H1" s="848">
        <f ca="1">VLOOKUP($F$1,OFFSET($A$2,0,0,COUNTA($A:$A)-1,2),2,0)</f>
        <v>765</v>
      </c>
    </row>
    <row r="2" spans="1:10" x14ac:dyDescent="0.25">
      <c r="A2" s="849">
        <v>40544</v>
      </c>
      <c r="B2">
        <v>53</v>
      </c>
    </row>
    <row r="3" spans="1:10" x14ac:dyDescent="0.25">
      <c r="A3" s="849">
        <v>40546</v>
      </c>
      <c r="B3">
        <v>612</v>
      </c>
      <c r="G3" s="849"/>
    </row>
    <row r="4" spans="1:10" x14ac:dyDescent="0.25">
      <c r="A4" s="849">
        <v>40547</v>
      </c>
      <c r="B4">
        <v>348</v>
      </c>
    </row>
    <row r="5" spans="1:10" x14ac:dyDescent="0.25">
      <c r="A5" s="849">
        <v>40548</v>
      </c>
      <c r="B5">
        <v>765</v>
      </c>
    </row>
    <row r="6" spans="1:10" x14ac:dyDescent="0.25">
      <c r="A6" s="849">
        <v>40549</v>
      </c>
      <c r="B6">
        <v>784</v>
      </c>
    </row>
    <row r="7" spans="1:10" x14ac:dyDescent="0.25">
      <c r="A7" s="849">
        <v>40550</v>
      </c>
      <c r="B7">
        <v>501</v>
      </c>
    </row>
    <row r="8" spans="1:10" x14ac:dyDescent="0.25">
      <c r="A8" s="849">
        <v>40553</v>
      </c>
      <c r="B8">
        <v>636</v>
      </c>
    </row>
    <row r="9" spans="1:10" x14ac:dyDescent="0.25">
      <c r="A9" s="849">
        <v>40554</v>
      </c>
      <c r="B9">
        <v>52</v>
      </c>
    </row>
    <row r="10" spans="1:10" x14ac:dyDescent="0.25">
      <c r="A10" s="849">
        <v>40555</v>
      </c>
      <c r="B10">
        <v>28</v>
      </c>
    </row>
    <row r="14" spans="1:10" x14ac:dyDescent="0.25">
      <c r="J14" s="850"/>
    </row>
    <row r="16" spans="1:10" x14ac:dyDescent="0.25">
      <c r="H16" s="850"/>
    </row>
    <row r="28" spans="7:10" x14ac:dyDescent="0.25">
      <c r="G28" s="850"/>
      <c r="J28" s="850"/>
    </row>
    <row r="33" spans="1:1" customFormat="1" x14ac:dyDescent="0.25">
      <c r="A33" s="849"/>
    </row>
    <row r="34" spans="1:1" customFormat="1" x14ac:dyDescent="0.25">
      <c r="A34" s="849"/>
    </row>
    <row r="35" spans="1:1" customFormat="1" x14ac:dyDescent="0.25">
      <c r="A35" s="849"/>
    </row>
    <row r="36" spans="1:1" customFormat="1" x14ac:dyDescent="0.25">
      <c r="A36" s="849"/>
    </row>
    <row r="37" spans="1:1" customFormat="1" x14ac:dyDescent="0.25">
      <c r="A37" s="849"/>
    </row>
    <row r="38" spans="1:1" customFormat="1" x14ac:dyDescent="0.25">
      <c r="A38" s="849"/>
    </row>
    <row r="39" spans="1:1" customFormat="1" x14ac:dyDescent="0.25">
      <c r="A39" s="849"/>
    </row>
    <row r="40" spans="1:1" customFormat="1" x14ac:dyDescent="0.25">
      <c r="A40" s="849"/>
    </row>
    <row r="41" spans="1:1" customFormat="1" x14ac:dyDescent="0.25">
      <c r="A41" s="849"/>
    </row>
    <row r="42" spans="1:1" customFormat="1" x14ac:dyDescent="0.25">
      <c r="A42" s="849"/>
    </row>
    <row r="43" spans="1:1" customFormat="1" x14ac:dyDescent="0.25">
      <c r="A43" s="849"/>
    </row>
    <row r="44" spans="1:1" customFormat="1" x14ac:dyDescent="0.25">
      <c r="A44" s="849"/>
    </row>
    <row r="45" spans="1:1" customFormat="1" x14ac:dyDescent="0.25">
      <c r="A45" s="849"/>
    </row>
    <row r="46" spans="1:1" customFormat="1" x14ac:dyDescent="0.25">
      <c r="A46" s="849"/>
    </row>
    <row r="47" spans="1:1" customFormat="1" x14ac:dyDescent="0.25">
      <c r="A47" s="849"/>
    </row>
    <row r="48" spans="1:1" customFormat="1" x14ac:dyDescent="0.25">
      <c r="A48" s="849"/>
    </row>
    <row r="49" spans="1:1" customFormat="1" x14ac:dyDescent="0.25">
      <c r="A49" s="849"/>
    </row>
    <row r="50" spans="1:1" customFormat="1" x14ac:dyDescent="0.25">
      <c r="A50" s="849"/>
    </row>
    <row r="51" spans="1:1" customFormat="1" x14ac:dyDescent="0.25">
      <c r="A51" s="849"/>
    </row>
    <row r="52" spans="1:1" customFormat="1" x14ac:dyDescent="0.25">
      <c r="A52" s="849"/>
    </row>
    <row r="53" spans="1:1" customFormat="1" x14ac:dyDescent="0.25">
      <c r="A53" s="849"/>
    </row>
    <row r="54" spans="1:1" customFormat="1" x14ac:dyDescent="0.25">
      <c r="A54" s="849"/>
    </row>
    <row r="55" spans="1:1" customFormat="1" x14ac:dyDescent="0.25">
      <c r="A55" s="849"/>
    </row>
    <row r="56" spans="1:1" customFormat="1" x14ac:dyDescent="0.25">
      <c r="A56" s="849"/>
    </row>
    <row r="57" spans="1:1" customFormat="1" x14ac:dyDescent="0.25">
      <c r="A57" s="849"/>
    </row>
    <row r="58" spans="1:1" customFormat="1" x14ac:dyDescent="0.25">
      <c r="A58" s="849"/>
    </row>
    <row r="59" spans="1:1" customFormat="1" x14ac:dyDescent="0.25">
      <c r="A59" s="849"/>
    </row>
    <row r="60" spans="1:1" customFormat="1" x14ac:dyDescent="0.25">
      <c r="A60" s="849"/>
    </row>
    <row r="61" spans="1:1" customFormat="1" x14ac:dyDescent="0.25">
      <c r="A61" s="849"/>
    </row>
    <row r="62" spans="1:1" customFormat="1" x14ac:dyDescent="0.25">
      <c r="A62" s="849"/>
    </row>
    <row r="63" spans="1:1" customFormat="1" x14ac:dyDescent="0.25">
      <c r="A63" s="849"/>
    </row>
    <row r="64" spans="1:1" customFormat="1" x14ac:dyDescent="0.25">
      <c r="A64" s="849"/>
    </row>
    <row r="65" spans="1:1" customFormat="1" x14ac:dyDescent="0.25">
      <c r="A65" s="849"/>
    </row>
    <row r="66" spans="1:1" customFormat="1" x14ac:dyDescent="0.25">
      <c r="A66" s="849"/>
    </row>
    <row r="67" spans="1:1" customFormat="1" x14ac:dyDescent="0.25">
      <c r="A67" s="849"/>
    </row>
    <row r="68" spans="1:1" customFormat="1" x14ac:dyDescent="0.25">
      <c r="A68" s="849"/>
    </row>
    <row r="69" spans="1:1" customFormat="1" x14ac:dyDescent="0.25">
      <c r="A69" s="849"/>
    </row>
    <row r="70" spans="1:1" customFormat="1" x14ac:dyDescent="0.25">
      <c r="A70" s="849"/>
    </row>
    <row r="71" spans="1:1" customFormat="1" x14ac:dyDescent="0.25">
      <c r="A71" s="849"/>
    </row>
    <row r="72" spans="1:1" customFormat="1" x14ac:dyDescent="0.25">
      <c r="A72" s="849"/>
    </row>
    <row r="73" spans="1:1" customFormat="1" x14ac:dyDescent="0.25">
      <c r="A73" s="849"/>
    </row>
    <row r="74" spans="1:1" customFormat="1" x14ac:dyDescent="0.25">
      <c r="A74" s="849"/>
    </row>
    <row r="75" spans="1:1" customFormat="1" x14ac:dyDescent="0.25">
      <c r="A75" s="849"/>
    </row>
    <row r="76" spans="1:1" customFormat="1" x14ac:dyDescent="0.25">
      <c r="A76" s="849"/>
    </row>
    <row r="77" spans="1:1" customFormat="1" x14ac:dyDescent="0.25">
      <c r="A77" s="849"/>
    </row>
    <row r="78" spans="1:1" customFormat="1" x14ac:dyDescent="0.25">
      <c r="A78" s="849"/>
    </row>
    <row r="79" spans="1:1" customFormat="1" x14ac:dyDescent="0.25">
      <c r="A79" s="849"/>
    </row>
    <row r="80" spans="1:1" customFormat="1" x14ac:dyDescent="0.25">
      <c r="A80" s="849"/>
    </row>
    <row r="81" spans="1:1" customFormat="1" x14ac:dyDescent="0.25">
      <c r="A81" s="849"/>
    </row>
    <row r="82" spans="1:1" customFormat="1" x14ac:dyDescent="0.25">
      <c r="A82" s="849"/>
    </row>
    <row r="83" spans="1:1" customFormat="1" x14ac:dyDescent="0.25">
      <c r="A83" s="849"/>
    </row>
    <row r="84" spans="1:1" customFormat="1" x14ac:dyDescent="0.25">
      <c r="A84" s="849"/>
    </row>
    <row r="85" spans="1:1" customFormat="1" x14ac:dyDescent="0.25">
      <c r="A85" s="849"/>
    </row>
    <row r="86" spans="1:1" customFormat="1" x14ac:dyDescent="0.25">
      <c r="A86" s="849"/>
    </row>
    <row r="87" spans="1:1" customFormat="1" x14ac:dyDescent="0.25">
      <c r="A87" s="849"/>
    </row>
    <row r="88" spans="1:1" customFormat="1" x14ac:dyDescent="0.25">
      <c r="A88" s="849"/>
    </row>
    <row r="89" spans="1:1" customFormat="1" x14ac:dyDescent="0.25">
      <c r="A89" s="849"/>
    </row>
    <row r="90" spans="1:1" customFormat="1" x14ac:dyDescent="0.25">
      <c r="A90" s="849"/>
    </row>
    <row r="91" spans="1:1" customFormat="1" x14ac:dyDescent="0.25">
      <c r="A91" s="849"/>
    </row>
    <row r="92" spans="1:1" customFormat="1" x14ac:dyDescent="0.25">
      <c r="A92" s="849"/>
    </row>
    <row r="93" spans="1:1" customFormat="1" x14ac:dyDescent="0.25">
      <c r="A93" s="849"/>
    </row>
    <row r="94" spans="1:1" customFormat="1" x14ac:dyDescent="0.25">
      <c r="A94" s="849"/>
    </row>
    <row r="95" spans="1:1" customFormat="1" x14ac:dyDescent="0.25">
      <c r="A95" s="849"/>
    </row>
    <row r="96" spans="1:1" customFormat="1" x14ac:dyDescent="0.25">
      <c r="A96" s="849"/>
    </row>
    <row r="97" spans="1:1" customFormat="1" x14ac:dyDescent="0.25">
      <c r="A97" s="849"/>
    </row>
    <row r="98" spans="1:1" customFormat="1" x14ac:dyDescent="0.25">
      <c r="A98" s="849"/>
    </row>
    <row r="99" spans="1:1" customFormat="1" x14ac:dyDescent="0.25">
      <c r="A99" s="849"/>
    </row>
    <row r="100" spans="1:1" customFormat="1" x14ac:dyDescent="0.25">
      <c r="A100" s="849"/>
    </row>
    <row r="101" spans="1:1" customFormat="1" x14ac:dyDescent="0.25">
      <c r="A101" s="849"/>
    </row>
    <row r="102" spans="1:1" customFormat="1" x14ac:dyDescent="0.25">
      <c r="A102" s="849"/>
    </row>
    <row r="103" spans="1:1" customFormat="1" x14ac:dyDescent="0.25">
      <c r="A103" s="849"/>
    </row>
    <row r="104" spans="1:1" customFormat="1" x14ac:dyDescent="0.25">
      <c r="A104" s="849"/>
    </row>
    <row r="105" spans="1:1" customFormat="1" x14ac:dyDescent="0.25">
      <c r="A105" s="849"/>
    </row>
    <row r="106" spans="1:1" customFormat="1" x14ac:dyDescent="0.25">
      <c r="A106" s="849"/>
    </row>
    <row r="107" spans="1:1" customFormat="1" x14ac:dyDescent="0.25">
      <c r="A107" s="849"/>
    </row>
    <row r="108" spans="1:1" customFormat="1" x14ac:dyDescent="0.25">
      <c r="A108" s="849"/>
    </row>
    <row r="109" spans="1:1" customFormat="1" x14ac:dyDescent="0.25">
      <c r="A109" s="849"/>
    </row>
    <row r="110" spans="1:1" customFormat="1" x14ac:dyDescent="0.25">
      <c r="A110" s="849"/>
    </row>
    <row r="111" spans="1:1" customFormat="1" x14ac:dyDescent="0.25">
      <c r="A111" s="849"/>
    </row>
    <row r="112" spans="1:1" customFormat="1" x14ac:dyDescent="0.25">
      <c r="A112" s="849"/>
    </row>
    <row r="113" spans="1:1" customFormat="1" x14ac:dyDescent="0.25">
      <c r="A113" s="849"/>
    </row>
    <row r="114" spans="1:1" customFormat="1" x14ac:dyDescent="0.25">
      <c r="A114" s="849"/>
    </row>
    <row r="115" spans="1:1" customFormat="1" x14ac:dyDescent="0.25">
      <c r="A115" s="849"/>
    </row>
    <row r="116" spans="1:1" customFormat="1" x14ac:dyDescent="0.25">
      <c r="A116" s="849"/>
    </row>
    <row r="117" spans="1:1" customFormat="1" x14ac:dyDescent="0.25">
      <c r="A117" s="849"/>
    </row>
    <row r="118" spans="1:1" customFormat="1" x14ac:dyDescent="0.25">
      <c r="A118" s="849"/>
    </row>
    <row r="119" spans="1:1" customFormat="1" x14ac:dyDescent="0.25">
      <c r="A119" s="849"/>
    </row>
    <row r="120" spans="1:1" customFormat="1" x14ac:dyDescent="0.25">
      <c r="A120" s="849"/>
    </row>
    <row r="121" spans="1:1" customFormat="1" x14ac:dyDescent="0.25">
      <c r="A121" s="849"/>
    </row>
    <row r="122" spans="1:1" customFormat="1" x14ac:dyDescent="0.25">
      <c r="A122" s="849"/>
    </row>
    <row r="123" spans="1:1" customFormat="1" x14ac:dyDescent="0.25">
      <c r="A123" s="849"/>
    </row>
    <row r="124" spans="1:1" customFormat="1" x14ac:dyDescent="0.25">
      <c r="A124" s="849"/>
    </row>
    <row r="125" spans="1:1" customFormat="1" x14ac:dyDescent="0.25">
      <c r="A125" s="849"/>
    </row>
    <row r="126" spans="1:1" customFormat="1" x14ac:dyDescent="0.25">
      <c r="A126" s="849"/>
    </row>
    <row r="127" spans="1:1" customFormat="1" x14ac:dyDescent="0.25">
      <c r="A127" s="849"/>
    </row>
    <row r="128" spans="1:1" customFormat="1" x14ac:dyDescent="0.25">
      <c r="A128" s="849"/>
    </row>
    <row r="129" spans="1:1" customFormat="1" x14ac:dyDescent="0.25">
      <c r="A129" s="849"/>
    </row>
    <row r="130" spans="1:1" customFormat="1" x14ac:dyDescent="0.25">
      <c r="A130" s="849"/>
    </row>
    <row r="131" spans="1:1" customFormat="1" x14ac:dyDescent="0.25">
      <c r="A131" s="849"/>
    </row>
    <row r="132" spans="1:1" customFormat="1" x14ac:dyDescent="0.25">
      <c r="A132" s="849"/>
    </row>
    <row r="133" spans="1:1" customFormat="1" x14ac:dyDescent="0.25">
      <c r="A133" s="849"/>
    </row>
    <row r="134" spans="1:1" customFormat="1" x14ac:dyDescent="0.25">
      <c r="A134" s="849"/>
    </row>
    <row r="135" spans="1:1" customFormat="1" x14ac:dyDescent="0.25">
      <c r="A135" s="849"/>
    </row>
    <row r="136" spans="1:1" customFormat="1" x14ac:dyDescent="0.25">
      <c r="A136" s="849"/>
    </row>
    <row r="137" spans="1:1" customFormat="1" x14ac:dyDescent="0.25">
      <c r="A137" s="849"/>
    </row>
    <row r="138" spans="1:1" customFormat="1" x14ac:dyDescent="0.25">
      <c r="A138" s="849"/>
    </row>
    <row r="139" spans="1:1" customFormat="1" x14ac:dyDescent="0.25">
      <c r="A139" s="849"/>
    </row>
    <row r="140" spans="1:1" customFormat="1" x14ac:dyDescent="0.25">
      <c r="A140" s="849"/>
    </row>
    <row r="141" spans="1:1" customFormat="1" x14ac:dyDescent="0.25">
      <c r="A141" s="849"/>
    </row>
    <row r="142" spans="1:1" customFormat="1" x14ac:dyDescent="0.25">
      <c r="A142" s="849"/>
    </row>
    <row r="143" spans="1:1" customFormat="1" x14ac:dyDescent="0.25">
      <c r="A143" s="849"/>
    </row>
    <row r="144" spans="1:1" customFormat="1" x14ac:dyDescent="0.25">
      <c r="A144" s="849"/>
    </row>
    <row r="145" spans="1:1" customFormat="1" x14ac:dyDescent="0.25">
      <c r="A145" s="849"/>
    </row>
    <row r="146" spans="1:1" customFormat="1" x14ac:dyDescent="0.25">
      <c r="A146" s="849"/>
    </row>
    <row r="147" spans="1:1" customFormat="1" x14ac:dyDescent="0.25">
      <c r="A147" s="849"/>
    </row>
    <row r="148" spans="1:1" customFormat="1" x14ac:dyDescent="0.25">
      <c r="A148" s="849"/>
    </row>
    <row r="149" spans="1:1" customFormat="1" x14ac:dyDescent="0.25">
      <c r="A149" s="849"/>
    </row>
    <row r="150" spans="1:1" customFormat="1" x14ac:dyDescent="0.25">
      <c r="A150" s="849"/>
    </row>
    <row r="151" spans="1:1" customFormat="1" x14ac:dyDescent="0.25">
      <c r="A151" s="849"/>
    </row>
    <row r="152" spans="1:1" customFormat="1" x14ac:dyDescent="0.25">
      <c r="A152" s="849"/>
    </row>
    <row r="153" spans="1:1" customFormat="1" x14ac:dyDescent="0.25">
      <c r="A153" s="849"/>
    </row>
    <row r="154" spans="1:1" customFormat="1" x14ac:dyDescent="0.25">
      <c r="A154" s="849"/>
    </row>
    <row r="155" spans="1:1" customFormat="1" x14ac:dyDescent="0.25">
      <c r="A155" s="849"/>
    </row>
    <row r="156" spans="1:1" customFormat="1" x14ac:dyDescent="0.25">
      <c r="A156" s="849"/>
    </row>
    <row r="157" spans="1:1" customFormat="1" x14ac:dyDescent="0.25">
      <c r="A157" s="849"/>
    </row>
    <row r="158" spans="1:1" customFormat="1" x14ac:dyDescent="0.25">
      <c r="A158" s="849"/>
    </row>
    <row r="159" spans="1:1" customFormat="1" x14ac:dyDescent="0.25">
      <c r="A159" s="849"/>
    </row>
    <row r="160" spans="1:1" customFormat="1" x14ac:dyDescent="0.25">
      <c r="A160" s="849"/>
    </row>
    <row r="161" spans="1:1" customFormat="1" x14ac:dyDescent="0.25">
      <c r="A161" s="849"/>
    </row>
    <row r="162" spans="1:1" customFormat="1" x14ac:dyDescent="0.25">
      <c r="A162" s="849"/>
    </row>
    <row r="163" spans="1:1" customFormat="1" x14ac:dyDescent="0.25">
      <c r="A163" s="849"/>
    </row>
    <row r="164" spans="1:1" customFormat="1" x14ac:dyDescent="0.25">
      <c r="A164" s="849"/>
    </row>
    <row r="165" spans="1:1" customFormat="1" x14ac:dyDescent="0.25">
      <c r="A165" s="849"/>
    </row>
    <row r="166" spans="1:1" customFormat="1" x14ac:dyDescent="0.25">
      <c r="A166" s="849"/>
    </row>
    <row r="167" spans="1:1" customFormat="1" x14ac:dyDescent="0.25">
      <c r="A167" s="849"/>
    </row>
    <row r="168" spans="1:1" customFormat="1" x14ac:dyDescent="0.25">
      <c r="A168" s="849"/>
    </row>
    <row r="169" spans="1:1" customFormat="1" x14ac:dyDescent="0.25">
      <c r="A169" s="849"/>
    </row>
    <row r="170" spans="1:1" customFormat="1" x14ac:dyDescent="0.25">
      <c r="A170" s="849"/>
    </row>
    <row r="171" spans="1:1" customFormat="1" x14ac:dyDescent="0.25">
      <c r="A171" s="849"/>
    </row>
    <row r="172" spans="1:1" customFormat="1" x14ac:dyDescent="0.25">
      <c r="A172" s="849"/>
    </row>
    <row r="173" spans="1:1" customFormat="1" x14ac:dyDescent="0.25">
      <c r="A173" s="849"/>
    </row>
    <row r="174" spans="1:1" customFormat="1" x14ac:dyDescent="0.25">
      <c r="A174" s="849"/>
    </row>
    <row r="175" spans="1:1" customFormat="1" x14ac:dyDescent="0.25">
      <c r="A175" s="849"/>
    </row>
    <row r="176" spans="1:1" customFormat="1" x14ac:dyDescent="0.25">
      <c r="A176" s="849"/>
    </row>
    <row r="177" spans="1:1" customFormat="1" x14ac:dyDescent="0.25">
      <c r="A177" s="849"/>
    </row>
    <row r="178" spans="1:1" customFormat="1" x14ac:dyDescent="0.25">
      <c r="A178" s="849"/>
    </row>
    <row r="179" spans="1:1" customFormat="1" x14ac:dyDescent="0.25">
      <c r="A179" s="849"/>
    </row>
    <row r="180" spans="1:1" customFormat="1" x14ac:dyDescent="0.25">
      <c r="A180" s="849"/>
    </row>
    <row r="181" spans="1:1" customFormat="1" x14ac:dyDescent="0.25">
      <c r="A181" s="849"/>
    </row>
    <row r="182" spans="1:1" customFormat="1" x14ac:dyDescent="0.25">
      <c r="A182" s="849"/>
    </row>
    <row r="183" spans="1:1" customFormat="1" x14ac:dyDescent="0.25">
      <c r="A183" s="849"/>
    </row>
    <row r="184" spans="1:1" customFormat="1" x14ac:dyDescent="0.25">
      <c r="A184" s="849"/>
    </row>
    <row r="185" spans="1:1" customFormat="1" x14ac:dyDescent="0.25">
      <c r="A185" s="849"/>
    </row>
    <row r="186" spans="1:1" customFormat="1" x14ac:dyDescent="0.25">
      <c r="A186" s="849"/>
    </row>
    <row r="187" spans="1:1" customFormat="1" x14ac:dyDescent="0.25">
      <c r="A187" s="849"/>
    </row>
    <row r="188" spans="1:1" customFormat="1" x14ac:dyDescent="0.25">
      <c r="A188" s="849"/>
    </row>
    <row r="189" spans="1:1" customFormat="1" x14ac:dyDescent="0.25">
      <c r="A189" s="849"/>
    </row>
    <row r="190" spans="1:1" customFormat="1" x14ac:dyDescent="0.25">
      <c r="A190" s="849"/>
    </row>
    <row r="191" spans="1:1" customFormat="1" x14ac:dyDescent="0.25">
      <c r="A191" s="849"/>
    </row>
    <row r="192" spans="1:1" customFormat="1" x14ac:dyDescent="0.25">
      <c r="A192" s="849"/>
    </row>
    <row r="193" spans="1:1" customFormat="1" x14ac:dyDescent="0.25">
      <c r="A193" s="849"/>
    </row>
    <row r="194" spans="1:1" customFormat="1" x14ac:dyDescent="0.25">
      <c r="A194" s="849"/>
    </row>
    <row r="195" spans="1:1" customFormat="1" x14ac:dyDescent="0.25">
      <c r="A195" s="849"/>
    </row>
    <row r="196" spans="1:1" customFormat="1" x14ac:dyDescent="0.25">
      <c r="A196" s="849"/>
    </row>
    <row r="197" spans="1:1" customFormat="1" x14ac:dyDescent="0.25">
      <c r="A197" s="849"/>
    </row>
    <row r="198" spans="1:1" customFormat="1" x14ac:dyDescent="0.25">
      <c r="A198" s="849"/>
    </row>
    <row r="199" spans="1:1" customFormat="1" x14ac:dyDescent="0.25">
      <c r="A199" s="849"/>
    </row>
    <row r="200" spans="1:1" customFormat="1" x14ac:dyDescent="0.25">
      <c r="A200" s="849"/>
    </row>
    <row r="201" spans="1:1" customFormat="1" x14ac:dyDescent="0.25">
      <c r="A201" s="849"/>
    </row>
    <row r="202" spans="1:1" customFormat="1" x14ac:dyDescent="0.25">
      <c r="A202" s="849"/>
    </row>
    <row r="203" spans="1:1" customFormat="1" x14ac:dyDescent="0.25">
      <c r="A203" s="849"/>
    </row>
    <row r="204" spans="1:1" customFormat="1" x14ac:dyDescent="0.25">
      <c r="A204" s="849"/>
    </row>
    <row r="205" spans="1:1" customFormat="1" x14ac:dyDescent="0.25">
      <c r="A205" s="849"/>
    </row>
    <row r="206" spans="1:1" customFormat="1" x14ac:dyDescent="0.25">
      <c r="A206" s="849"/>
    </row>
    <row r="207" spans="1:1" customFormat="1" x14ac:dyDescent="0.25">
      <c r="A207" s="849"/>
    </row>
    <row r="208" spans="1:1" customFormat="1" x14ac:dyDescent="0.25">
      <c r="A208" s="849"/>
    </row>
    <row r="209" spans="1:1" customFormat="1" x14ac:dyDescent="0.25">
      <c r="A209" s="849"/>
    </row>
    <row r="210" spans="1:1" customFormat="1" x14ac:dyDescent="0.25">
      <c r="A210" s="849"/>
    </row>
    <row r="211" spans="1:1" customFormat="1" x14ac:dyDescent="0.25">
      <c r="A211" s="849"/>
    </row>
    <row r="212" spans="1:1" customFormat="1" x14ac:dyDescent="0.25">
      <c r="A212" s="849"/>
    </row>
    <row r="213" spans="1:1" customFormat="1" x14ac:dyDescent="0.25">
      <c r="A213" s="849"/>
    </row>
    <row r="214" spans="1:1" customFormat="1" x14ac:dyDescent="0.25">
      <c r="A214" s="849"/>
    </row>
    <row r="215" spans="1:1" customFormat="1" x14ac:dyDescent="0.25">
      <c r="A215" s="849"/>
    </row>
    <row r="216" spans="1:1" customFormat="1" x14ac:dyDescent="0.25">
      <c r="A216" s="849"/>
    </row>
    <row r="217" spans="1:1" customFormat="1" x14ac:dyDescent="0.25">
      <c r="A217" s="849"/>
    </row>
    <row r="218" spans="1:1" customFormat="1" x14ac:dyDescent="0.25">
      <c r="A218" s="849"/>
    </row>
    <row r="219" spans="1:1" customFormat="1" x14ac:dyDescent="0.25">
      <c r="A219" s="849"/>
    </row>
    <row r="220" spans="1:1" customFormat="1" x14ac:dyDescent="0.25">
      <c r="A220" s="849"/>
    </row>
    <row r="221" spans="1:1" customFormat="1" x14ac:dyDescent="0.25">
      <c r="A221" s="849"/>
    </row>
    <row r="222" spans="1:1" customFormat="1" x14ac:dyDescent="0.25">
      <c r="A222" s="849"/>
    </row>
    <row r="223" spans="1:1" customFormat="1" x14ac:dyDescent="0.25">
      <c r="A223" s="849"/>
    </row>
    <row r="224" spans="1:1" customFormat="1" x14ac:dyDescent="0.25">
      <c r="A224" s="849"/>
    </row>
    <row r="225" spans="1:1" customFormat="1" x14ac:dyDescent="0.25">
      <c r="A225" s="849"/>
    </row>
    <row r="226" spans="1:1" customFormat="1" x14ac:dyDescent="0.25">
      <c r="A226" s="849"/>
    </row>
    <row r="227" spans="1:1" customFormat="1" x14ac:dyDescent="0.25">
      <c r="A227" s="849"/>
    </row>
    <row r="228" spans="1:1" customFormat="1" x14ac:dyDescent="0.25">
      <c r="A228" s="849"/>
    </row>
    <row r="229" spans="1:1" customFormat="1" x14ac:dyDescent="0.25">
      <c r="A229" s="849"/>
    </row>
    <row r="230" spans="1:1" customFormat="1" x14ac:dyDescent="0.25">
      <c r="A230" s="849"/>
    </row>
    <row r="231" spans="1:1" customFormat="1" x14ac:dyDescent="0.25">
      <c r="A231" s="849"/>
    </row>
    <row r="232" spans="1:1" customFormat="1" x14ac:dyDescent="0.25">
      <c r="A232" s="849"/>
    </row>
    <row r="233" spans="1:1" customFormat="1" x14ac:dyDescent="0.25">
      <c r="A233" s="849"/>
    </row>
    <row r="234" spans="1:1" customFormat="1" x14ac:dyDescent="0.25">
      <c r="A234" s="849"/>
    </row>
    <row r="235" spans="1:1" customFormat="1" x14ac:dyDescent="0.25">
      <c r="A235" s="849"/>
    </row>
    <row r="236" spans="1:1" customFormat="1" x14ac:dyDescent="0.25">
      <c r="A236" s="849"/>
    </row>
    <row r="237" spans="1:1" customFormat="1" x14ac:dyDescent="0.25">
      <c r="A237" s="849"/>
    </row>
    <row r="238" spans="1:1" customFormat="1" x14ac:dyDescent="0.25">
      <c r="A238" s="849"/>
    </row>
    <row r="239" spans="1:1" customFormat="1" x14ac:dyDescent="0.25">
      <c r="A239" s="849"/>
    </row>
    <row r="240" spans="1:1" customFormat="1" x14ac:dyDescent="0.25">
      <c r="A240" s="849"/>
    </row>
    <row r="241" spans="1:1" customFormat="1" x14ac:dyDescent="0.25">
      <c r="A241" s="849"/>
    </row>
    <row r="242" spans="1:1" customFormat="1" x14ac:dyDescent="0.25">
      <c r="A242" s="849"/>
    </row>
    <row r="243" spans="1:1" customFormat="1" x14ac:dyDescent="0.25">
      <c r="A243" s="849"/>
    </row>
    <row r="244" spans="1:1" customFormat="1" x14ac:dyDescent="0.25">
      <c r="A244" s="849"/>
    </row>
    <row r="245" spans="1:1" customFormat="1" x14ac:dyDescent="0.25">
      <c r="A245" s="849"/>
    </row>
    <row r="246" spans="1:1" customFormat="1" x14ac:dyDescent="0.25">
      <c r="A246" s="849"/>
    </row>
    <row r="247" spans="1:1" customFormat="1" x14ac:dyDescent="0.25">
      <c r="A247" s="849"/>
    </row>
    <row r="248" spans="1:1" customFormat="1" x14ac:dyDescent="0.25">
      <c r="A248" s="849"/>
    </row>
    <row r="249" spans="1:1" customFormat="1" x14ac:dyDescent="0.25">
      <c r="A249" s="849"/>
    </row>
    <row r="250" spans="1:1" customFormat="1" x14ac:dyDescent="0.25">
      <c r="A250" s="849"/>
    </row>
    <row r="251" spans="1:1" customFormat="1" x14ac:dyDescent="0.25">
      <c r="A251" s="849"/>
    </row>
    <row r="252" spans="1:1" customFormat="1" x14ac:dyDescent="0.25">
      <c r="A252" s="849"/>
    </row>
    <row r="253" spans="1:1" customFormat="1" x14ac:dyDescent="0.25">
      <c r="A253" s="849"/>
    </row>
    <row r="254" spans="1:1" customFormat="1" x14ac:dyDescent="0.25">
      <c r="A254" s="849"/>
    </row>
    <row r="255" spans="1:1" customFormat="1" x14ac:dyDescent="0.25">
      <c r="A255" s="849"/>
    </row>
    <row r="256" spans="1:1" customFormat="1" x14ac:dyDescent="0.25">
      <c r="A256" s="849"/>
    </row>
    <row r="257" spans="1:1" customFormat="1" x14ac:dyDescent="0.25">
      <c r="A257" s="849"/>
    </row>
    <row r="258" spans="1:1" customFormat="1" x14ac:dyDescent="0.25">
      <c r="A258" s="849"/>
    </row>
    <row r="259" spans="1:1" customFormat="1" x14ac:dyDescent="0.25">
      <c r="A259" s="849"/>
    </row>
    <row r="260" spans="1:1" customFormat="1" x14ac:dyDescent="0.25">
      <c r="A260" s="849"/>
    </row>
    <row r="261" spans="1:1" customFormat="1" x14ac:dyDescent="0.25">
      <c r="A261" s="849"/>
    </row>
    <row r="262" spans="1:1" customFormat="1" x14ac:dyDescent="0.25">
      <c r="A262" s="849"/>
    </row>
    <row r="263" spans="1:1" customFormat="1" x14ac:dyDescent="0.25">
      <c r="A263" s="849"/>
    </row>
    <row r="264" spans="1:1" customFormat="1" x14ac:dyDescent="0.25">
      <c r="A264" s="849"/>
    </row>
    <row r="265" spans="1:1" customFormat="1" x14ac:dyDescent="0.25">
      <c r="A265" s="849"/>
    </row>
    <row r="266" spans="1:1" customFormat="1" x14ac:dyDescent="0.25">
      <c r="A266" s="849"/>
    </row>
    <row r="267" spans="1:1" customFormat="1" x14ac:dyDescent="0.25">
      <c r="A267" s="849"/>
    </row>
    <row r="268" spans="1:1" customFormat="1" x14ac:dyDescent="0.25">
      <c r="A268" s="849"/>
    </row>
    <row r="269" spans="1:1" customFormat="1" x14ac:dyDescent="0.25">
      <c r="A269" s="849"/>
    </row>
    <row r="270" spans="1:1" customFormat="1" x14ac:dyDescent="0.25">
      <c r="A270" s="849"/>
    </row>
    <row r="271" spans="1:1" customFormat="1" x14ac:dyDescent="0.25">
      <c r="A271" s="849"/>
    </row>
    <row r="272" spans="1:1" customFormat="1" x14ac:dyDescent="0.25">
      <c r="A272" s="849"/>
    </row>
    <row r="273" spans="1:1" customFormat="1" x14ac:dyDescent="0.25">
      <c r="A273" s="849"/>
    </row>
    <row r="274" spans="1:1" customFormat="1" x14ac:dyDescent="0.25">
      <c r="A274" s="849"/>
    </row>
    <row r="275" spans="1:1" customFormat="1" x14ac:dyDescent="0.25">
      <c r="A275" s="849"/>
    </row>
    <row r="276" spans="1:1" customFormat="1" x14ac:dyDescent="0.25">
      <c r="A276" s="849"/>
    </row>
    <row r="277" spans="1:1" customFormat="1" x14ac:dyDescent="0.25">
      <c r="A277" s="849"/>
    </row>
    <row r="278" spans="1:1" customFormat="1" x14ac:dyDescent="0.25">
      <c r="A278" s="849"/>
    </row>
    <row r="279" spans="1:1" customFormat="1" x14ac:dyDescent="0.25">
      <c r="A279" s="849"/>
    </row>
    <row r="280" spans="1:1" customFormat="1" x14ac:dyDescent="0.25">
      <c r="A280" s="849"/>
    </row>
    <row r="281" spans="1:1" customFormat="1" x14ac:dyDescent="0.25">
      <c r="A281" s="849"/>
    </row>
    <row r="282" spans="1:1" customFormat="1" x14ac:dyDescent="0.25">
      <c r="A282" s="849"/>
    </row>
    <row r="283" spans="1:1" customFormat="1" x14ac:dyDescent="0.25">
      <c r="A283" s="849"/>
    </row>
    <row r="284" spans="1:1" customFormat="1" x14ac:dyDescent="0.25">
      <c r="A284" s="849"/>
    </row>
    <row r="285" spans="1:1" customFormat="1" x14ac:dyDescent="0.25">
      <c r="A285" s="849"/>
    </row>
    <row r="286" spans="1:1" customFormat="1" x14ac:dyDescent="0.25">
      <c r="A286" s="849"/>
    </row>
    <row r="287" spans="1:1" customFormat="1" x14ac:dyDescent="0.25">
      <c r="A287" s="849"/>
    </row>
    <row r="288" spans="1:1" customFormat="1" x14ac:dyDescent="0.25">
      <c r="A288" s="849"/>
    </row>
    <row r="289" spans="1:1" customFormat="1" x14ac:dyDescent="0.25">
      <c r="A289" s="849"/>
    </row>
    <row r="290" spans="1:1" customFormat="1" x14ac:dyDescent="0.25">
      <c r="A290" s="849"/>
    </row>
    <row r="291" spans="1:1" customFormat="1" x14ac:dyDescent="0.25">
      <c r="A291" s="849"/>
    </row>
    <row r="292" spans="1:1" customFormat="1" x14ac:dyDescent="0.25">
      <c r="A292" s="849"/>
    </row>
    <row r="293" spans="1:1" customFormat="1" x14ac:dyDescent="0.25">
      <c r="A293" s="849"/>
    </row>
    <row r="294" spans="1:1" customFormat="1" x14ac:dyDescent="0.25">
      <c r="A294" s="849"/>
    </row>
    <row r="295" spans="1:1" customFormat="1" x14ac:dyDescent="0.25">
      <c r="A295" s="849"/>
    </row>
    <row r="296" spans="1:1" customFormat="1" x14ac:dyDescent="0.25">
      <c r="A296" s="849"/>
    </row>
    <row r="297" spans="1:1" customFormat="1" x14ac:dyDescent="0.25">
      <c r="A297" s="849"/>
    </row>
    <row r="298" spans="1:1" customFormat="1" x14ac:dyDescent="0.25">
      <c r="A298" s="849"/>
    </row>
    <row r="299" spans="1:1" customFormat="1" x14ac:dyDescent="0.25">
      <c r="A299" s="849"/>
    </row>
    <row r="300" spans="1:1" customFormat="1" x14ac:dyDescent="0.25">
      <c r="A300" s="849"/>
    </row>
    <row r="301" spans="1:1" customFormat="1" x14ac:dyDescent="0.25">
      <c r="A301" s="849"/>
    </row>
    <row r="302" spans="1:1" customFormat="1" x14ac:dyDescent="0.25">
      <c r="A302" s="849"/>
    </row>
    <row r="303" spans="1:1" customFormat="1" x14ac:dyDescent="0.25">
      <c r="A303" s="849"/>
    </row>
    <row r="304" spans="1:1" customFormat="1" x14ac:dyDescent="0.25">
      <c r="A304" s="849"/>
    </row>
    <row r="305" spans="1:1" customFormat="1" x14ac:dyDescent="0.25">
      <c r="A305" s="849"/>
    </row>
    <row r="306" spans="1:1" customFormat="1" x14ac:dyDescent="0.25">
      <c r="A306" s="849"/>
    </row>
    <row r="307" spans="1:1" customFormat="1" x14ac:dyDescent="0.25">
      <c r="A307" s="849"/>
    </row>
    <row r="308" spans="1:1" customFormat="1" x14ac:dyDescent="0.25">
      <c r="A308" s="849"/>
    </row>
    <row r="309" spans="1:1" customFormat="1" x14ac:dyDescent="0.25">
      <c r="A309" s="849"/>
    </row>
    <row r="310" spans="1:1" customFormat="1" x14ac:dyDescent="0.25">
      <c r="A310" s="849"/>
    </row>
    <row r="311" spans="1:1" customFormat="1" x14ac:dyDescent="0.25">
      <c r="A311" s="849"/>
    </row>
    <row r="312" spans="1:1" customFormat="1" x14ac:dyDescent="0.25">
      <c r="A312" s="849"/>
    </row>
    <row r="313" spans="1:1" customFormat="1" x14ac:dyDescent="0.25">
      <c r="A313" s="849"/>
    </row>
    <row r="314" spans="1:1" customFormat="1" x14ac:dyDescent="0.25">
      <c r="A314" s="849"/>
    </row>
    <row r="315" spans="1:1" customFormat="1" x14ac:dyDescent="0.25">
      <c r="A315" s="849"/>
    </row>
    <row r="316" spans="1:1" customFormat="1" x14ac:dyDescent="0.25">
      <c r="A316" s="849"/>
    </row>
    <row r="317" spans="1:1" customFormat="1" x14ac:dyDescent="0.25">
      <c r="A317" s="849"/>
    </row>
    <row r="318" spans="1:1" customFormat="1" x14ac:dyDescent="0.25">
      <c r="A318" s="849"/>
    </row>
    <row r="319" spans="1:1" customFormat="1" x14ac:dyDescent="0.25">
      <c r="A319" s="849"/>
    </row>
    <row r="320" spans="1:1" customFormat="1" x14ac:dyDescent="0.25">
      <c r="A320" s="849"/>
    </row>
    <row r="321" spans="1:1" customFormat="1" x14ac:dyDescent="0.25">
      <c r="A321" s="849"/>
    </row>
    <row r="322" spans="1:1" customFormat="1" x14ac:dyDescent="0.25">
      <c r="A322" s="849"/>
    </row>
    <row r="323" spans="1:1" customFormat="1" x14ac:dyDescent="0.25">
      <c r="A323" s="849"/>
    </row>
    <row r="324" spans="1:1" customFormat="1" x14ac:dyDescent="0.25">
      <c r="A324" s="849"/>
    </row>
    <row r="325" spans="1:1" customFormat="1" x14ac:dyDescent="0.25">
      <c r="A325" s="849"/>
    </row>
    <row r="326" spans="1:1" customFormat="1" x14ac:dyDescent="0.25">
      <c r="A326" s="849"/>
    </row>
    <row r="327" spans="1:1" customFormat="1" x14ac:dyDescent="0.25">
      <c r="A327" s="849"/>
    </row>
    <row r="328" spans="1:1" customFormat="1" x14ac:dyDescent="0.25">
      <c r="A328" s="849"/>
    </row>
    <row r="329" spans="1:1" customFormat="1" x14ac:dyDescent="0.25">
      <c r="A329" s="849"/>
    </row>
    <row r="330" spans="1:1" customFormat="1" x14ac:dyDescent="0.25">
      <c r="A330" s="849"/>
    </row>
    <row r="331" spans="1:1" customFormat="1" x14ac:dyDescent="0.25">
      <c r="A331" s="849"/>
    </row>
    <row r="332" spans="1:1" customFormat="1" x14ac:dyDescent="0.25">
      <c r="A332" s="849"/>
    </row>
    <row r="333" spans="1:1" customFormat="1" x14ac:dyDescent="0.25">
      <c r="A333" s="849"/>
    </row>
    <row r="334" spans="1:1" customFormat="1" x14ac:dyDescent="0.25">
      <c r="A334" s="849"/>
    </row>
    <row r="335" spans="1:1" customFormat="1" x14ac:dyDescent="0.25">
      <c r="A335" s="849"/>
    </row>
    <row r="336" spans="1:1" customFormat="1" x14ac:dyDescent="0.25">
      <c r="A336" s="849"/>
    </row>
    <row r="337" spans="1:1" customFormat="1" x14ac:dyDescent="0.25">
      <c r="A337" s="849"/>
    </row>
    <row r="338" spans="1:1" customFormat="1" x14ac:dyDescent="0.25">
      <c r="A338" s="849"/>
    </row>
    <row r="339" spans="1:1" customFormat="1" x14ac:dyDescent="0.25">
      <c r="A339" s="849"/>
    </row>
    <row r="340" spans="1:1" customFormat="1" x14ac:dyDescent="0.25">
      <c r="A340" s="849"/>
    </row>
    <row r="341" spans="1:1" customFormat="1" x14ac:dyDescent="0.25">
      <c r="A341" s="849"/>
    </row>
    <row r="342" spans="1:1" customFormat="1" x14ac:dyDescent="0.25">
      <c r="A342" s="849"/>
    </row>
    <row r="343" spans="1:1" customFormat="1" x14ac:dyDescent="0.25">
      <c r="A343" s="849"/>
    </row>
    <row r="344" spans="1:1" customFormat="1" x14ac:dyDescent="0.25">
      <c r="A344" s="849"/>
    </row>
    <row r="345" spans="1:1" customFormat="1" x14ac:dyDescent="0.25">
      <c r="A345" s="849"/>
    </row>
    <row r="346" spans="1:1" customFormat="1" x14ac:dyDescent="0.25">
      <c r="A346" s="849"/>
    </row>
    <row r="347" spans="1:1" customFormat="1" x14ac:dyDescent="0.25">
      <c r="A347" s="849"/>
    </row>
    <row r="348" spans="1:1" customFormat="1" x14ac:dyDescent="0.25">
      <c r="A348" s="849"/>
    </row>
    <row r="349" spans="1:1" customFormat="1" x14ac:dyDescent="0.25">
      <c r="A349" s="849"/>
    </row>
    <row r="350" spans="1:1" customFormat="1" x14ac:dyDescent="0.25">
      <c r="A350" s="849"/>
    </row>
    <row r="351" spans="1:1" customFormat="1" x14ac:dyDescent="0.25">
      <c r="A351" s="849"/>
    </row>
    <row r="352" spans="1:1" customFormat="1" x14ac:dyDescent="0.25">
      <c r="A352" s="849"/>
    </row>
    <row r="353" spans="1:1" customFormat="1" x14ac:dyDescent="0.25">
      <c r="A353" s="849"/>
    </row>
    <row r="354" spans="1:1" customFormat="1" x14ac:dyDescent="0.25">
      <c r="A354" s="849"/>
    </row>
    <row r="355" spans="1:1" customFormat="1" x14ac:dyDescent="0.25">
      <c r="A355" s="849"/>
    </row>
    <row r="356" spans="1:1" customFormat="1" x14ac:dyDescent="0.25">
      <c r="A356" s="849"/>
    </row>
    <row r="357" spans="1:1" customFormat="1" x14ac:dyDescent="0.25">
      <c r="A357" s="849"/>
    </row>
    <row r="358" spans="1:1" customFormat="1" x14ac:dyDescent="0.25">
      <c r="A358" s="849"/>
    </row>
    <row r="359" spans="1:1" customFormat="1" x14ac:dyDescent="0.25">
      <c r="A359" s="849"/>
    </row>
    <row r="360" spans="1:1" customFormat="1" x14ac:dyDescent="0.25">
      <c r="A360" s="849"/>
    </row>
    <row r="361" spans="1:1" customFormat="1" x14ac:dyDescent="0.25">
      <c r="A361" s="849"/>
    </row>
    <row r="362" spans="1:1" customFormat="1" x14ac:dyDescent="0.25">
      <c r="A362" s="849"/>
    </row>
    <row r="363" spans="1:1" customFormat="1" x14ac:dyDescent="0.25">
      <c r="A363" s="849"/>
    </row>
    <row r="364" spans="1:1" customFormat="1" x14ac:dyDescent="0.25">
      <c r="A364" s="849"/>
    </row>
    <row r="365" spans="1:1" customFormat="1" x14ac:dyDescent="0.25">
      <c r="A365" s="849"/>
    </row>
    <row r="366" spans="1:1" customFormat="1" x14ac:dyDescent="0.25">
      <c r="A366" s="849"/>
    </row>
    <row r="367" spans="1:1" customFormat="1" x14ac:dyDescent="0.25">
      <c r="A367" s="849"/>
    </row>
    <row r="368" spans="1:1" customFormat="1" x14ac:dyDescent="0.25">
      <c r="A368" s="849"/>
    </row>
    <row r="369" spans="1:1" customFormat="1" x14ac:dyDescent="0.25">
      <c r="A369" s="849"/>
    </row>
    <row r="370" spans="1:1" customFormat="1" x14ac:dyDescent="0.25">
      <c r="A370" s="849"/>
    </row>
    <row r="371" spans="1:1" customFormat="1" x14ac:dyDescent="0.25">
      <c r="A371" s="849"/>
    </row>
    <row r="372" spans="1:1" customFormat="1" x14ac:dyDescent="0.25">
      <c r="A372" s="849"/>
    </row>
    <row r="373" spans="1:1" customFormat="1" x14ac:dyDescent="0.25">
      <c r="A373" s="849"/>
    </row>
    <row r="374" spans="1:1" customFormat="1" x14ac:dyDescent="0.25">
      <c r="A374" s="849"/>
    </row>
    <row r="375" spans="1:1" customFormat="1" x14ac:dyDescent="0.25">
      <c r="A375" s="849"/>
    </row>
    <row r="376" spans="1:1" customFormat="1" x14ac:dyDescent="0.25">
      <c r="A376" s="849"/>
    </row>
    <row r="377" spans="1:1" customFormat="1" x14ac:dyDescent="0.25">
      <c r="A377" s="849"/>
    </row>
    <row r="378" spans="1:1" customFormat="1" x14ac:dyDescent="0.25">
      <c r="A378" s="849"/>
    </row>
    <row r="379" spans="1:1" customFormat="1" x14ac:dyDescent="0.25">
      <c r="A379" s="849"/>
    </row>
    <row r="380" spans="1:1" customFormat="1" x14ac:dyDescent="0.25">
      <c r="A380" s="849"/>
    </row>
  </sheetData>
  <conditionalFormatting sqref="A1:B1048576">
    <cfRule type="notContainsBlanks" dxfId="39" priority="1">
      <formula>LEN(TRIM(A1))&gt;0</formula>
    </cfRule>
  </conditionalFormatting>
  <dataValidations count="1">
    <dataValidation type="list" allowBlank="1" showInputMessage="1" showErrorMessage="1" sqref="F1" xr:uid="{8510F795-037E-41B3-B2DE-8649D531D878}">
      <formula1>Lijst</formula1>
    </dataValidation>
  </dataValidation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4F8B1-0B51-4A0E-9295-73496D98C7D5}">
  <dimension ref="A1:O29"/>
  <sheetViews>
    <sheetView showGridLines="0" zoomScaleNormal="100" zoomScaleSheetLayoutView="100" workbookViewId="0">
      <selection activeCell="P1" sqref="P1"/>
    </sheetView>
  </sheetViews>
  <sheetFormatPr defaultRowHeight="15" x14ac:dyDescent="0.25"/>
  <cols>
    <col min="1" max="1" width="2.7109375" customWidth="1"/>
    <col min="2" max="2" width="16.7109375" customWidth="1"/>
    <col min="3" max="10" width="9.28515625" customWidth="1"/>
    <col min="11" max="11" width="22" bestFit="1" customWidth="1"/>
    <col min="12" max="12" width="13.42578125" bestFit="1" customWidth="1"/>
    <col min="13" max="13" width="6" bestFit="1" customWidth="1"/>
    <col min="14" max="14" width="7.28515625" bestFit="1" customWidth="1"/>
    <col min="15" max="15" width="9.5703125" bestFit="1" customWidth="1"/>
  </cols>
  <sheetData>
    <row r="1" spans="1:15" ht="50.25" customHeight="1" thickBot="1" x14ac:dyDescent="0.3">
      <c r="A1" s="1002" t="s">
        <v>2274</v>
      </c>
      <c r="B1" s="1002"/>
      <c r="C1" s="1002"/>
      <c r="D1" s="1002"/>
      <c r="E1" s="1002"/>
      <c r="F1" s="1002"/>
      <c r="G1" s="1002"/>
      <c r="H1" s="1002"/>
      <c r="I1" s="1002"/>
      <c r="J1" s="1002"/>
      <c r="K1" s="1002"/>
      <c r="L1" s="1002"/>
      <c r="M1" s="1002"/>
      <c r="N1" s="1002"/>
      <c r="O1" s="1002"/>
    </row>
    <row r="2" spans="1:15" s="55" customFormat="1" ht="30.75" customHeight="1" thickTop="1" x14ac:dyDescent="0.25">
      <c r="A2" s="1076" t="s">
        <v>2289</v>
      </c>
      <c r="B2" s="1076"/>
      <c r="C2" s="1076"/>
      <c r="D2" s="1076"/>
      <c r="E2" s="1076"/>
      <c r="F2" s="1076"/>
      <c r="G2" s="1076"/>
      <c r="H2" s="1076"/>
      <c r="I2" s="1076"/>
      <c r="J2" s="1076"/>
      <c r="K2" s="1076"/>
      <c r="L2" s="1076"/>
      <c r="M2" s="1076"/>
      <c r="N2" s="1076"/>
      <c r="O2" s="1076"/>
    </row>
    <row r="3" spans="1:15" s="606" customFormat="1" ht="21" x14ac:dyDescent="0.25">
      <c r="A3" s="694" t="s">
        <v>2290</v>
      </c>
      <c r="B3" s="709"/>
      <c r="C3" s="710"/>
      <c r="D3" s="709"/>
      <c r="E3" s="709"/>
      <c r="F3" s="709"/>
      <c r="G3" s="709"/>
      <c r="H3" s="709"/>
      <c r="I3" s="709"/>
      <c r="J3" s="709"/>
      <c r="K3" s="709"/>
      <c r="L3" s="709"/>
      <c r="M3" s="709"/>
      <c r="N3" s="709"/>
      <c r="O3" s="709"/>
    </row>
    <row r="4" spans="1:15" ht="15.75" x14ac:dyDescent="0.25">
      <c r="A4" s="682" t="s">
        <v>81</v>
      </c>
      <c r="B4" s="5" t="s">
        <v>2291</v>
      </c>
      <c r="C4" s="5"/>
      <c r="D4" s="5"/>
      <c r="E4" s="5"/>
      <c r="F4" s="5"/>
      <c r="G4" s="5"/>
      <c r="H4" s="5"/>
    </row>
    <row r="5" spans="1:15" ht="15.75" x14ac:dyDescent="0.25">
      <c r="A5" s="682"/>
      <c r="B5" s="5" t="s">
        <v>2292</v>
      </c>
      <c r="C5" s="5"/>
      <c r="D5" s="5"/>
      <c r="E5" s="5"/>
      <c r="F5" s="5"/>
      <c r="G5" s="5"/>
      <c r="H5" s="5"/>
    </row>
    <row r="6" spans="1:15" ht="15.75" x14ac:dyDescent="0.25">
      <c r="A6" s="682" t="s">
        <v>79</v>
      </c>
      <c r="B6" s="5" t="s">
        <v>2293</v>
      </c>
      <c r="C6" s="5"/>
      <c r="D6" s="5"/>
      <c r="E6" s="5"/>
      <c r="F6" s="5"/>
      <c r="G6" s="5"/>
      <c r="H6" s="5"/>
    </row>
    <row r="7" spans="1:15" ht="15.75" x14ac:dyDescent="0.25">
      <c r="A7" s="682"/>
      <c r="B7" s="5" t="s">
        <v>2294</v>
      </c>
      <c r="C7" s="5"/>
      <c r="D7" s="5"/>
      <c r="E7" s="5"/>
      <c r="F7" s="5"/>
      <c r="G7" s="5"/>
      <c r="H7" s="5"/>
    </row>
    <row r="8" spans="1:15" ht="15.75" x14ac:dyDescent="0.25">
      <c r="A8" s="682" t="s">
        <v>77</v>
      </c>
      <c r="B8" s="5" t="s">
        <v>2295</v>
      </c>
      <c r="C8" s="5"/>
      <c r="D8" s="5"/>
      <c r="E8" s="5"/>
      <c r="F8" s="5"/>
      <c r="G8" s="5"/>
      <c r="H8" s="5"/>
    </row>
    <row r="9" spans="1:15" ht="15.75" x14ac:dyDescent="0.25">
      <c r="A9" s="682" t="s">
        <v>75</v>
      </c>
      <c r="B9" s="5" t="s">
        <v>2296</v>
      </c>
      <c r="C9" s="5"/>
      <c r="D9" s="5"/>
      <c r="E9" s="5"/>
      <c r="F9" s="5"/>
      <c r="G9" s="5"/>
      <c r="H9" s="5"/>
    </row>
    <row r="10" spans="1:15" ht="15.75" x14ac:dyDescent="0.25">
      <c r="A10" s="682" t="s">
        <v>73</v>
      </c>
      <c r="B10" s="5" t="s">
        <v>2297</v>
      </c>
      <c r="C10" s="5"/>
      <c r="D10" s="5"/>
      <c r="E10" s="5"/>
      <c r="F10" s="5"/>
      <c r="G10" s="5"/>
      <c r="H10" s="5"/>
    </row>
    <row r="11" spans="1:15" ht="15.75" x14ac:dyDescent="0.25">
      <c r="A11" s="682" t="s">
        <v>71</v>
      </c>
      <c r="B11" s="5" t="s">
        <v>2298</v>
      </c>
      <c r="C11" s="5"/>
      <c r="D11" s="5"/>
      <c r="E11" s="5"/>
      <c r="F11" s="5"/>
      <c r="G11" s="5"/>
      <c r="H11" s="5"/>
    </row>
    <row r="12" spans="1:15" x14ac:dyDescent="0.25">
      <c r="K12" s="626" t="s">
        <v>2284</v>
      </c>
      <c r="L12" s="626" t="s">
        <v>1877</v>
      </c>
    </row>
    <row r="13" spans="1:15" x14ac:dyDescent="0.25">
      <c r="B13" s="491" t="s">
        <v>2299</v>
      </c>
      <c r="I13" s="350" t="s">
        <v>2300</v>
      </c>
      <c r="K13" s="626" t="s">
        <v>1873</v>
      </c>
      <c r="L13" t="s">
        <v>2285</v>
      </c>
      <c r="M13" t="s">
        <v>2286</v>
      </c>
      <c r="N13" t="s">
        <v>2287</v>
      </c>
      <c r="O13" t="s">
        <v>1875</v>
      </c>
    </row>
    <row r="14" spans="1:15" x14ac:dyDescent="0.25">
      <c r="K14" s="1" t="s">
        <v>830</v>
      </c>
      <c r="L14">
        <v>205</v>
      </c>
      <c r="M14">
        <v>125</v>
      </c>
      <c r="N14">
        <v>450</v>
      </c>
      <c r="O14">
        <v>780</v>
      </c>
    </row>
    <row r="15" spans="1:15" x14ac:dyDescent="0.25">
      <c r="K15" s="1" t="s">
        <v>750</v>
      </c>
      <c r="L15">
        <v>70</v>
      </c>
      <c r="M15">
        <v>225</v>
      </c>
      <c r="N15">
        <v>350</v>
      </c>
      <c r="O15">
        <v>645</v>
      </c>
    </row>
    <row r="16" spans="1:15" x14ac:dyDescent="0.25">
      <c r="K16" s="1" t="s">
        <v>1875</v>
      </c>
      <c r="L16">
        <v>275</v>
      </c>
      <c r="M16">
        <v>350</v>
      </c>
      <c r="N16">
        <v>800</v>
      </c>
      <c r="O16">
        <v>1425</v>
      </c>
    </row>
    <row r="19" spans="2:15" x14ac:dyDescent="0.25">
      <c r="K19" s="488"/>
      <c r="L19" s="488" t="s">
        <v>2301</v>
      </c>
      <c r="M19" s="488"/>
      <c r="N19" s="488"/>
      <c r="O19" s="488"/>
    </row>
    <row r="25" spans="2:15" x14ac:dyDescent="0.25">
      <c r="J25" s="510" t="s">
        <v>1</v>
      </c>
    </row>
    <row r="27" spans="2:15" x14ac:dyDescent="0.25">
      <c r="I27" s="516" t="s">
        <v>2302</v>
      </c>
    </row>
    <row r="29" spans="2:15" ht="15.75" x14ac:dyDescent="0.25">
      <c r="B29" s="1081" t="s">
        <v>2303</v>
      </c>
      <c r="C29" s="1081"/>
      <c r="D29" s="1081"/>
      <c r="E29" s="1081"/>
      <c r="F29" s="1081"/>
      <c r="G29" s="1081"/>
      <c r="H29" s="1081"/>
      <c r="I29" s="1081"/>
    </row>
  </sheetData>
  <mergeCells count="3">
    <mergeCell ref="A1:O1"/>
    <mergeCell ref="A2:O2"/>
    <mergeCell ref="B29:I29"/>
  </mergeCells>
  <printOptions horizontalCentered="1"/>
  <pageMargins left="0.31496062992125984" right="0.31496062992125984" top="0.35433070866141736" bottom="0.35433070866141736" header="0.31496062992125984" footer="0.31496062992125984"/>
  <pageSetup paperSize="9" scale="87" orientation="landscape" r:id="rId2"/>
  <headerFooter>
    <oddFooter>&amp;L® computraining&amp;R&amp;D</oddFooter>
  </headerFooter>
  <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C5976-4AE5-41E1-BEB1-EBE6630A53C9}">
  <sheetPr>
    <pageSetUpPr fitToPage="1"/>
  </sheetPr>
  <dimension ref="A1:K31"/>
  <sheetViews>
    <sheetView showGridLines="0" showZeros="0" zoomScaleNormal="100" zoomScaleSheetLayoutView="100" workbookViewId="0">
      <selection sqref="A1:K1"/>
    </sheetView>
  </sheetViews>
  <sheetFormatPr defaultColWidth="9" defaultRowHeight="12.75" x14ac:dyDescent="0.25"/>
  <cols>
    <col min="1" max="1" width="2" style="734" customWidth="1"/>
    <col min="2" max="2" width="18" style="734" customWidth="1"/>
    <col min="3" max="3" width="15.28515625" style="734" customWidth="1"/>
    <col min="4" max="8" width="13.7109375" style="734" customWidth="1"/>
    <col min="9" max="9" width="13.7109375" style="738" customWidth="1"/>
    <col min="10" max="10" width="17.5703125" style="734" customWidth="1"/>
    <col min="11" max="16384" width="9" style="734"/>
  </cols>
  <sheetData>
    <row r="1" spans="1:11" s="55" customFormat="1" ht="50.25" customHeight="1" thickBot="1" x14ac:dyDescent="0.3">
      <c r="A1" s="1002" t="s">
        <v>59</v>
      </c>
      <c r="B1" s="1002"/>
      <c r="C1" s="1002"/>
      <c r="D1" s="1002"/>
      <c r="E1" s="1002"/>
      <c r="F1" s="1002"/>
      <c r="G1" s="1002"/>
      <c r="H1" s="1002"/>
      <c r="I1" s="1002"/>
      <c r="J1" s="1002"/>
      <c r="K1" s="1002"/>
    </row>
    <row r="2" spans="1:11" s="55" customFormat="1" ht="30.75" customHeight="1" thickTop="1" x14ac:dyDescent="0.25">
      <c r="A2" s="1031" t="s">
        <v>2424</v>
      </c>
      <c r="B2" s="1031"/>
      <c r="C2" s="1031"/>
      <c r="D2" s="1031"/>
      <c r="E2" s="1031"/>
      <c r="F2" s="1031"/>
      <c r="G2" s="1031"/>
      <c r="H2" s="1031"/>
      <c r="I2" s="1031"/>
      <c r="J2" s="1031"/>
      <c r="K2" s="1031"/>
    </row>
    <row r="3" spans="1:11" s="606" customFormat="1" ht="21" x14ac:dyDescent="0.25">
      <c r="A3" s="1082" t="s">
        <v>2425</v>
      </c>
      <c r="B3" s="1082"/>
      <c r="C3" s="1082"/>
      <c r="D3" s="1082"/>
      <c r="E3" s="1082"/>
      <c r="F3" s="1082"/>
      <c r="G3" s="1082"/>
      <c r="H3" s="731"/>
      <c r="I3" s="627"/>
      <c r="J3" s="627"/>
      <c r="K3" s="627"/>
    </row>
    <row r="4" spans="1:11" ht="16.5" customHeight="1" x14ac:dyDescent="0.25">
      <c r="A4" s="406" t="s">
        <v>2426</v>
      </c>
      <c r="B4" s="409"/>
      <c r="C4" s="732"/>
      <c r="D4" s="732"/>
      <c r="E4" s="732"/>
      <c r="F4" s="732"/>
      <c r="G4" s="732"/>
      <c r="H4" s="732"/>
      <c r="I4" s="732"/>
      <c r="J4" s="733"/>
    </row>
    <row r="5" spans="1:11" ht="16.5" customHeight="1" x14ac:dyDescent="0.25">
      <c r="A5" s="409" t="s">
        <v>2427</v>
      </c>
      <c r="B5" s="409"/>
      <c r="C5" s="735"/>
      <c r="D5" s="732"/>
      <c r="E5" s="732"/>
      <c r="F5" s="732"/>
      <c r="G5" s="732"/>
      <c r="H5" s="732"/>
      <c r="I5" s="732"/>
      <c r="J5" s="733"/>
    </row>
    <row r="6" spans="1:11" ht="16.5" customHeight="1" x14ac:dyDescent="0.25">
      <c r="A6" s="409" t="s">
        <v>2428</v>
      </c>
      <c r="B6" s="409"/>
      <c r="C6" s="732"/>
      <c r="D6" s="732"/>
      <c r="E6" s="732"/>
      <c r="F6" s="732"/>
      <c r="G6" s="732"/>
      <c r="H6" s="732"/>
      <c r="I6" s="732"/>
      <c r="J6" s="733"/>
    </row>
    <row r="7" spans="1:11" ht="8.25" customHeight="1" x14ac:dyDescent="0.25">
      <c r="A7" s="409"/>
      <c r="B7" s="340"/>
      <c r="C7" s="732"/>
      <c r="D7" s="732"/>
      <c r="E7" s="732"/>
      <c r="F7" s="732"/>
      <c r="G7" s="732"/>
      <c r="H7" s="732"/>
      <c r="I7" s="732"/>
      <c r="J7" s="733"/>
    </row>
    <row r="8" spans="1:11" ht="16.5" customHeight="1" x14ac:dyDescent="0.25">
      <c r="A8" s="409" t="s">
        <v>2429</v>
      </c>
      <c r="B8" s="409"/>
      <c r="C8" s="732"/>
      <c r="D8" s="732"/>
      <c r="E8" s="732"/>
      <c r="F8" s="732"/>
      <c r="G8" s="732"/>
      <c r="H8" s="732"/>
      <c r="I8" s="732"/>
      <c r="J8" s="733"/>
    </row>
    <row r="9" spans="1:11" ht="16.5" customHeight="1" x14ac:dyDescent="0.25">
      <c r="A9" s="409" t="s">
        <v>2430</v>
      </c>
      <c r="B9" s="409"/>
      <c r="C9" s="732"/>
      <c r="D9" s="732"/>
      <c r="E9" s="732"/>
      <c r="F9" s="732"/>
      <c r="G9" s="732"/>
      <c r="H9" s="732"/>
      <c r="I9" s="732"/>
      <c r="J9" s="733"/>
    </row>
    <row r="10" spans="1:11" ht="16.5" customHeight="1" x14ac:dyDescent="0.25">
      <c r="A10" s="409" t="s">
        <v>2431</v>
      </c>
      <c r="B10" s="409"/>
      <c r="C10" s="732"/>
      <c r="D10" s="732"/>
      <c r="E10" s="732"/>
      <c r="F10" s="732"/>
      <c r="G10" s="732"/>
      <c r="H10" s="732"/>
      <c r="I10" s="732"/>
      <c r="J10" s="733"/>
    </row>
    <row r="11" spans="1:11" ht="16.5" customHeight="1" x14ac:dyDescent="0.25">
      <c r="A11" s="409" t="s">
        <v>2432</v>
      </c>
      <c r="B11" s="409"/>
      <c r="C11" s="732"/>
      <c r="D11" s="732"/>
      <c r="E11" s="732"/>
      <c r="F11" s="732"/>
      <c r="G11" s="732"/>
      <c r="H11" s="732"/>
      <c r="I11" s="732"/>
      <c r="J11" s="733"/>
    </row>
    <row r="12" spans="1:11" ht="16.5" customHeight="1" x14ac:dyDescent="0.25">
      <c r="A12" s="409" t="s">
        <v>2433</v>
      </c>
      <c r="B12" s="340"/>
      <c r="C12" s="736"/>
      <c r="D12" s="736"/>
      <c r="E12" s="736"/>
      <c r="F12" s="736"/>
      <c r="I12" s="734"/>
    </row>
    <row r="13" spans="1:11" ht="16.5" customHeight="1" x14ac:dyDescent="0.25">
      <c r="A13" s="409" t="s">
        <v>2434</v>
      </c>
      <c r="B13" s="340"/>
      <c r="C13" s="736"/>
      <c r="D13" s="736"/>
      <c r="E13" s="736"/>
      <c r="F13" s="736"/>
      <c r="I13" s="734"/>
    </row>
    <row r="14" spans="1:11" ht="33.6" customHeight="1" thickBot="1" x14ac:dyDescent="0.3">
      <c r="B14" s="737"/>
    </row>
    <row r="15" spans="1:11" ht="16.5" thickBot="1" x14ac:dyDescent="0.3">
      <c r="B15" s="739" t="s">
        <v>2435</v>
      </c>
      <c r="C15" s="740" t="s">
        <v>2436</v>
      </c>
      <c r="D15" s="741"/>
      <c r="J15" s="742"/>
    </row>
    <row r="16" spans="1:11" ht="3.75" customHeight="1" thickBot="1" x14ac:dyDescent="0.3">
      <c r="B16" s="743"/>
    </row>
    <row r="17" spans="2:10" ht="16.5" thickBot="1" x14ac:dyDescent="0.3">
      <c r="B17" s="739" t="s">
        <v>2437</v>
      </c>
      <c r="C17" s="1083">
        <f ca="1">TODAY()</f>
        <v>45209</v>
      </c>
      <c r="D17" s="1084"/>
    </row>
    <row r="18" spans="2:10" ht="6.75" customHeight="1" thickBot="1" x14ac:dyDescent="0.3">
      <c r="B18" s="743"/>
    </row>
    <row r="19" spans="2:10" s="737" customFormat="1" ht="16.5" thickBot="1" x14ac:dyDescent="0.3">
      <c r="B19" s="739" t="s">
        <v>2438</v>
      </c>
      <c r="C19" s="740" t="s">
        <v>2439</v>
      </c>
      <c r="D19" s="741"/>
      <c r="E19" s="734"/>
      <c r="F19" s="734"/>
      <c r="G19" s="734"/>
      <c r="I19" s="738"/>
      <c r="J19" s="405"/>
    </row>
    <row r="20" spans="2:10" s="744" customFormat="1" ht="15" x14ac:dyDescent="0.25">
      <c r="B20" s="737"/>
      <c r="C20" s="734"/>
      <c r="D20" s="734"/>
      <c r="E20" s="734"/>
      <c r="F20" s="734"/>
      <c r="G20" s="734"/>
      <c r="H20" s="734"/>
      <c r="I20" s="738"/>
    </row>
    <row r="21" spans="2:10" ht="18.75" x14ac:dyDescent="0.25">
      <c r="B21" s="745" t="s">
        <v>246</v>
      </c>
      <c r="C21" s="746" t="s">
        <v>1604</v>
      </c>
      <c r="D21" s="746" t="s">
        <v>1603</v>
      </c>
      <c r="E21" s="746" t="s">
        <v>2440</v>
      </c>
      <c r="F21" s="746" t="s">
        <v>2441</v>
      </c>
      <c r="G21" s="746" t="s">
        <v>2442</v>
      </c>
      <c r="H21" s="746" t="s">
        <v>2443</v>
      </c>
      <c r="I21" s="747" t="s">
        <v>83</v>
      </c>
    </row>
    <row r="22" spans="2:10" ht="15.75" x14ac:dyDescent="0.25">
      <c r="B22" s="748" t="s">
        <v>2444</v>
      </c>
      <c r="C22" s="749">
        <v>4</v>
      </c>
      <c r="D22" s="749">
        <v>6</v>
      </c>
      <c r="E22" s="749">
        <v>7</v>
      </c>
      <c r="F22" s="749">
        <v>4</v>
      </c>
      <c r="G22" s="749">
        <v>9</v>
      </c>
      <c r="H22" s="749">
        <v>3</v>
      </c>
      <c r="I22" s="750">
        <f t="shared" ref="I22:I31" si="0">IF(B22="","",AVERAGE(C22:H22))</f>
        <v>5.5</v>
      </c>
    </row>
    <row r="23" spans="2:10" ht="15.75" x14ac:dyDescent="0.25">
      <c r="B23" s="748" t="s">
        <v>2445</v>
      </c>
      <c r="C23" s="749">
        <v>8</v>
      </c>
      <c r="D23" s="749">
        <v>5</v>
      </c>
      <c r="E23" s="749">
        <v>7</v>
      </c>
      <c r="F23" s="749">
        <v>8</v>
      </c>
      <c r="G23" s="749">
        <v>8</v>
      </c>
      <c r="H23" s="749">
        <v>5</v>
      </c>
      <c r="I23" s="750">
        <f t="shared" si="0"/>
        <v>6.833333333333333</v>
      </c>
    </row>
    <row r="24" spans="2:10" ht="15.75" x14ac:dyDescent="0.25">
      <c r="B24" s="751" t="s">
        <v>2446</v>
      </c>
      <c r="C24" s="749">
        <v>5</v>
      </c>
      <c r="D24" s="749">
        <v>3</v>
      </c>
      <c r="E24" s="749">
        <v>8.3000000000000007</v>
      </c>
      <c r="F24" s="749">
        <v>4</v>
      </c>
      <c r="G24" s="749">
        <v>7</v>
      </c>
      <c r="H24" s="749">
        <v>7</v>
      </c>
      <c r="I24" s="750">
        <f t="shared" si="0"/>
        <v>5.7166666666666659</v>
      </c>
    </row>
    <row r="25" spans="2:10" ht="15.75" x14ac:dyDescent="0.25">
      <c r="B25" s="748" t="s">
        <v>264</v>
      </c>
      <c r="C25" s="749">
        <v>5</v>
      </c>
      <c r="D25" s="749">
        <v>5</v>
      </c>
      <c r="E25" s="749">
        <v>5</v>
      </c>
      <c r="F25" s="749">
        <v>5</v>
      </c>
      <c r="G25" s="749">
        <v>7</v>
      </c>
      <c r="H25" s="749">
        <v>4</v>
      </c>
      <c r="I25" s="750">
        <f t="shared" si="0"/>
        <v>5.166666666666667</v>
      </c>
    </row>
    <row r="26" spans="2:10" ht="15.75" x14ac:dyDescent="0.25">
      <c r="B26" s="748" t="s">
        <v>2447</v>
      </c>
      <c r="C26" s="749">
        <v>8</v>
      </c>
      <c r="D26" s="749">
        <v>7</v>
      </c>
      <c r="E26" s="749">
        <v>5</v>
      </c>
      <c r="F26" s="749">
        <v>7</v>
      </c>
      <c r="G26" s="749">
        <v>6</v>
      </c>
      <c r="H26" s="749">
        <v>8</v>
      </c>
      <c r="I26" s="750">
        <f t="shared" si="0"/>
        <v>6.833333333333333</v>
      </c>
    </row>
    <row r="27" spans="2:10" ht="15.75" x14ac:dyDescent="0.25">
      <c r="B27" s="748" t="s">
        <v>1900</v>
      </c>
      <c r="C27" s="749">
        <v>9</v>
      </c>
      <c r="D27" s="749">
        <v>8</v>
      </c>
      <c r="E27" s="749">
        <v>6</v>
      </c>
      <c r="F27" s="749">
        <v>7</v>
      </c>
      <c r="G27" s="749">
        <v>7</v>
      </c>
      <c r="H27" s="749">
        <v>9</v>
      </c>
      <c r="I27" s="750">
        <f t="shared" si="0"/>
        <v>7.666666666666667</v>
      </c>
    </row>
    <row r="28" spans="2:10" ht="15.75" x14ac:dyDescent="0.25">
      <c r="B28" s="748" t="s">
        <v>1903</v>
      </c>
      <c r="C28" s="749">
        <v>5</v>
      </c>
      <c r="D28" s="749">
        <v>5</v>
      </c>
      <c r="E28" s="749">
        <v>5</v>
      </c>
      <c r="F28" s="749">
        <v>5</v>
      </c>
      <c r="G28" s="749">
        <v>5</v>
      </c>
      <c r="H28" s="749">
        <v>5</v>
      </c>
      <c r="I28" s="750">
        <f t="shared" si="0"/>
        <v>5</v>
      </c>
    </row>
    <row r="29" spans="2:10" ht="15.75" x14ac:dyDescent="0.25">
      <c r="B29" s="748" t="s">
        <v>2448</v>
      </c>
      <c r="C29" s="749">
        <v>5</v>
      </c>
      <c r="D29" s="749">
        <v>7</v>
      </c>
      <c r="E29" s="749">
        <v>5.9</v>
      </c>
      <c r="F29" s="749">
        <v>5</v>
      </c>
      <c r="G29" s="749">
        <v>4.7</v>
      </c>
      <c r="H29" s="749">
        <v>7</v>
      </c>
      <c r="I29" s="750">
        <f t="shared" si="0"/>
        <v>5.7666666666666657</v>
      </c>
    </row>
    <row r="30" spans="2:10" ht="15.75" x14ac:dyDescent="0.25">
      <c r="B30" s="748" t="s">
        <v>2449</v>
      </c>
      <c r="C30" s="749">
        <v>4</v>
      </c>
      <c r="D30" s="749">
        <v>7</v>
      </c>
      <c r="E30" s="749">
        <v>4.2</v>
      </c>
      <c r="F30" s="749">
        <v>2</v>
      </c>
      <c r="G30" s="749">
        <v>4</v>
      </c>
      <c r="H30" s="749">
        <v>5</v>
      </c>
      <c r="I30" s="750">
        <f t="shared" si="0"/>
        <v>4.3666666666666663</v>
      </c>
    </row>
    <row r="31" spans="2:10" ht="15.75" x14ac:dyDescent="0.25">
      <c r="B31" s="748" t="s">
        <v>2450</v>
      </c>
      <c r="C31" s="749">
        <v>8</v>
      </c>
      <c r="D31" s="749">
        <v>5</v>
      </c>
      <c r="E31" s="749">
        <v>5.9</v>
      </c>
      <c r="F31" s="749">
        <v>5</v>
      </c>
      <c r="G31" s="749">
        <v>4</v>
      </c>
      <c r="H31" s="749">
        <v>8</v>
      </c>
      <c r="I31" s="750">
        <f t="shared" si="0"/>
        <v>5.9833333333333334</v>
      </c>
    </row>
  </sheetData>
  <mergeCells count="4">
    <mergeCell ref="A1:K1"/>
    <mergeCell ref="A2:K2"/>
    <mergeCell ref="A3:G3"/>
    <mergeCell ref="C17:D17"/>
  </mergeCells>
  <printOptions horizontalCentered="1"/>
  <pageMargins left="0.25" right="0.25" top="0.75" bottom="0.75" header="0.3" footer="0.3"/>
  <pageSetup scale="72" orientation="portrait" cellComments="atEn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745" r:id="rId4" name="Button 6">
              <controlPr defaultSize="0" print="0" autoFill="0" autoPict="0">
                <anchor moveWithCells="1" sizeWithCells="1">
                  <from>
                    <xdr:col>5</xdr:col>
                    <xdr:colOff>314325</xdr:colOff>
                    <xdr:row>15</xdr:row>
                    <xdr:rowOff>28575</xdr:rowOff>
                  </from>
                  <to>
                    <xdr:col>6</xdr:col>
                    <xdr:colOff>85725</xdr:colOff>
                    <xdr:row>17</xdr:row>
                    <xdr:rowOff>28575</xdr:rowOff>
                  </to>
                </anchor>
              </controlPr>
            </control>
          </mc:Choice>
        </mc:AlternateContent>
        <mc:AlternateContent xmlns:mc="http://schemas.openxmlformats.org/markup-compatibility/2006">
          <mc:Choice Requires="x14">
            <control shapeId="31746" r:id="rId5" name="Button 7">
              <controlPr defaultSize="0" print="0" autoFill="0" autoPict="0">
                <anchor moveWithCells="1" sizeWithCells="1">
                  <from>
                    <xdr:col>6</xdr:col>
                    <xdr:colOff>504825</xdr:colOff>
                    <xdr:row>15</xdr:row>
                    <xdr:rowOff>28575</xdr:rowOff>
                  </from>
                  <to>
                    <xdr:col>7</xdr:col>
                    <xdr:colOff>285750</xdr:colOff>
                    <xdr:row>17</xdr:row>
                    <xdr:rowOff>28575</xdr:rowOff>
                  </to>
                </anchor>
              </controlPr>
            </control>
          </mc:Choice>
        </mc:AlternateContent>
        <mc:AlternateContent xmlns:mc="http://schemas.openxmlformats.org/markup-compatibility/2006">
          <mc:Choice Requires="x14">
            <control shapeId="31747" r:id="rId6" name="Button 8">
              <controlPr defaultSize="0" print="0" autoFill="0" autoPict="0">
                <anchor moveWithCells="1" sizeWithCells="1">
                  <from>
                    <xdr:col>7</xdr:col>
                    <xdr:colOff>704850</xdr:colOff>
                    <xdr:row>15</xdr:row>
                    <xdr:rowOff>28575</xdr:rowOff>
                  </from>
                  <to>
                    <xdr:col>8</xdr:col>
                    <xdr:colOff>476250</xdr:colOff>
                    <xdr:row>17</xdr:row>
                    <xdr:rowOff>28575</xdr:rowOff>
                  </to>
                </anchor>
              </controlPr>
            </control>
          </mc:Choice>
        </mc:AlternateContent>
        <mc:AlternateContent xmlns:mc="http://schemas.openxmlformats.org/markup-compatibility/2006">
          <mc:Choice Requires="x14">
            <control shapeId="31748" r:id="rId7" name="Button 4">
              <controlPr defaultSize="0" print="0" autoFill="0" autoPict="0">
                <anchor moveWithCells="1" sizeWithCells="1">
                  <from>
                    <xdr:col>4</xdr:col>
                    <xdr:colOff>285750</xdr:colOff>
                    <xdr:row>15</xdr:row>
                    <xdr:rowOff>38100</xdr:rowOff>
                  </from>
                  <to>
                    <xdr:col>5</xdr:col>
                    <xdr:colOff>57150</xdr:colOff>
                    <xdr:row>17</xdr:row>
                    <xdr:rowOff>38100</xdr:rowOff>
                  </to>
                </anchor>
              </controlPr>
            </control>
          </mc:Choice>
        </mc:AlternateContent>
      </controls>
    </mc:Choice>
  </mc:AlternateContent>
  <tableParts count="1">
    <tablePart r:id="rId8"/>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FBEAD-2890-4993-A227-FAE5C7011496}">
  <dimension ref="A1:G31"/>
  <sheetViews>
    <sheetView showGridLines="0" zoomScaleNormal="100" zoomScaleSheetLayoutView="100" workbookViewId="0">
      <selection activeCell="H1" sqref="H1"/>
    </sheetView>
  </sheetViews>
  <sheetFormatPr defaultColWidth="9" defaultRowHeight="15" x14ac:dyDescent="0.25"/>
  <cols>
    <col min="1" max="1" width="3.42578125" style="765" customWidth="1"/>
    <col min="2" max="2" width="46" style="763" customWidth="1"/>
    <col min="3" max="3" width="8.7109375" style="763" customWidth="1"/>
    <col min="4" max="4" width="27" style="763" customWidth="1"/>
    <col min="5" max="5" width="8.7109375" style="763" hidden="1" customWidth="1"/>
    <col min="6" max="6" width="9.7109375" style="763" customWidth="1"/>
    <col min="7" max="7" width="27.42578125" style="763" customWidth="1"/>
    <col min="8" max="16384" width="9" style="763"/>
  </cols>
  <sheetData>
    <row r="1" spans="1:7" s="752" customFormat="1" ht="50.25" customHeight="1" thickBot="1" x14ac:dyDescent="0.3">
      <c r="A1" s="1085" t="s">
        <v>59</v>
      </c>
      <c r="B1" s="1085"/>
      <c r="C1" s="1085"/>
      <c r="D1" s="1085"/>
      <c r="E1" s="1085"/>
      <c r="F1" s="1085"/>
      <c r="G1" s="1085"/>
    </row>
    <row r="2" spans="1:7" s="752" customFormat="1" ht="30" customHeight="1" thickTop="1" x14ac:dyDescent="0.25">
      <c r="A2" s="1086" t="s">
        <v>2451</v>
      </c>
      <c r="B2" s="1086"/>
      <c r="C2" s="1086"/>
      <c r="D2" s="1086"/>
      <c r="E2" s="1086"/>
      <c r="F2" s="1086"/>
      <c r="G2" s="1086"/>
    </row>
    <row r="3" spans="1:7" s="755" customFormat="1" ht="21" x14ac:dyDescent="0.25">
      <c r="A3" s="753" t="s">
        <v>2452</v>
      </c>
      <c r="B3" s="754"/>
      <c r="C3" s="754"/>
      <c r="D3" s="754"/>
      <c r="E3" s="754"/>
      <c r="F3" s="754"/>
      <c r="G3" s="754"/>
    </row>
    <row r="4" spans="1:7" s="758" customFormat="1" ht="15" customHeight="1" x14ac:dyDescent="0.25">
      <c r="A4" s="756" t="s">
        <v>81</v>
      </c>
      <c r="B4" s="757" t="s">
        <v>2453</v>
      </c>
      <c r="D4" s="759"/>
      <c r="E4" s="759"/>
      <c r="F4" s="760"/>
    </row>
    <row r="5" spans="1:7" s="758" customFormat="1" ht="15" customHeight="1" x14ac:dyDescent="0.25">
      <c r="A5" s="756" t="s">
        <v>79</v>
      </c>
      <c r="B5" s="757" t="s">
        <v>2454</v>
      </c>
      <c r="D5" s="759"/>
      <c r="E5" s="759"/>
      <c r="F5" s="760"/>
    </row>
    <row r="6" spans="1:7" s="758" customFormat="1" ht="15" customHeight="1" x14ac:dyDescent="0.25">
      <c r="A6" s="756" t="s">
        <v>77</v>
      </c>
      <c r="B6" s="757" t="s">
        <v>2455</v>
      </c>
      <c r="C6" s="759"/>
      <c r="D6" s="759"/>
      <c r="E6" s="759"/>
      <c r="F6" s="760"/>
    </row>
    <row r="7" spans="1:7" s="758" customFormat="1" ht="15" customHeight="1" x14ac:dyDescent="0.25">
      <c r="A7" s="756" t="s">
        <v>75</v>
      </c>
      <c r="B7" s="757" t="s">
        <v>2456</v>
      </c>
      <c r="C7" s="759"/>
      <c r="D7" s="759"/>
      <c r="E7" s="759"/>
      <c r="F7" s="760"/>
    </row>
    <row r="8" spans="1:7" s="758" customFormat="1" ht="15" customHeight="1" x14ac:dyDescent="0.25">
      <c r="A8" s="756" t="s">
        <v>73</v>
      </c>
      <c r="B8" s="757" t="s">
        <v>2457</v>
      </c>
      <c r="C8" s="759"/>
      <c r="D8" s="759"/>
      <c r="E8" s="759"/>
      <c r="F8" s="760"/>
    </row>
    <row r="9" spans="1:7" s="758" customFormat="1" ht="15" customHeight="1" x14ac:dyDescent="0.25">
      <c r="A9" s="756" t="s">
        <v>71</v>
      </c>
      <c r="B9" s="757" t="s">
        <v>2458</v>
      </c>
      <c r="C9" s="759"/>
      <c r="D9" s="759"/>
      <c r="E9" s="759"/>
      <c r="F9" s="760"/>
    </row>
    <row r="10" spans="1:7" s="758" customFormat="1" ht="15" customHeight="1" x14ac:dyDescent="0.25">
      <c r="A10" s="756" t="s">
        <v>69</v>
      </c>
      <c r="B10" s="757" t="s">
        <v>2459</v>
      </c>
      <c r="C10" s="759"/>
      <c r="D10" s="759"/>
      <c r="E10" s="759"/>
      <c r="F10" s="760"/>
    </row>
    <row r="11" spans="1:7" s="758" customFormat="1" ht="15" customHeight="1" x14ac:dyDescent="0.25">
      <c r="A11" s="756"/>
      <c r="B11" s="757" t="s">
        <v>2460</v>
      </c>
      <c r="C11" s="759"/>
      <c r="E11" s="759"/>
    </row>
    <row r="12" spans="1:7" s="758" customFormat="1" ht="15" customHeight="1" x14ac:dyDescent="0.25">
      <c r="A12" s="756" t="s">
        <v>67</v>
      </c>
      <c r="B12" s="761" t="s">
        <v>3171</v>
      </c>
      <c r="C12" s="759"/>
      <c r="E12" s="759"/>
    </row>
    <row r="13" spans="1:7" s="758" customFormat="1" ht="15" customHeight="1" x14ac:dyDescent="0.25">
      <c r="A13" s="756"/>
      <c r="B13" s="757" t="s">
        <v>2461</v>
      </c>
      <c r="C13" s="759"/>
      <c r="E13" s="759"/>
    </row>
    <row r="14" spans="1:7" s="762" customFormat="1" ht="28.5" customHeight="1" x14ac:dyDescent="0.25">
      <c r="A14" s="1087" t="s">
        <v>2462</v>
      </c>
      <c r="B14" s="1087"/>
      <c r="C14" s="1087"/>
      <c r="D14" s="1087"/>
      <c r="E14" s="1087"/>
      <c r="F14" s="1087"/>
      <c r="G14" s="1087"/>
    </row>
    <row r="15" spans="1:7" ht="17.25" customHeight="1" x14ac:dyDescent="0.25">
      <c r="A15" s="763"/>
      <c r="B15" s="764" t="s">
        <v>2463</v>
      </c>
      <c r="E15" s="765"/>
    </row>
    <row r="16" spans="1:7" ht="15" customHeight="1" x14ac:dyDescent="0.25">
      <c r="A16" s="766"/>
      <c r="B16" s="767" t="s">
        <v>2464</v>
      </c>
      <c r="C16" s="767" t="s">
        <v>2465</v>
      </c>
      <c r="D16" s="768"/>
      <c r="E16" s="769"/>
      <c r="F16" s="770"/>
    </row>
    <row r="17" spans="1:7" ht="15" customHeight="1" x14ac:dyDescent="0.25">
      <c r="A17" s="756" t="s">
        <v>81</v>
      </c>
      <c r="B17" s="768" t="s">
        <v>2466</v>
      </c>
      <c r="C17" s="771" t="s">
        <v>2467</v>
      </c>
      <c r="D17" s="768" t="str">
        <f t="shared" ref="D17:D26" si="0">IF(C17=E17,"Goed!",IF(C17="","","Nee, het antwoord is "&amp;E17))</f>
        <v>Goed!</v>
      </c>
      <c r="E17" s="772" t="s">
        <v>2467</v>
      </c>
      <c r="F17" s="770"/>
    </row>
    <row r="18" spans="1:7" ht="15" customHeight="1" x14ac:dyDescent="0.25">
      <c r="A18" s="756" t="s">
        <v>79</v>
      </c>
      <c r="B18" s="768" t="s">
        <v>2468</v>
      </c>
      <c r="C18" s="771"/>
      <c r="D18" s="768" t="str">
        <f t="shared" si="0"/>
        <v/>
      </c>
      <c r="E18" s="772" t="s">
        <v>2469</v>
      </c>
      <c r="F18" s="770"/>
    </row>
    <row r="19" spans="1:7" ht="15" customHeight="1" x14ac:dyDescent="0.25">
      <c r="A19" s="756" t="s">
        <v>77</v>
      </c>
      <c r="B19" s="768" t="s">
        <v>2470</v>
      </c>
      <c r="C19" s="771"/>
      <c r="D19" s="768" t="str">
        <f t="shared" si="0"/>
        <v/>
      </c>
      <c r="E19" s="772" t="s">
        <v>2471</v>
      </c>
      <c r="F19" s="770"/>
    </row>
    <row r="20" spans="1:7" ht="15" customHeight="1" x14ac:dyDescent="0.25">
      <c r="A20" s="756" t="s">
        <v>75</v>
      </c>
      <c r="B20" s="768" t="s">
        <v>2472</v>
      </c>
      <c r="C20" s="771"/>
      <c r="D20" s="768" t="str">
        <f t="shared" si="0"/>
        <v/>
      </c>
      <c r="E20" s="772" t="s">
        <v>2473</v>
      </c>
      <c r="F20" s="770"/>
    </row>
    <row r="21" spans="1:7" ht="15" customHeight="1" x14ac:dyDescent="0.25">
      <c r="A21" s="756" t="s">
        <v>73</v>
      </c>
      <c r="B21" s="768" t="s">
        <v>2474</v>
      </c>
      <c r="C21" s="771"/>
      <c r="D21" s="768" t="str">
        <f t="shared" si="0"/>
        <v/>
      </c>
      <c r="E21" s="772" t="s">
        <v>2475</v>
      </c>
      <c r="F21" s="770"/>
    </row>
    <row r="22" spans="1:7" ht="15" customHeight="1" x14ac:dyDescent="0.25">
      <c r="A22" s="756" t="s">
        <v>71</v>
      </c>
      <c r="B22" s="768" t="s">
        <v>2476</v>
      </c>
      <c r="C22" s="771"/>
      <c r="D22" s="768" t="str">
        <f t="shared" si="0"/>
        <v/>
      </c>
      <c r="E22" s="772" t="s">
        <v>2477</v>
      </c>
      <c r="F22" s="770"/>
    </row>
    <row r="23" spans="1:7" ht="15" customHeight="1" x14ac:dyDescent="0.25">
      <c r="A23" s="756" t="s">
        <v>69</v>
      </c>
      <c r="B23" s="768" t="s">
        <v>2478</v>
      </c>
      <c r="C23" s="771"/>
      <c r="D23" s="768" t="str">
        <f t="shared" si="0"/>
        <v/>
      </c>
      <c r="E23" s="772" t="s">
        <v>2479</v>
      </c>
      <c r="F23" s="770"/>
    </row>
    <row r="24" spans="1:7" ht="15" customHeight="1" x14ac:dyDescent="0.25">
      <c r="A24" s="756" t="s">
        <v>67</v>
      </c>
      <c r="B24" s="768" t="s">
        <v>2480</v>
      </c>
      <c r="C24" s="771"/>
      <c r="D24" s="768" t="str">
        <f t="shared" si="0"/>
        <v/>
      </c>
      <c r="E24" s="772" t="s">
        <v>2481</v>
      </c>
      <c r="F24" s="770"/>
    </row>
    <row r="25" spans="1:7" ht="15" customHeight="1" x14ac:dyDescent="0.25">
      <c r="A25" s="756" t="s">
        <v>65</v>
      </c>
      <c r="B25" s="768" t="s">
        <v>2482</v>
      </c>
      <c r="C25" s="771"/>
      <c r="D25" s="768" t="str">
        <f t="shared" si="0"/>
        <v/>
      </c>
      <c r="E25" s="772" t="s">
        <v>2483</v>
      </c>
      <c r="F25" s="770"/>
    </row>
    <row r="26" spans="1:7" ht="15" customHeight="1" x14ac:dyDescent="0.25">
      <c r="A26" s="756" t="s">
        <v>63</v>
      </c>
      <c r="B26" s="768" t="s">
        <v>2484</v>
      </c>
      <c r="C26" s="771"/>
      <c r="D26" s="768" t="str">
        <f t="shared" si="0"/>
        <v/>
      </c>
      <c r="E26" s="773" t="s">
        <v>2485</v>
      </c>
      <c r="F26" s="770"/>
    </row>
    <row r="27" spans="1:7" ht="15" customHeight="1" x14ac:dyDescent="0.25">
      <c r="A27" s="774"/>
      <c r="B27" s="774"/>
      <c r="C27" s="766"/>
      <c r="D27" s="775">
        <f>COUNTIF(D17:D26,"goed!")</f>
        <v>1</v>
      </c>
      <c r="F27" s="776" t="s">
        <v>2486</v>
      </c>
    </row>
    <row r="28" spans="1:7" ht="15" customHeight="1" x14ac:dyDescent="0.25">
      <c r="A28" s="763"/>
      <c r="C28" s="765"/>
      <c r="E28" s="765"/>
    </row>
    <row r="29" spans="1:7" s="779" customFormat="1" ht="15" customHeight="1" x14ac:dyDescent="0.25">
      <c r="A29" s="777" t="s">
        <v>2487</v>
      </c>
      <c r="B29" s="767"/>
      <c r="C29" s="778"/>
      <c r="D29" s="777"/>
      <c r="E29" s="778"/>
      <c r="F29" s="777"/>
      <c r="G29" s="777"/>
    </row>
    <row r="30" spans="1:7" ht="15" customHeight="1" thickBot="1" x14ac:dyDescent="0.3">
      <c r="A30" s="780" t="s">
        <v>2488</v>
      </c>
      <c r="B30" s="781"/>
      <c r="C30" s="782"/>
      <c r="D30" s="781"/>
      <c r="E30" s="782"/>
      <c r="F30" s="782"/>
      <c r="G30" s="781"/>
    </row>
    <row r="31" spans="1:7" ht="9" customHeight="1" thickTop="1" x14ac:dyDescent="0.25"/>
  </sheetData>
  <mergeCells count="3">
    <mergeCell ref="A1:G1"/>
    <mergeCell ref="A2:G2"/>
    <mergeCell ref="A14:G14"/>
  </mergeCells>
  <printOptions horizontalCentered="1"/>
  <pageMargins left="0.19685039370078741" right="0.19685039370078741" top="0.19685039370078741" bottom="0.19685039370078741" header="7.874015748031496E-2" footer="0.31496062992125984"/>
  <pageSetup paperSize="9" scale="81" orientation="portrait" verticalDpi="4294967293"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1EB0C-7866-4BA9-8EA7-CD00C92109D8}">
  <sheetPr>
    <tabColor rgb="FFFFC000"/>
  </sheetPr>
  <dimension ref="A1:V29"/>
  <sheetViews>
    <sheetView showGridLines="0" zoomScaleNormal="100" workbookViewId="0">
      <selection activeCell="T1" sqref="T1"/>
    </sheetView>
  </sheetViews>
  <sheetFormatPr defaultColWidth="0" defaultRowHeight="14.45" customHeight="1" zeroHeight="1" x14ac:dyDescent="0.25"/>
  <cols>
    <col min="1" max="1" width="8.85546875" customWidth="1"/>
    <col min="2" max="2" width="19.7109375" customWidth="1"/>
    <col min="3" max="3" width="5" customWidth="1"/>
    <col min="4" max="20" width="8.85546875" customWidth="1"/>
    <col min="21" max="22" width="0" hidden="1" customWidth="1"/>
    <col min="23" max="16384" width="8.85546875" hidden="1"/>
  </cols>
  <sheetData>
    <row r="1" spans="2:2" ht="15" x14ac:dyDescent="0.25"/>
    <row r="2" spans="2:2" ht="18.75" x14ac:dyDescent="0.3">
      <c r="B2" s="905" t="s">
        <v>3035</v>
      </c>
    </row>
    <row r="3" spans="2:2" ht="27.6" customHeight="1" x14ac:dyDescent="0.25"/>
    <row r="4" spans="2:2" ht="15" x14ac:dyDescent="0.25"/>
    <row r="5" spans="2:2" ht="15" x14ac:dyDescent="0.25"/>
    <row r="6" spans="2:2" ht="15" x14ac:dyDescent="0.25"/>
    <row r="7" spans="2:2" ht="15" x14ac:dyDescent="0.25"/>
    <row r="8" spans="2:2" ht="15" x14ac:dyDescent="0.25"/>
    <row r="9" spans="2:2" ht="15" x14ac:dyDescent="0.25"/>
    <row r="10" spans="2:2" ht="15" x14ac:dyDescent="0.25"/>
    <row r="11" spans="2:2" ht="15" x14ac:dyDescent="0.25"/>
    <row r="12" spans="2:2" ht="15" x14ac:dyDescent="0.25"/>
    <row r="13" spans="2:2" ht="15" x14ac:dyDescent="0.25"/>
    <row r="14" spans="2:2" ht="15" x14ac:dyDescent="0.25"/>
    <row r="15" spans="2:2" ht="15" x14ac:dyDescent="0.25"/>
    <row r="16" spans="2:2" ht="15" x14ac:dyDescent="0.25"/>
    <row r="17" ht="15" x14ac:dyDescent="0.25"/>
    <row r="18" ht="15" x14ac:dyDescent="0.25"/>
    <row r="19" ht="15" x14ac:dyDescent="0.25"/>
    <row r="20" ht="15" x14ac:dyDescent="0.25"/>
    <row r="21" ht="15" x14ac:dyDescent="0.25"/>
    <row r="22" ht="15" x14ac:dyDescent="0.25"/>
    <row r="23" ht="15" x14ac:dyDescent="0.25"/>
    <row r="24" ht="15" x14ac:dyDescent="0.25"/>
    <row r="25" ht="15" x14ac:dyDescent="0.25"/>
    <row r="26" ht="15" x14ac:dyDescent="0.25"/>
    <row r="27" ht="15" x14ac:dyDescent="0.25"/>
    <row r="28" ht="15" x14ac:dyDescent="0.25"/>
    <row r="29" ht="15" x14ac:dyDescent="0.25"/>
  </sheetData>
  <pageMargins left="0.7" right="0.7" top="0.75" bottom="0.75" header="0.3" footer="0.3"/>
  <pageSetup paperSize="9" scale="58" orientation="landscape" r:id="rId1"/>
  <drawing r:id="rId2"/>
  <picture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CCFEC-6B66-4AB5-B67E-8CC62CDC6841}">
  <sheetPr>
    <tabColor rgb="FFFFC000"/>
  </sheetPr>
  <dimension ref="A1:U37"/>
  <sheetViews>
    <sheetView showGridLines="0" zoomScaleNormal="100" workbookViewId="0">
      <selection activeCell="L1" sqref="L1"/>
    </sheetView>
  </sheetViews>
  <sheetFormatPr defaultRowHeight="15" x14ac:dyDescent="0.25"/>
  <cols>
    <col min="11" max="11" width="14.42578125" customWidth="1"/>
    <col min="12" max="12" width="3.28515625" customWidth="1"/>
    <col min="13" max="13" width="13.140625" customWidth="1"/>
    <col min="14" max="19" width="8.7109375" customWidth="1"/>
    <col min="20" max="20" width="24.140625" customWidth="1"/>
    <col min="22" max="16383" width="8.85546875" customWidth="1"/>
  </cols>
  <sheetData>
    <row r="1" spans="1:21" s="55" customFormat="1" ht="50.25" customHeight="1" thickBot="1" x14ac:dyDescent="0.3">
      <c r="A1" s="979" t="s">
        <v>59</v>
      </c>
      <c r="B1" s="979"/>
      <c r="C1" s="979"/>
      <c r="D1" s="979"/>
      <c r="E1" s="979"/>
      <c r="F1" s="979"/>
      <c r="G1" s="979"/>
      <c r="H1" s="979"/>
      <c r="I1" s="979"/>
      <c r="J1" s="979"/>
      <c r="K1" s="979"/>
      <c r="M1" s="1088" t="s">
        <v>3036</v>
      </c>
      <c r="N1" s="1088"/>
      <c r="O1" s="1088"/>
      <c r="P1" s="1088"/>
      <c r="Q1" s="1088"/>
      <c r="R1" s="1088"/>
      <c r="S1" s="1088"/>
      <c r="T1" s="1088"/>
      <c r="U1" s="1088"/>
    </row>
    <row r="2" spans="1:21" s="25" customFormat="1" ht="24" customHeight="1" thickTop="1" x14ac:dyDescent="0.35">
      <c r="A2" s="54" t="s">
        <v>3037</v>
      </c>
      <c r="B2" s="53"/>
      <c r="C2" s="52"/>
      <c r="D2" s="53"/>
      <c r="E2" s="53"/>
      <c r="F2" s="53"/>
      <c r="G2" s="53"/>
      <c r="H2" s="52"/>
      <c r="I2" s="51"/>
      <c r="J2" s="51"/>
      <c r="K2" s="51"/>
      <c r="L2" s="906"/>
      <c r="M2" s="1089" t="s">
        <v>3038</v>
      </c>
      <c r="N2" s="1089"/>
      <c r="O2" s="1089"/>
      <c r="P2" s="1089"/>
      <c r="Q2" s="1089"/>
      <c r="R2" s="1089"/>
      <c r="S2" s="1089"/>
      <c r="T2" s="1089"/>
    </row>
    <row r="3" spans="1:21" s="97" customFormat="1" x14ac:dyDescent="0.25">
      <c r="A3" s="907" t="s">
        <v>3073</v>
      </c>
      <c r="L3" s="908"/>
      <c r="M3" s="1089"/>
      <c r="N3" s="1089"/>
      <c r="O3" s="1089"/>
      <c r="P3" s="1089"/>
      <c r="Q3" s="1089"/>
      <c r="R3" s="1089"/>
      <c r="S3" s="1089"/>
      <c r="T3" s="1089"/>
    </row>
    <row r="4" spans="1:21" s="97" customFormat="1" x14ac:dyDescent="0.25">
      <c r="A4" s="909" t="s">
        <v>3039</v>
      </c>
      <c r="L4" s="908"/>
      <c r="N4" s="910" t="s">
        <v>1935</v>
      </c>
      <c r="O4" s="911" t="s">
        <v>1937</v>
      </c>
      <c r="P4" s="911" t="s">
        <v>1939</v>
      </c>
      <c r="Q4" s="911" t="s">
        <v>1940</v>
      </c>
      <c r="R4" s="911" t="s">
        <v>1941</v>
      </c>
      <c r="S4" s="911" t="s">
        <v>1942</v>
      </c>
      <c r="T4" s="912" t="s">
        <v>3040</v>
      </c>
    </row>
    <row r="5" spans="1:21" s="97" customFormat="1" x14ac:dyDescent="0.25">
      <c r="A5" s="97" t="s">
        <v>3074</v>
      </c>
      <c r="L5" s="908"/>
      <c r="M5" s="913" t="s">
        <v>3041</v>
      </c>
      <c r="N5" s="914">
        <v>750000</v>
      </c>
      <c r="O5" s="915">
        <v>95000</v>
      </c>
      <c r="P5" s="915">
        <v>250000</v>
      </c>
      <c r="Q5" s="915">
        <v>450000</v>
      </c>
      <c r="R5" s="915">
        <v>600000</v>
      </c>
      <c r="S5" s="916">
        <v>-25000</v>
      </c>
      <c r="T5" s="917">
        <f>SUM(N5:S5)</f>
        <v>2120000</v>
      </c>
    </row>
    <row r="6" spans="1:21" s="97" customFormat="1" x14ac:dyDescent="0.25">
      <c r="A6" s="97" t="s">
        <v>3077</v>
      </c>
      <c r="L6" s="908"/>
      <c r="M6" s="913" t="s">
        <v>3042</v>
      </c>
      <c r="N6" s="918">
        <v>475000</v>
      </c>
      <c r="O6" s="919">
        <v>225000</v>
      </c>
      <c r="P6" s="919">
        <v>-120000</v>
      </c>
      <c r="Q6" s="919">
        <v>850000</v>
      </c>
      <c r="R6" s="919">
        <v>1100000</v>
      </c>
      <c r="S6" s="920">
        <v>790000</v>
      </c>
      <c r="T6" s="917">
        <f>SUM(N6:S6)</f>
        <v>3320000</v>
      </c>
    </row>
    <row r="7" spans="1:21" s="97" customFormat="1" x14ac:dyDescent="0.25">
      <c r="A7" s="97" t="s">
        <v>3043</v>
      </c>
      <c r="L7" s="908"/>
      <c r="M7" s="913" t="s">
        <v>1894</v>
      </c>
      <c r="N7" s="921">
        <v>980000</v>
      </c>
      <c r="O7" s="922">
        <v>860000</v>
      </c>
      <c r="P7" s="922">
        <v>700000</v>
      </c>
      <c r="Q7" s="922">
        <v>-125000</v>
      </c>
      <c r="R7" s="922">
        <v>990000</v>
      </c>
      <c r="S7" s="923">
        <v>790000</v>
      </c>
      <c r="T7" s="924">
        <f>SUM(N7:S7)</f>
        <v>4195000</v>
      </c>
    </row>
    <row r="8" spans="1:21" s="97" customFormat="1" x14ac:dyDescent="0.25">
      <c r="A8" s="97" t="s">
        <v>3044</v>
      </c>
      <c r="L8" s="908"/>
    </row>
    <row r="9" spans="1:21" s="97" customFormat="1" x14ac:dyDescent="0.25">
      <c r="A9" s="97" t="s">
        <v>3075</v>
      </c>
      <c r="L9" s="908"/>
      <c r="M9" s="97" t="s">
        <v>3045</v>
      </c>
    </row>
    <row r="10" spans="1:21" ht="29.45" customHeight="1" x14ac:dyDescent="0.25">
      <c r="A10" s="925" t="s">
        <v>3076</v>
      </c>
      <c r="L10" s="488"/>
      <c r="M10" s="926"/>
      <c r="N10" s="927"/>
      <c r="O10" s="927"/>
      <c r="P10" s="927"/>
      <c r="Q10" s="927"/>
      <c r="R10" s="927"/>
      <c r="S10" s="927"/>
      <c r="T10" s="508"/>
    </row>
    <row r="11" spans="1:21" ht="29.45" customHeight="1" x14ac:dyDescent="0.25">
      <c r="A11" s="2" t="s">
        <v>3046</v>
      </c>
      <c r="L11" s="488"/>
      <c r="M11" s="928" t="str">
        <f>'Mini dashboard voorbeeld'!B3</f>
        <v>Gezondheid</v>
      </c>
      <c r="N11" s="929" cm="1">
        <f t="array" ref="N11">INDEX(N5:N7,$M$14)</f>
        <v>750000</v>
      </c>
      <c r="O11" s="929" cm="1">
        <f t="array" ref="O11">INDEX(O5:O7,$M$14)</f>
        <v>95000</v>
      </c>
      <c r="P11" s="929" cm="1">
        <f t="array" ref="P11">INDEX(P5:P7,$M$14)</f>
        <v>250000</v>
      </c>
      <c r="Q11" s="929" cm="1">
        <f t="array" ref="Q11">INDEX(Q5:Q7,$M$14)</f>
        <v>450000</v>
      </c>
      <c r="R11" s="929" cm="1">
        <f t="array" ref="R11">INDEX(R5:R7,$M$14)</f>
        <v>600000</v>
      </c>
      <c r="S11" s="929" cm="1">
        <f t="array" ref="S11">INDEX(S5:S7,$M$14)</f>
        <v>-25000</v>
      </c>
    </row>
    <row r="12" spans="1:21" x14ac:dyDescent="0.25">
      <c r="A12" s="97" t="s">
        <v>3047</v>
      </c>
      <c r="L12" s="488"/>
      <c r="M12" t="s">
        <v>3048</v>
      </c>
    </row>
    <row r="13" spans="1:21" x14ac:dyDescent="0.25">
      <c r="A13" s="97" t="s">
        <v>3049</v>
      </c>
      <c r="L13" s="488"/>
      <c r="M13" t="s">
        <v>3050</v>
      </c>
    </row>
    <row r="14" spans="1:21" ht="15.75" x14ac:dyDescent="0.25">
      <c r="L14" s="488"/>
      <c r="M14" s="904">
        <f>MATCH($M$11,$M$5:$M$7,0)</f>
        <v>1</v>
      </c>
      <c r="N14" s="930" t="s">
        <v>3051</v>
      </c>
    </row>
    <row r="15" spans="1:21" s="97" customFormat="1" ht="17.45" customHeight="1" x14ac:dyDescent="0.25">
      <c r="A15" s="698" t="s">
        <v>3078</v>
      </c>
      <c r="L15" s="908"/>
      <c r="M15" s="931"/>
    </row>
    <row r="16" spans="1:21" s="97" customFormat="1" ht="17.45" customHeight="1" x14ac:dyDescent="0.25">
      <c r="A16" s="97" t="s">
        <v>3052</v>
      </c>
      <c r="L16" s="908"/>
      <c r="M16" s="97" t="s">
        <v>1628</v>
      </c>
    </row>
    <row r="17" spans="1:20" s="97" customFormat="1" x14ac:dyDescent="0.25">
      <c r="A17" s="97" t="s">
        <v>3079</v>
      </c>
      <c r="L17" s="908"/>
    </row>
    <row r="18" spans="1:20" s="97" customFormat="1" x14ac:dyDescent="0.25">
      <c r="A18" s="97" t="s">
        <v>3053</v>
      </c>
      <c r="L18" s="908"/>
    </row>
    <row r="19" spans="1:20" s="97" customFormat="1" x14ac:dyDescent="0.25">
      <c r="A19" s="97" t="s">
        <v>3054</v>
      </c>
      <c r="L19" s="908"/>
    </row>
    <row r="20" spans="1:20" s="97" customFormat="1" x14ac:dyDescent="0.25">
      <c r="A20" s="97" t="s">
        <v>3055</v>
      </c>
      <c r="L20" s="908"/>
      <c r="T20" s="97" t="s">
        <v>3071</v>
      </c>
    </row>
    <row r="21" spans="1:20" s="97" customFormat="1" x14ac:dyDescent="0.25">
      <c r="L21" s="908"/>
      <c r="T21" s="97" t="s">
        <v>3072</v>
      </c>
    </row>
    <row r="22" spans="1:20" ht="15.75" x14ac:dyDescent="0.25">
      <c r="A22" s="698" t="s">
        <v>3056</v>
      </c>
      <c r="L22" s="488"/>
    </row>
    <row r="23" spans="1:20" x14ac:dyDescent="0.25">
      <c r="A23" s="97" t="s">
        <v>3057</v>
      </c>
      <c r="L23" s="488"/>
    </row>
    <row r="24" spans="1:20" x14ac:dyDescent="0.25">
      <c r="A24" s="97" t="s">
        <v>3058</v>
      </c>
      <c r="L24" s="488"/>
    </row>
    <row r="25" spans="1:20" x14ac:dyDescent="0.25">
      <c r="A25" s="97" t="s">
        <v>3080</v>
      </c>
      <c r="L25" s="488"/>
    </row>
    <row r="26" spans="1:20" x14ac:dyDescent="0.25">
      <c r="A26" s="97" t="s">
        <v>3081</v>
      </c>
      <c r="L26" s="488"/>
      <c r="M26" t="s">
        <v>3059</v>
      </c>
    </row>
    <row r="27" spans="1:20" x14ac:dyDescent="0.25">
      <c r="A27" s="97" t="s">
        <v>3060</v>
      </c>
      <c r="L27" s="488"/>
    </row>
    <row r="28" spans="1:20" x14ac:dyDescent="0.25">
      <c r="L28" s="488"/>
    </row>
    <row r="29" spans="1:20" ht="15.75" x14ac:dyDescent="0.25">
      <c r="A29" s="698" t="s">
        <v>3061</v>
      </c>
      <c r="L29" s="488"/>
    </row>
    <row r="30" spans="1:20" x14ac:dyDescent="0.25">
      <c r="A30" s="97" t="s">
        <v>3062</v>
      </c>
      <c r="L30" s="488"/>
    </row>
    <row r="31" spans="1:20" x14ac:dyDescent="0.25">
      <c r="A31" t="s">
        <v>3063</v>
      </c>
      <c r="L31" s="488"/>
    </row>
    <row r="32" spans="1:20" x14ac:dyDescent="0.25">
      <c r="L32" s="488"/>
      <c r="T32" t="s">
        <v>3064</v>
      </c>
    </row>
    <row r="33" spans="1:12" ht="15.75" x14ac:dyDescent="0.25">
      <c r="A33" s="2" t="s">
        <v>3067</v>
      </c>
      <c r="L33" s="488"/>
    </row>
    <row r="34" spans="1:12" x14ac:dyDescent="0.25">
      <c r="A34" t="s">
        <v>3070</v>
      </c>
      <c r="L34" s="488"/>
    </row>
    <row r="35" spans="1:12" x14ac:dyDescent="0.25">
      <c r="A35" t="s">
        <v>3069</v>
      </c>
      <c r="L35" s="488"/>
    </row>
    <row r="36" spans="1:12" x14ac:dyDescent="0.25">
      <c r="A36" t="s">
        <v>3068</v>
      </c>
    </row>
    <row r="37" spans="1:12" x14ac:dyDescent="0.25">
      <c r="A37" t="s">
        <v>3082</v>
      </c>
    </row>
  </sheetData>
  <mergeCells count="3">
    <mergeCell ref="A1:K1"/>
    <mergeCell ref="M1:U1"/>
    <mergeCell ref="M2:T3"/>
  </mergeCells>
  <pageMargins left="0.7" right="0.7" top="0.75" bottom="0.75" header="0.3" footer="0.3"/>
  <pageSetup paperSize="9" scale="64" orientation="landscape" r:id="rId1"/>
  <colBreaks count="1" manualBreakCount="1">
    <brk id="21" max="1048575" man="1"/>
  </colBreaks>
  <drawing r:id="rId2"/>
  <extLst>
    <ext xmlns:x14="http://schemas.microsoft.com/office/spreadsheetml/2009/9/main" uri="{05C60535-1F16-4fd2-B633-F4F36F0B64E0}">
      <x14:sparklineGroups xmlns:xm="http://schemas.microsoft.com/office/excel/2006/main">
        <x14:sparklineGroup manualMax="0" manualMin="0" lineWeight="3" displayEmptyCellsAs="gap" high="1" low="1" xr2:uid="{2542A365-F686-4B1E-ABA1-CB8CB82F54F9}">
          <x14:colorSeries theme="7"/>
          <x14:colorNegative theme="8"/>
          <x14:colorAxis rgb="FF000000"/>
          <x14:colorMarkers theme="7" tint="-0.249977111117893"/>
          <x14:colorFirst theme="7" tint="-0.249977111117893"/>
          <x14:colorLast theme="7" tint="-0.249977111117893"/>
          <x14:colorHigh rgb="FF00B050"/>
          <x14:colorLow rgb="FFFF0000"/>
          <x14:sparklines>
            <x14:sparkline>
              <xm:f>Opdrachten!N11:S11</xm:f>
              <xm:sqref>T11</xm:sqref>
            </x14:sparkline>
          </x14:sparklines>
        </x14:sparklineGroup>
      </x14:sparklineGroup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1C334-9B23-46BA-8B6E-D88AFAF63A8E}">
  <sheetPr>
    <tabColor rgb="FFFFC000"/>
  </sheetPr>
  <dimension ref="B1:XFC29"/>
  <sheetViews>
    <sheetView showGridLines="0" zoomScaleNormal="100" workbookViewId="0">
      <selection activeCell="B4" sqref="B4"/>
    </sheetView>
  </sheetViews>
  <sheetFormatPr defaultColWidth="0" defaultRowHeight="14.45" customHeight="1" zeroHeight="1" x14ac:dyDescent="0.25"/>
  <cols>
    <col min="1" max="1" width="8.85546875" customWidth="1"/>
    <col min="2" max="2" width="19.7109375" customWidth="1"/>
    <col min="3" max="3" width="5" customWidth="1"/>
    <col min="4" max="19" width="8.85546875" customWidth="1"/>
    <col min="20" max="20" width="10.85546875" customWidth="1"/>
    <col min="21" max="16383" width="8.85546875" hidden="1"/>
    <col min="16384" max="16384" width="1.28515625" customWidth="1"/>
  </cols>
  <sheetData>
    <row r="1" spans="2:19" ht="14.45" customHeight="1" x14ac:dyDescent="0.3">
      <c r="B1" s="905"/>
      <c r="C1" s="905"/>
      <c r="D1" s="935" t="s">
        <v>3087</v>
      </c>
      <c r="E1" s="905"/>
      <c r="F1" s="905"/>
      <c r="G1" s="905"/>
      <c r="H1" s="905"/>
      <c r="I1" s="905"/>
      <c r="J1" s="905"/>
      <c r="K1" s="905"/>
      <c r="L1" s="905"/>
      <c r="M1" s="905"/>
      <c r="N1" s="905"/>
      <c r="O1" s="905"/>
    </row>
    <row r="2" spans="2:19" ht="14.45" customHeight="1" x14ac:dyDescent="0.3">
      <c r="B2" s="905" t="s">
        <v>3035</v>
      </c>
      <c r="C2" s="905"/>
      <c r="E2" s="905"/>
      <c r="F2" s="937" t="s">
        <v>83</v>
      </c>
      <c r="G2" s="905"/>
      <c r="H2" s="905"/>
      <c r="I2" s="905"/>
      <c r="J2" s="905"/>
      <c r="K2" s="905"/>
      <c r="L2" s="905"/>
      <c r="M2" s="905"/>
      <c r="N2" s="905"/>
      <c r="O2" s="905"/>
      <c r="Q2" s="1090" t="s">
        <v>992</v>
      </c>
      <c r="R2" s="1090"/>
      <c r="S2" s="1090"/>
    </row>
    <row r="3" spans="2:19" ht="27.6" customHeight="1" x14ac:dyDescent="0.25">
      <c r="B3" s="932" t="s">
        <v>3041</v>
      </c>
      <c r="F3" s="936">
        <f>IF(B3="Licht",Opdrachten!T6,IF(B3="Gezondheid",Opdrachten!T5,Opdrachten!T7))</f>
        <v>2120000</v>
      </c>
      <c r="Q3" s="1090"/>
      <c r="R3" s="1090"/>
      <c r="S3" s="1090"/>
    </row>
    <row r="4" spans="2:19" ht="15" x14ac:dyDescent="0.25">
      <c r="B4" s="933" t="s">
        <v>3065</v>
      </c>
      <c r="G4" s="934"/>
    </row>
    <row r="5" spans="2:19" ht="15" x14ac:dyDescent="0.25"/>
    <row r="6" spans="2:19" ht="15" x14ac:dyDescent="0.25"/>
    <row r="7" spans="2:19" ht="15" x14ac:dyDescent="0.25"/>
    <row r="8" spans="2:19" ht="15" x14ac:dyDescent="0.25"/>
    <row r="9" spans="2:19" ht="15" x14ac:dyDescent="0.25">
      <c r="E9" s="934" t="s">
        <v>3066</v>
      </c>
    </row>
    <row r="10" spans="2:19" ht="15" x14ac:dyDescent="0.25"/>
    <row r="11" spans="2:19" ht="15" x14ac:dyDescent="0.25"/>
    <row r="12" spans="2:19" ht="15" x14ac:dyDescent="0.25"/>
    <row r="13" spans="2:19" ht="15" x14ac:dyDescent="0.25"/>
    <row r="14" spans="2:19" ht="15" x14ac:dyDescent="0.25"/>
    <row r="15" spans="2:19" ht="15" x14ac:dyDescent="0.25"/>
    <row r="16" spans="2:19" ht="15" x14ac:dyDescent="0.25"/>
    <row r="17" spans="20:20" ht="15" x14ac:dyDescent="0.25"/>
    <row r="18" spans="20:20" ht="15" x14ac:dyDescent="0.25"/>
    <row r="19" spans="20:20" ht="15" x14ac:dyDescent="0.25"/>
    <row r="20" spans="20:20" ht="15" x14ac:dyDescent="0.25"/>
    <row r="21" spans="20:20" ht="15" x14ac:dyDescent="0.25"/>
    <row r="22" spans="20:20" ht="15" x14ac:dyDescent="0.25"/>
    <row r="23" spans="20:20" ht="15" x14ac:dyDescent="0.25"/>
    <row r="24" spans="20:20" ht="15" x14ac:dyDescent="0.25"/>
    <row r="25" spans="20:20" ht="15" x14ac:dyDescent="0.25"/>
    <row r="26" spans="20:20" ht="15" x14ac:dyDescent="0.25"/>
    <row r="27" spans="20:20" ht="15" x14ac:dyDescent="0.25"/>
    <row r="28" spans="20:20" ht="15" x14ac:dyDescent="0.25">
      <c r="T28" t="s">
        <v>1</v>
      </c>
    </row>
    <row r="29" spans="20:20" ht="23.45" customHeight="1" x14ac:dyDescent="0.25"/>
  </sheetData>
  <mergeCells count="1">
    <mergeCell ref="Q2:S3"/>
  </mergeCells>
  <pageMargins left="0.7" right="0.7" top="0.75" bottom="0.75" header="0.3" footer="0.3"/>
  <pageSetup paperSize="9" scale="58" orientation="landscape" r:id="rId1"/>
  <drawing r:id="rId2"/>
  <legacyDrawing r:id="rId3"/>
  <picture r:id="rId4"/>
  <extLst>
    <ext xmlns:x14="http://schemas.microsoft.com/office/spreadsheetml/2009/9/main" uri="{CCE6A557-97BC-4b89-ADB6-D9C93CAAB3DF}">
      <x14:dataValidations xmlns:xm="http://schemas.microsoft.com/office/excel/2006/main" count="1">
        <x14:dataValidation type="list" allowBlank="1" showInputMessage="1" showErrorMessage="1" xr:uid="{2BBC90DC-A9F5-4C14-B64B-82EE226EAEB6}">
          <x14:formula1>
            <xm:f>Opdrachten!$M$5:$M$7</xm:f>
          </x14:formula1>
          <xm:sqref>B3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FCE7D-5A31-4F12-BDCF-EA68F22524BD}">
  <dimension ref="A1:D120"/>
  <sheetViews>
    <sheetView topLeftCell="A25" workbookViewId="0">
      <selection activeCell="A104" sqref="A104:D104"/>
    </sheetView>
  </sheetViews>
  <sheetFormatPr defaultRowHeight="15" x14ac:dyDescent="0.25"/>
  <cols>
    <col min="1" max="1" width="23.7109375" style="207" customWidth="1"/>
    <col min="2" max="2" width="21.5703125" customWidth="1"/>
  </cols>
  <sheetData>
    <row r="1" spans="1:4" ht="17.25" x14ac:dyDescent="0.3">
      <c r="A1" s="990" t="s">
        <v>2943</v>
      </c>
      <c r="B1" s="990"/>
    </row>
    <row r="2" spans="1:4" ht="17.25" x14ac:dyDescent="0.3">
      <c r="A2" s="840">
        <f ca="1">OFFSET(D4,2,-2,1,1)</f>
        <v>4</v>
      </c>
      <c r="B2" s="841" t="s">
        <v>2942</v>
      </c>
    </row>
    <row r="3" spans="1:4" ht="17.25" x14ac:dyDescent="0.3">
      <c r="A3" s="842">
        <f ca="1">SUM(OFFSET(D3:F5,3,-2,3,3))</f>
        <v>504</v>
      </c>
      <c r="B3" s="841" t="s">
        <v>2944</v>
      </c>
    </row>
    <row r="4" spans="1:4" ht="17.25" x14ac:dyDescent="0.3">
      <c r="A4" s="841" t="str">
        <f ca="1">OFFSET(D3,-2,-3)</f>
        <v>Functie Verschuiving</v>
      </c>
      <c r="B4" t="s">
        <v>2945</v>
      </c>
      <c r="D4" s="843"/>
    </row>
    <row r="5" spans="1:4" ht="17.25" x14ac:dyDescent="0.3">
      <c r="A5" s="841" t="e">
        <f ca="1">OFFSET(D3,-3,-3)</f>
        <v>#REF!</v>
      </c>
      <c r="B5" s="841" t="s">
        <v>2946</v>
      </c>
    </row>
    <row r="6" spans="1:4" x14ac:dyDescent="0.25">
      <c r="B6">
        <v>4</v>
      </c>
    </row>
    <row r="7" spans="1:4" x14ac:dyDescent="0.25">
      <c r="B7">
        <v>200</v>
      </c>
    </row>
    <row r="8" spans="1:4" x14ac:dyDescent="0.25">
      <c r="B8">
        <v>300</v>
      </c>
    </row>
    <row r="20" spans="1:4" x14ac:dyDescent="0.25">
      <c r="A20" s="985" t="s">
        <v>2947</v>
      </c>
      <c r="B20" s="985"/>
      <c r="C20" s="985"/>
      <c r="D20" s="985"/>
    </row>
    <row r="21" spans="1:4" x14ac:dyDescent="0.25">
      <c r="A21" s="985" t="s">
        <v>2948</v>
      </c>
      <c r="B21" s="985"/>
      <c r="C21" s="985"/>
      <c r="D21" s="985"/>
    </row>
    <row r="22" spans="1:4" x14ac:dyDescent="0.25">
      <c r="A22" s="985" t="s">
        <v>2949</v>
      </c>
      <c r="B22" s="985"/>
      <c r="C22" s="985"/>
      <c r="D22" s="985"/>
    </row>
    <row r="23" spans="1:4" ht="45" customHeight="1" x14ac:dyDescent="0.25">
      <c r="A23" s="985" t="s">
        <v>2950</v>
      </c>
      <c r="B23" s="985"/>
      <c r="C23" s="985"/>
      <c r="D23" s="985"/>
    </row>
    <row r="24" spans="1:4" x14ac:dyDescent="0.25">
      <c r="A24" s="985"/>
      <c r="B24" s="985"/>
      <c r="C24" s="985"/>
      <c r="D24" s="985"/>
    </row>
    <row r="25" spans="1:4" ht="15" customHeight="1" x14ac:dyDescent="0.25">
      <c r="A25" s="988" t="s">
        <v>2951</v>
      </c>
      <c r="B25" s="988"/>
      <c r="C25" s="988"/>
      <c r="D25" s="988"/>
    </row>
    <row r="26" spans="1:4" x14ac:dyDescent="0.25">
      <c r="A26" s="985"/>
      <c r="B26" s="985"/>
      <c r="C26" s="985"/>
      <c r="D26" s="985"/>
    </row>
    <row r="27" spans="1:4" x14ac:dyDescent="0.25">
      <c r="A27" s="989" t="s">
        <v>2952</v>
      </c>
      <c r="B27" s="989"/>
      <c r="C27" s="989"/>
      <c r="D27" s="989"/>
    </row>
    <row r="28" spans="1:4" ht="22.5" customHeight="1" x14ac:dyDescent="0.25">
      <c r="A28" s="985" t="s">
        <v>2953</v>
      </c>
      <c r="B28" s="985"/>
      <c r="C28" s="985"/>
      <c r="D28" s="985"/>
    </row>
    <row r="29" spans="1:4" x14ac:dyDescent="0.25">
      <c r="A29" s="986"/>
      <c r="B29" s="986"/>
      <c r="C29" s="986"/>
      <c r="D29" s="986"/>
    </row>
    <row r="30" spans="1:4" ht="22.5" customHeight="1" x14ac:dyDescent="0.25">
      <c r="A30" s="985" t="s">
        <v>2954</v>
      </c>
      <c r="B30" s="985"/>
      <c r="C30" s="985"/>
      <c r="D30" s="985"/>
    </row>
    <row r="31" spans="1:4" ht="22.5" customHeight="1" x14ac:dyDescent="0.25">
      <c r="A31" s="985" t="s">
        <v>2955</v>
      </c>
      <c r="B31" s="985"/>
      <c r="C31" s="985"/>
      <c r="D31" s="985"/>
    </row>
    <row r="32" spans="1:4" x14ac:dyDescent="0.25">
      <c r="A32" s="985"/>
      <c r="B32" s="985"/>
      <c r="C32" s="985"/>
      <c r="D32" s="985"/>
    </row>
    <row r="33" spans="1:4" ht="22.5" customHeight="1" x14ac:dyDescent="0.25">
      <c r="A33" s="985" t="s">
        <v>2956</v>
      </c>
      <c r="B33" s="985"/>
      <c r="C33" s="985"/>
      <c r="D33" s="985"/>
    </row>
    <row r="34" spans="1:4" ht="56.25" customHeight="1" x14ac:dyDescent="0.25">
      <c r="A34" s="985" t="s">
        <v>2957</v>
      </c>
      <c r="B34" s="985"/>
      <c r="C34" s="985"/>
      <c r="D34" s="985"/>
    </row>
    <row r="35" spans="1:4" x14ac:dyDescent="0.25">
      <c r="A35" s="985"/>
      <c r="B35" s="985"/>
      <c r="C35" s="985"/>
      <c r="D35" s="985"/>
    </row>
    <row r="36" spans="1:4" ht="67.5" customHeight="1" x14ac:dyDescent="0.25">
      <c r="A36" s="985" t="s">
        <v>2958</v>
      </c>
      <c r="B36" s="985"/>
      <c r="C36" s="985"/>
      <c r="D36" s="985"/>
    </row>
    <row r="37" spans="1:4" x14ac:dyDescent="0.25">
      <c r="A37" s="985"/>
      <c r="B37" s="985"/>
      <c r="C37" s="985"/>
      <c r="D37" s="985"/>
    </row>
    <row r="38" spans="1:4" ht="78.75" customHeight="1" x14ac:dyDescent="0.25">
      <c r="A38" s="985" t="s">
        <v>2959</v>
      </c>
      <c r="B38" s="985"/>
      <c r="C38" s="985"/>
      <c r="D38" s="985"/>
    </row>
    <row r="39" spans="1:4" x14ac:dyDescent="0.25">
      <c r="A39" s="985"/>
      <c r="B39" s="985"/>
      <c r="C39" s="985"/>
      <c r="D39" s="985"/>
    </row>
    <row r="40" spans="1:4" ht="33.75" customHeight="1" x14ac:dyDescent="0.25">
      <c r="A40" s="985" t="s">
        <v>2960</v>
      </c>
      <c r="B40" s="985"/>
      <c r="C40" s="985"/>
      <c r="D40" s="985"/>
    </row>
    <row r="41" spans="1:4" x14ac:dyDescent="0.25">
      <c r="A41" s="985"/>
      <c r="B41" s="985"/>
      <c r="C41" s="985"/>
      <c r="D41" s="985"/>
    </row>
    <row r="42" spans="1:4" ht="33.75" customHeight="1" x14ac:dyDescent="0.25">
      <c r="A42" s="985" t="s">
        <v>2961</v>
      </c>
      <c r="B42" s="985"/>
      <c r="C42" s="985"/>
      <c r="D42" s="985"/>
    </row>
    <row r="43" spans="1:4" x14ac:dyDescent="0.25">
      <c r="A43" s="985"/>
      <c r="B43" s="985"/>
      <c r="C43" s="985"/>
      <c r="D43" s="985"/>
    </row>
    <row r="44" spans="1:4" ht="22.5" customHeight="1" x14ac:dyDescent="0.25">
      <c r="A44" s="985" t="s">
        <v>2962</v>
      </c>
      <c r="B44" s="985"/>
      <c r="C44" s="985"/>
      <c r="D44" s="985"/>
    </row>
    <row r="45" spans="1:4" x14ac:dyDescent="0.25">
      <c r="A45" s="985"/>
      <c r="B45" s="985"/>
      <c r="C45" s="985"/>
      <c r="D45" s="985"/>
    </row>
    <row r="46" spans="1:4" ht="56.25" customHeight="1" x14ac:dyDescent="0.25">
      <c r="A46" s="985" t="s">
        <v>2963</v>
      </c>
      <c r="B46" s="985"/>
      <c r="C46" s="985"/>
      <c r="D46" s="985"/>
    </row>
    <row r="47" spans="1:4" x14ac:dyDescent="0.25">
      <c r="A47" s="985"/>
      <c r="B47" s="985"/>
      <c r="C47" s="985"/>
      <c r="D47" s="985"/>
    </row>
    <row r="48" spans="1:4" x14ac:dyDescent="0.25">
      <c r="A48" s="985" t="s">
        <v>2964</v>
      </c>
      <c r="B48" s="985"/>
      <c r="C48" s="985"/>
      <c r="D48" s="985"/>
    </row>
    <row r="49" spans="1:4" ht="22.5" customHeight="1" x14ac:dyDescent="0.25">
      <c r="A49" s="985" t="s">
        <v>2965</v>
      </c>
      <c r="B49" s="985"/>
      <c r="C49" s="985"/>
      <c r="D49" s="985"/>
    </row>
    <row r="50" spans="1:4" x14ac:dyDescent="0.25">
      <c r="A50" s="986"/>
      <c r="B50" s="986"/>
      <c r="C50" s="986"/>
      <c r="D50" s="986"/>
    </row>
    <row r="51" spans="1:4" x14ac:dyDescent="0.25">
      <c r="A51" s="985"/>
      <c r="B51" s="985"/>
      <c r="C51" s="985"/>
      <c r="D51" s="985"/>
    </row>
    <row r="52" spans="1:4" ht="33.75" customHeight="1" x14ac:dyDescent="0.25">
      <c r="A52" s="985" t="s">
        <v>2966</v>
      </c>
      <c r="B52" s="985"/>
      <c r="C52" s="985"/>
      <c r="D52" s="985"/>
    </row>
    <row r="53" spans="1:4" x14ac:dyDescent="0.25">
      <c r="A53" s="985"/>
      <c r="B53" s="985"/>
      <c r="C53" s="985"/>
      <c r="D53" s="985"/>
    </row>
    <row r="54" spans="1:4" ht="45" customHeight="1" x14ac:dyDescent="0.25">
      <c r="A54" s="985" t="s">
        <v>2967</v>
      </c>
      <c r="B54" s="985"/>
      <c r="C54" s="985"/>
      <c r="D54" s="985"/>
    </row>
    <row r="55" spans="1:4" x14ac:dyDescent="0.25">
      <c r="A55" s="986"/>
      <c r="B55" s="986"/>
      <c r="C55" s="986"/>
      <c r="D55" s="986"/>
    </row>
    <row r="56" spans="1:4" x14ac:dyDescent="0.25">
      <c r="A56" s="985"/>
      <c r="B56" s="985"/>
      <c r="C56" s="985"/>
      <c r="D56" s="985"/>
    </row>
    <row r="57" spans="1:4" x14ac:dyDescent="0.25">
      <c r="A57" s="985" t="s">
        <v>2968</v>
      </c>
      <c r="B57" s="985"/>
      <c r="C57" s="985"/>
      <c r="D57" s="985"/>
    </row>
    <row r="58" spans="1:4" x14ac:dyDescent="0.25">
      <c r="A58" s="985"/>
      <c r="B58" s="985"/>
      <c r="C58" s="985"/>
      <c r="D58" s="985"/>
    </row>
    <row r="59" spans="1:4" ht="56.25" customHeight="1" x14ac:dyDescent="0.25">
      <c r="A59" s="985" t="s">
        <v>2969</v>
      </c>
      <c r="B59" s="985"/>
      <c r="C59" s="985"/>
      <c r="D59" s="985"/>
    </row>
    <row r="60" spans="1:4" x14ac:dyDescent="0.25">
      <c r="A60" s="986"/>
      <c r="B60" s="986"/>
      <c r="C60" s="986"/>
      <c r="D60" s="986"/>
    </row>
    <row r="61" spans="1:4" x14ac:dyDescent="0.25">
      <c r="A61" s="985"/>
      <c r="B61" s="985"/>
      <c r="C61" s="985"/>
      <c r="D61" s="985"/>
    </row>
    <row r="62" spans="1:4" x14ac:dyDescent="0.25">
      <c r="A62" s="985" t="s">
        <v>2970</v>
      </c>
      <c r="B62" s="985"/>
      <c r="C62" s="985"/>
      <c r="D62" s="985"/>
    </row>
    <row r="63" spans="1:4" x14ac:dyDescent="0.25">
      <c r="A63" s="985"/>
      <c r="B63" s="985"/>
      <c r="C63" s="985"/>
      <c r="D63" s="985"/>
    </row>
    <row r="64" spans="1:4" ht="45" customHeight="1" x14ac:dyDescent="0.25">
      <c r="A64" s="985" t="s">
        <v>2971</v>
      </c>
      <c r="B64" s="985"/>
      <c r="C64" s="985"/>
      <c r="D64" s="985"/>
    </row>
    <row r="65" spans="1:4" x14ac:dyDescent="0.25">
      <c r="A65" s="986"/>
      <c r="B65" s="986"/>
      <c r="C65" s="986"/>
      <c r="D65" s="986"/>
    </row>
    <row r="66" spans="1:4" x14ac:dyDescent="0.25">
      <c r="A66" s="985"/>
      <c r="B66" s="985"/>
      <c r="C66" s="985"/>
      <c r="D66" s="985"/>
    </row>
    <row r="67" spans="1:4" ht="45" customHeight="1" x14ac:dyDescent="0.25">
      <c r="A67" s="985" t="s">
        <v>2972</v>
      </c>
      <c r="B67" s="985"/>
      <c r="C67" s="985"/>
      <c r="D67" s="985"/>
    </row>
    <row r="68" spans="1:4" x14ac:dyDescent="0.25">
      <c r="A68" s="984"/>
      <c r="B68" s="984"/>
      <c r="C68" s="984"/>
      <c r="D68" s="984"/>
    </row>
    <row r="69" spans="1:4" x14ac:dyDescent="0.25">
      <c r="A69" s="984"/>
      <c r="B69" s="984"/>
      <c r="C69" s="984"/>
      <c r="D69" s="984"/>
    </row>
    <row r="70" spans="1:4" x14ac:dyDescent="0.25">
      <c r="A70" s="984"/>
      <c r="B70" s="984"/>
      <c r="C70" s="984"/>
      <c r="D70" s="984"/>
    </row>
    <row r="71" spans="1:4" x14ac:dyDescent="0.25">
      <c r="A71" s="984"/>
      <c r="B71" s="984"/>
      <c r="C71" s="984"/>
      <c r="D71" s="984"/>
    </row>
    <row r="72" spans="1:4" x14ac:dyDescent="0.25">
      <c r="A72" s="984"/>
      <c r="B72" s="984"/>
      <c r="C72" s="984"/>
      <c r="D72" s="984"/>
    </row>
    <row r="73" spans="1:4" ht="33.75" customHeight="1" x14ac:dyDescent="0.25">
      <c r="A73" s="985" t="s">
        <v>2973</v>
      </c>
      <c r="B73" s="985"/>
      <c r="C73" s="985"/>
      <c r="D73" s="985"/>
    </row>
    <row r="74" spans="1:4" ht="22.5" customHeight="1" x14ac:dyDescent="0.25">
      <c r="A74" s="985" t="s">
        <v>2974</v>
      </c>
      <c r="B74" s="985"/>
      <c r="C74" s="985"/>
      <c r="D74" s="985"/>
    </row>
    <row r="75" spans="1:4" ht="22.5" customHeight="1" x14ac:dyDescent="0.25">
      <c r="A75" s="985" t="s">
        <v>2975</v>
      </c>
      <c r="B75" s="985"/>
      <c r="C75" s="985"/>
      <c r="D75" s="985"/>
    </row>
    <row r="76" spans="1:4" x14ac:dyDescent="0.25">
      <c r="A76" s="986"/>
      <c r="B76" s="986"/>
      <c r="C76" s="986"/>
      <c r="D76" s="986"/>
    </row>
    <row r="77" spans="1:4" x14ac:dyDescent="0.25">
      <c r="A77" s="985"/>
      <c r="B77" s="985"/>
      <c r="C77" s="985"/>
      <c r="D77" s="985"/>
    </row>
    <row r="78" spans="1:4" x14ac:dyDescent="0.25">
      <c r="A78" s="985"/>
      <c r="B78" s="985"/>
      <c r="C78" s="985"/>
      <c r="D78" s="985"/>
    </row>
    <row r="79" spans="1:4" x14ac:dyDescent="0.25">
      <c r="A79" s="985"/>
      <c r="B79" s="985"/>
      <c r="C79" s="985"/>
      <c r="D79" s="985"/>
    </row>
    <row r="80" spans="1:4" x14ac:dyDescent="0.25">
      <c r="A80" s="985"/>
      <c r="B80" s="985"/>
      <c r="C80" s="985"/>
      <c r="D80" s="985"/>
    </row>
    <row r="81" spans="1:4" x14ac:dyDescent="0.25">
      <c r="A81" s="985"/>
      <c r="B81" s="985"/>
      <c r="C81" s="985"/>
      <c r="D81" s="985"/>
    </row>
    <row r="82" spans="1:4" x14ac:dyDescent="0.25">
      <c r="A82" s="985"/>
      <c r="B82" s="985"/>
      <c r="C82" s="985"/>
      <c r="D82" s="985"/>
    </row>
    <row r="83" spans="1:4" x14ac:dyDescent="0.25">
      <c r="A83" s="984"/>
      <c r="B83" s="984"/>
      <c r="C83" s="984"/>
      <c r="D83" s="984"/>
    </row>
    <row r="84" spans="1:4" x14ac:dyDescent="0.25">
      <c r="A84" s="984"/>
      <c r="B84" s="984"/>
      <c r="C84" s="984"/>
      <c r="D84" s="984"/>
    </row>
    <row r="85" spans="1:4" x14ac:dyDescent="0.25">
      <c r="A85" s="985" t="s">
        <v>2976</v>
      </c>
      <c r="B85" s="985"/>
      <c r="C85" s="985"/>
      <c r="D85" s="985"/>
    </row>
    <row r="86" spans="1:4" x14ac:dyDescent="0.25">
      <c r="A86" s="987" t="s">
        <v>2977</v>
      </c>
      <c r="B86" s="987"/>
      <c r="C86" s="987"/>
      <c r="D86" s="987"/>
    </row>
    <row r="87" spans="1:4" x14ac:dyDescent="0.25">
      <c r="A87" s="985"/>
      <c r="B87" s="985"/>
      <c r="C87" s="985"/>
      <c r="D87" s="985"/>
    </row>
    <row r="88" spans="1:4" ht="33.75" customHeight="1" x14ac:dyDescent="0.25">
      <c r="A88" s="985" t="s">
        <v>2978</v>
      </c>
      <c r="B88" s="985"/>
      <c r="C88" s="985"/>
      <c r="D88" s="985"/>
    </row>
    <row r="89" spans="1:4" x14ac:dyDescent="0.25">
      <c r="A89" s="986"/>
      <c r="B89" s="986"/>
      <c r="C89" s="986"/>
      <c r="D89" s="986"/>
    </row>
    <row r="90" spans="1:4" x14ac:dyDescent="0.25">
      <c r="A90" s="985"/>
      <c r="B90" s="985"/>
      <c r="C90" s="985"/>
      <c r="D90" s="985"/>
    </row>
    <row r="91" spans="1:4" x14ac:dyDescent="0.25">
      <c r="A91" s="985"/>
      <c r="B91" s="985"/>
      <c r="C91" s="985"/>
      <c r="D91" s="985"/>
    </row>
    <row r="92" spans="1:4" x14ac:dyDescent="0.25">
      <c r="A92" s="985"/>
      <c r="B92" s="985"/>
      <c r="C92" s="985"/>
      <c r="D92" s="985"/>
    </row>
    <row r="93" spans="1:4" x14ac:dyDescent="0.25">
      <c r="A93" s="984"/>
      <c r="B93" s="984"/>
      <c r="C93" s="984"/>
      <c r="D93" s="984"/>
    </row>
    <row r="94" spans="1:4" x14ac:dyDescent="0.25">
      <c r="A94" s="984"/>
      <c r="B94" s="984"/>
      <c r="C94" s="984"/>
      <c r="D94" s="984"/>
    </row>
    <row r="95" spans="1:4" ht="108.75" customHeight="1" x14ac:dyDescent="0.25">
      <c r="A95" s="985" t="s">
        <v>2979</v>
      </c>
      <c r="B95" s="985"/>
      <c r="C95" s="985"/>
      <c r="D95" s="985"/>
    </row>
    <row r="96" spans="1:4" ht="33.75" customHeight="1" x14ac:dyDescent="0.25">
      <c r="A96" s="985" t="s">
        <v>2980</v>
      </c>
      <c r="B96" s="985"/>
      <c r="C96" s="985"/>
      <c r="D96" s="985"/>
    </row>
    <row r="97" spans="1:4" x14ac:dyDescent="0.25">
      <c r="A97" s="985" t="s">
        <v>2981</v>
      </c>
      <c r="B97" s="985"/>
      <c r="C97" s="985"/>
      <c r="D97" s="985"/>
    </row>
    <row r="98" spans="1:4" x14ac:dyDescent="0.25">
      <c r="A98" s="985"/>
      <c r="B98" s="985"/>
      <c r="C98" s="985"/>
      <c r="D98" s="985"/>
    </row>
    <row r="99" spans="1:4" ht="67.5" customHeight="1" x14ac:dyDescent="0.25">
      <c r="A99" s="985" t="s">
        <v>2982</v>
      </c>
      <c r="B99" s="985"/>
      <c r="C99" s="985"/>
      <c r="D99" s="985"/>
    </row>
    <row r="100" spans="1:4" x14ac:dyDescent="0.25">
      <c r="A100" s="986"/>
      <c r="B100" s="986"/>
      <c r="C100" s="986"/>
      <c r="D100" s="986"/>
    </row>
    <row r="101" spans="1:4" x14ac:dyDescent="0.25">
      <c r="A101" s="985"/>
      <c r="B101" s="985"/>
      <c r="C101" s="985"/>
      <c r="D101" s="985"/>
    </row>
    <row r="102" spans="1:4" x14ac:dyDescent="0.25">
      <c r="A102" s="985"/>
      <c r="B102" s="985"/>
      <c r="C102" s="985"/>
      <c r="D102" s="985"/>
    </row>
    <row r="103" spans="1:4" x14ac:dyDescent="0.25">
      <c r="A103" s="985"/>
      <c r="B103" s="985"/>
      <c r="C103" s="985"/>
      <c r="D103" s="985"/>
    </row>
    <row r="104" spans="1:4" x14ac:dyDescent="0.25">
      <c r="A104" s="985"/>
      <c r="B104" s="985"/>
      <c r="C104" s="985"/>
      <c r="D104" s="985"/>
    </row>
    <row r="105" spans="1:4" x14ac:dyDescent="0.25">
      <c r="A105" s="985"/>
      <c r="B105" s="985"/>
      <c r="C105" s="985"/>
      <c r="D105" s="985"/>
    </row>
    <row r="106" spans="1:4" x14ac:dyDescent="0.25">
      <c r="A106" s="984"/>
      <c r="B106" s="984"/>
      <c r="C106" s="984"/>
      <c r="D106" s="984"/>
    </row>
    <row r="107" spans="1:4" x14ac:dyDescent="0.25">
      <c r="A107" s="984"/>
      <c r="B107" s="984"/>
      <c r="C107" s="984"/>
      <c r="D107" s="984"/>
    </row>
    <row r="108" spans="1:4" ht="22.5" customHeight="1" x14ac:dyDescent="0.25">
      <c r="A108" s="985" t="s">
        <v>2983</v>
      </c>
      <c r="B108" s="985"/>
      <c r="C108" s="985"/>
      <c r="D108" s="985"/>
    </row>
    <row r="109" spans="1:4" x14ac:dyDescent="0.25">
      <c r="A109" s="985"/>
      <c r="B109" s="985"/>
      <c r="C109" s="985"/>
      <c r="D109" s="985"/>
    </row>
    <row r="110" spans="1:4" ht="22.5" customHeight="1" x14ac:dyDescent="0.25">
      <c r="A110" s="985" t="s">
        <v>2984</v>
      </c>
      <c r="B110" s="985"/>
      <c r="C110" s="985"/>
      <c r="D110" s="985"/>
    </row>
    <row r="111" spans="1:4" x14ac:dyDescent="0.25">
      <c r="A111" s="986"/>
      <c r="B111" s="986"/>
      <c r="C111" s="986"/>
      <c r="D111" s="986"/>
    </row>
    <row r="112" spans="1:4" x14ac:dyDescent="0.25">
      <c r="A112" s="844"/>
      <c r="B112" s="844"/>
      <c r="C112" s="844"/>
      <c r="D112" s="844"/>
    </row>
    <row r="113" spans="1:4" x14ac:dyDescent="0.25">
      <c r="A113" s="844"/>
      <c r="B113" s="844"/>
      <c r="C113" s="844"/>
      <c r="D113" s="844"/>
    </row>
    <row r="114" spans="1:4" x14ac:dyDescent="0.25">
      <c r="A114" s="985"/>
      <c r="B114" s="985"/>
      <c r="C114" s="985"/>
      <c r="D114" s="985"/>
    </row>
    <row r="115" spans="1:4" ht="56.25" customHeight="1" x14ac:dyDescent="0.25">
      <c r="A115" s="985" t="s">
        <v>2985</v>
      </c>
      <c r="B115" s="985"/>
      <c r="C115" s="985"/>
      <c r="D115" s="985"/>
    </row>
    <row r="116" spans="1:4" x14ac:dyDescent="0.25">
      <c r="A116" s="984"/>
      <c r="B116" s="984"/>
      <c r="C116" s="984"/>
      <c r="D116" s="984"/>
    </row>
    <row r="117" spans="1:4" x14ac:dyDescent="0.25">
      <c r="A117" s="984"/>
      <c r="B117" s="984"/>
      <c r="C117" s="984"/>
      <c r="D117" s="984"/>
    </row>
    <row r="118" spans="1:4" x14ac:dyDescent="0.25">
      <c r="A118" s="985"/>
      <c r="B118" s="985"/>
      <c r="C118" s="985"/>
      <c r="D118" s="985"/>
    </row>
    <row r="119" spans="1:4" ht="22.5" customHeight="1" x14ac:dyDescent="0.25">
      <c r="A119" s="985" t="s">
        <v>2986</v>
      </c>
      <c r="B119" s="985"/>
      <c r="C119" s="985"/>
      <c r="D119" s="985"/>
    </row>
    <row r="120" spans="1:4" x14ac:dyDescent="0.25">
      <c r="A120" s="986"/>
      <c r="B120" s="986"/>
      <c r="C120" s="986"/>
      <c r="D120" s="986"/>
    </row>
  </sheetData>
  <mergeCells count="100">
    <mergeCell ref="A24:D24"/>
    <mergeCell ref="A1:B1"/>
    <mergeCell ref="A20:D20"/>
    <mergeCell ref="A21:D21"/>
    <mergeCell ref="A22:D22"/>
    <mergeCell ref="A23:D23"/>
    <mergeCell ref="A36:D36"/>
    <mergeCell ref="A25:D25"/>
    <mergeCell ref="A26:D26"/>
    <mergeCell ref="A27:D27"/>
    <mergeCell ref="A28:D28"/>
    <mergeCell ref="A29:D29"/>
    <mergeCell ref="A30:D30"/>
    <mergeCell ref="A31:D31"/>
    <mergeCell ref="A32:D32"/>
    <mergeCell ref="A33:D33"/>
    <mergeCell ref="A34:D34"/>
    <mergeCell ref="A35:D35"/>
    <mergeCell ref="A48:D48"/>
    <mergeCell ref="A37:D37"/>
    <mergeCell ref="A38:D38"/>
    <mergeCell ref="A39:D39"/>
    <mergeCell ref="A40:D40"/>
    <mergeCell ref="A41:D41"/>
    <mergeCell ref="A42:D42"/>
    <mergeCell ref="A43:D43"/>
    <mergeCell ref="A44:D44"/>
    <mergeCell ref="A45:D45"/>
    <mergeCell ref="A46:D46"/>
    <mergeCell ref="A47:D47"/>
    <mergeCell ref="A60:D60"/>
    <mergeCell ref="A49:D49"/>
    <mergeCell ref="A50:D50"/>
    <mergeCell ref="A51:D51"/>
    <mergeCell ref="A52:D52"/>
    <mergeCell ref="A53:D53"/>
    <mergeCell ref="A54:D54"/>
    <mergeCell ref="A55:D55"/>
    <mergeCell ref="A56:D56"/>
    <mergeCell ref="A57:D57"/>
    <mergeCell ref="A58:D58"/>
    <mergeCell ref="A59:D59"/>
    <mergeCell ref="A72:D72"/>
    <mergeCell ref="A61:D61"/>
    <mergeCell ref="A62:D62"/>
    <mergeCell ref="A63:D63"/>
    <mergeCell ref="A64:D64"/>
    <mergeCell ref="A65:D65"/>
    <mergeCell ref="A66:D66"/>
    <mergeCell ref="A67:D67"/>
    <mergeCell ref="A68:D68"/>
    <mergeCell ref="A69:D69"/>
    <mergeCell ref="A70:D70"/>
    <mergeCell ref="A71:D71"/>
    <mergeCell ref="A84:D84"/>
    <mergeCell ref="A73:D73"/>
    <mergeCell ref="A74:D74"/>
    <mergeCell ref="A75:D75"/>
    <mergeCell ref="A76:D76"/>
    <mergeCell ref="A77:D77"/>
    <mergeCell ref="A78:D78"/>
    <mergeCell ref="A79:D79"/>
    <mergeCell ref="A80:D80"/>
    <mergeCell ref="A81:D81"/>
    <mergeCell ref="A82:D82"/>
    <mergeCell ref="A83:D83"/>
    <mergeCell ref="A96:D96"/>
    <mergeCell ref="A85:D85"/>
    <mergeCell ref="A86:D86"/>
    <mergeCell ref="A87:D87"/>
    <mergeCell ref="A88:D88"/>
    <mergeCell ref="A89:D89"/>
    <mergeCell ref="A90:D90"/>
    <mergeCell ref="A91:D91"/>
    <mergeCell ref="A92:D92"/>
    <mergeCell ref="A93:D93"/>
    <mergeCell ref="A94:D94"/>
    <mergeCell ref="A95:D95"/>
    <mergeCell ref="A108:D108"/>
    <mergeCell ref="A97:D97"/>
    <mergeCell ref="A98:D98"/>
    <mergeCell ref="A99:D99"/>
    <mergeCell ref="A100:D100"/>
    <mergeCell ref="A101:D101"/>
    <mergeCell ref="A102:D102"/>
    <mergeCell ref="A103:D103"/>
    <mergeCell ref="A104:D104"/>
    <mergeCell ref="A105:D105"/>
    <mergeCell ref="A106:D106"/>
    <mergeCell ref="A107:D107"/>
    <mergeCell ref="A117:D117"/>
    <mergeCell ref="A118:D118"/>
    <mergeCell ref="A119:D119"/>
    <mergeCell ref="A120:D120"/>
    <mergeCell ref="A109:D109"/>
    <mergeCell ref="A110:D110"/>
    <mergeCell ref="A111:D111"/>
    <mergeCell ref="A114:D114"/>
    <mergeCell ref="A115:D115"/>
    <mergeCell ref="A116:D116"/>
  </mergeCells>
  <hyperlinks>
    <hyperlink ref="A25" r:id="rId1" display="https://www.gratiscursus.be/Excel_Tips/images/images_Tip_044/zipped/Dynamische_keuzelijst_en_verticaal_zoeken_in_dynamisch_gebied.zip" xr:uid="{798A16E5-7382-4C78-8167-55C34ACF5ECD}"/>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42138-0B67-494A-A9C8-050F4F7DE2EC}">
  <dimension ref="A1:Q211"/>
  <sheetViews>
    <sheetView showGridLines="0" zoomScaleNormal="100" zoomScaleSheetLayoutView="80" workbookViewId="0">
      <selection activeCell="G5" sqref="G5"/>
    </sheetView>
  </sheetViews>
  <sheetFormatPr defaultColWidth="9.140625" defaultRowHeight="12" x14ac:dyDescent="0.25"/>
  <cols>
    <col min="1" max="1" width="10.42578125" style="56" customWidth="1"/>
    <col min="2" max="2" width="8.28515625" style="56" customWidth="1"/>
    <col min="3" max="3" width="1.7109375" style="56" customWidth="1"/>
    <col min="4" max="4" width="18.7109375" style="56" customWidth="1"/>
    <col min="5" max="5" width="12.28515625" style="56" customWidth="1"/>
    <col min="6" max="6" width="2.140625" style="56" customWidth="1"/>
    <col min="7" max="7" width="19.140625" style="56" customWidth="1"/>
    <col min="8" max="8" width="10.85546875" style="56" customWidth="1"/>
    <col min="9" max="9" width="13.7109375" style="56" customWidth="1"/>
    <col min="10" max="10" width="20.28515625" style="56" customWidth="1"/>
    <col min="11" max="11" width="7.42578125" style="56" bestFit="1" customWidth="1"/>
    <col min="12" max="12" width="9.140625" style="56"/>
    <col min="13" max="13" width="10.5703125" style="56" bestFit="1" customWidth="1"/>
    <col min="14" max="14" width="10.5703125" style="56" customWidth="1"/>
    <col min="15" max="15" width="9.140625" style="56"/>
    <col min="16" max="16" width="21.85546875" style="56" customWidth="1"/>
    <col min="17" max="16384" width="9.140625" style="56"/>
  </cols>
  <sheetData>
    <row r="1" spans="1:17" s="97" customFormat="1" ht="50.25" customHeight="1" thickBot="1" x14ac:dyDescent="0.3">
      <c r="A1" s="979" t="s">
        <v>143</v>
      </c>
      <c r="B1" s="979"/>
      <c r="C1" s="979"/>
      <c r="D1" s="979"/>
      <c r="E1" s="979"/>
      <c r="F1" s="979"/>
      <c r="G1" s="979"/>
      <c r="H1" s="979"/>
      <c r="I1" s="979"/>
      <c r="J1" s="979"/>
      <c r="K1" s="448"/>
      <c r="M1" s="448"/>
      <c r="N1" s="448"/>
      <c r="O1" s="448"/>
      <c r="P1" s="448"/>
      <c r="Q1" s="448"/>
    </row>
    <row r="2" spans="1:17" s="97" customFormat="1" ht="19.5" customHeight="1" thickTop="1" x14ac:dyDescent="0.25">
      <c r="A2" s="897" t="s">
        <v>2941</v>
      </c>
      <c r="B2" s="898"/>
      <c r="C2" s="898"/>
      <c r="D2" s="898"/>
      <c r="E2" s="898"/>
      <c r="F2" s="898"/>
      <c r="G2" s="898"/>
      <c r="H2" s="898"/>
      <c r="I2" s="898"/>
      <c r="J2" s="898"/>
    </row>
    <row r="3" spans="1:17" s="97" customFormat="1" ht="13.9" customHeight="1" x14ac:dyDescent="0.25">
      <c r="D3" s="858" t="s">
        <v>239</v>
      </c>
      <c r="E3" s="838" t="s">
        <v>239</v>
      </c>
      <c r="G3" s="858" t="s">
        <v>241</v>
      </c>
      <c r="I3" s="838" t="s">
        <v>241</v>
      </c>
    </row>
    <row r="4" spans="1:17" s="62" customFormat="1" ht="15" customHeight="1" x14ac:dyDescent="0.25">
      <c r="A4" s="878" t="s">
        <v>2863</v>
      </c>
      <c r="C4" s="858"/>
      <c r="D4" s="879" t="s">
        <v>2864</v>
      </c>
      <c r="E4" s="880" t="s">
        <v>2936</v>
      </c>
      <c r="F4" s="839"/>
      <c r="G4" s="881" t="s">
        <v>2864</v>
      </c>
      <c r="I4" s="882" t="s">
        <v>2936</v>
      </c>
    </row>
    <row r="5" spans="1:17" s="62" customFormat="1" ht="15" customHeight="1" x14ac:dyDescent="0.25">
      <c r="A5" s="851" t="s">
        <v>2858</v>
      </c>
      <c r="B5" s="851"/>
      <c r="C5" s="851"/>
      <c r="D5" s="851" t="s">
        <v>2931</v>
      </c>
      <c r="E5" s="851" t="s">
        <v>2937</v>
      </c>
      <c r="F5" s="851"/>
      <c r="G5"/>
      <c r="H5" s="851"/>
      <c r="J5" s="877"/>
    </row>
    <row r="6" spans="1:17" s="62" customFormat="1" ht="15" customHeight="1" x14ac:dyDescent="0.25">
      <c r="A6" s="851" t="s">
        <v>2859</v>
      </c>
      <c r="B6" s="851"/>
      <c r="C6" s="851"/>
      <c r="D6" s="851"/>
      <c r="E6" s="851"/>
      <c r="F6" s="851"/>
      <c r="G6"/>
      <c r="H6" s="851"/>
      <c r="J6" s="877"/>
    </row>
    <row r="7" spans="1:17" s="62" customFormat="1" ht="15" customHeight="1" x14ac:dyDescent="0.25">
      <c r="A7" s="851" t="s">
        <v>2860</v>
      </c>
      <c r="B7" s="851"/>
      <c r="C7" s="851"/>
      <c r="D7" s="851" t="s">
        <v>194</v>
      </c>
      <c r="E7" s="851" t="s">
        <v>2938</v>
      </c>
      <c r="F7" s="851"/>
      <c r="G7"/>
      <c r="H7" s="851"/>
    </row>
    <row r="8" spans="1:17" s="62" customFormat="1" ht="15" customHeight="1" x14ac:dyDescent="0.25">
      <c r="A8" s="851" t="s">
        <v>2861</v>
      </c>
      <c r="B8" s="851"/>
      <c r="C8" s="851"/>
      <c r="D8" s="851"/>
      <c r="E8" s="851"/>
      <c r="F8" s="851"/>
      <c r="G8"/>
      <c r="H8" s="851"/>
    </row>
    <row r="9" spans="1:17" s="62" customFormat="1" ht="15" customHeight="1" x14ac:dyDescent="0.25">
      <c r="A9" s="851" t="s">
        <v>2862</v>
      </c>
      <c r="B9" s="851"/>
      <c r="C9" s="851"/>
      <c r="D9" s="851" t="s">
        <v>2445</v>
      </c>
      <c r="E9" s="851" t="s">
        <v>2939</v>
      </c>
      <c r="F9" s="851"/>
      <c r="G9"/>
      <c r="H9" s="851"/>
      <c r="K9" s="97"/>
      <c r="L9" s="97"/>
      <c r="M9" s="97"/>
      <c r="N9" s="97"/>
      <c r="O9" s="97"/>
      <c r="P9" s="97"/>
    </row>
    <row r="10" spans="1:17" s="62" customFormat="1" ht="15" customHeight="1" x14ac:dyDescent="0.25">
      <c r="A10" s="851"/>
      <c r="B10" s="851"/>
      <c r="C10" s="851"/>
      <c r="D10" s="851"/>
      <c r="E10" s="851"/>
      <c r="F10" s="851"/>
      <c r="G10" s="851"/>
      <c r="H10" s="851"/>
      <c r="K10" s="97"/>
      <c r="L10" s="97"/>
      <c r="M10" s="97"/>
      <c r="N10" s="97"/>
      <c r="O10" s="97"/>
      <c r="P10" s="97"/>
    </row>
    <row r="11" spans="1:17" s="97" customFormat="1" ht="19.5" customHeight="1" x14ac:dyDescent="0.25">
      <c r="A11" s="897" t="s">
        <v>2992</v>
      </c>
      <c r="B11" s="898"/>
      <c r="C11" s="898"/>
      <c r="D11" s="898"/>
      <c r="E11" s="898"/>
      <c r="F11" s="898"/>
      <c r="G11" s="898"/>
      <c r="H11" s="898"/>
      <c r="I11" s="898"/>
      <c r="J11" s="898"/>
    </row>
    <row r="12" spans="1:17" s="97" customFormat="1" ht="19.5" customHeight="1" x14ac:dyDescent="0.25">
      <c r="D12" s="858" t="s">
        <v>239</v>
      </c>
      <c r="E12" s="838" t="s">
        <v>239</v>
      </c>
      <c r="G12" s="858" t="s">
        <v>241</v>
      </c>
      <c r="I12" s="838" t="s">
        <v>241</v>
      </c>
    </row>
    <row r="13" spans="1:17" s="62" customFormat="1" ht="15" customHeight="1" x14ac:dyDescent="0.25">
      <c r="A13" s="878" t="s">
        <v>2863</v>
      </c>
      <c r="C13" s="883"/>
      <c r="D13" s="879" t="s">
        <v>2864</v>
      </c>
      <c r="E13" s="880" t="s">
        <v>2936</v>
      </c>
      <c r="F13"/>
      <c r="G13" s="881" t="s">
        <v>2864</v>
      </c>
      <c r="I13" s="882" t="s">
        <v>2936</v>
      </c>
      <c r="K13" s="97"/>
      <c r="L13" s="97"/>
      <c r="M13" s="97"/>
      <c r="N13" s="97"/>
      <c r="O13" s="97"/>
      <c r="P13" s="97"/>
    </row>
    <row r="14" spans="1:17" s="62" customFormat="1" ht="15" customHeight="1" x14ac:dyDescent="0.25">
      <c r="A14" s="851" t="s">
        <v>2858</v>
      </c>
      <c r="B14" s="851"/>
      <c r="C14" s="883"/>
      <c r="D14" s="97" t="s">
        <v>2450</v>
      </c>
      <c r="E14" s="884" t="s">
        <v>2938</v>
      </c>
      <c r="F14" s="892"/>
      <c r="G14"/>
      <c r="H14" s="851"/>
      <c r="I14" s="884"/>
      <c r="K14" s="97"/>
      <c r="L14" s="97"/>
      <c r="M14" s="97"/>
      <c r="N14" s="97"/>
      <c r="O14" s="97"/>
      <c r="P14" s="97"/>
    </row>
    <row r="15" spans="1:17" s="62" customFormat="1" ht="15" customHeight="1" x14ac:dyDescent="0.25">
      <c r="A15" s="851" t="s">
        <v>2859</v>
      </c>
      <c r="B15" s="851"/>
      <c r="C15" s="883"/>
      <c r="D15" s="97" t="s">
        <v>2445</v>
      </c>
      <c r="E15" s="884"/>
      <c r="F15" s="892"/>
      <c r="G15"/>
      <c r="H15" s="851"/>
      <c r="I15" s="884"/>
      <c r="K15" s="97"/>
      <c r="L15" s="97"/>
      <c r="M15" s="97"/>
      <c r="N15" s="97"/>
      <c r="O15" s="97"/>
      <c r="P15" s="97"/>
    </row>
    <row r="16" spans="1:17" s="62" customFormat="1" ht="15" customHeight="1" x14ac:dyDescent="0.25">
      <c r="A16" s="851" t="s">
        <v>2860</v>
      </c>
      <c r="B16" s="851"/>
      <c r="C16" s="883"/>
      <c r="D16" s="97" t="s">
        <v>264</v>
      </c>
      <c r="E16" s="884" t="s">
        <v>2937</v>
      </c>
      <c r="F16" s="892"/>
      <c r="G16"/>
      <c r="H16" s="851"/>
      <c r="I16" s="884"/>
      <c r="K16" s="97"/>
      <c r="L16" s="97"/>
      <c r="M16" s="97"/>
      <c r="N16" s="97"/>
      <c r="O16" s="97"/>
      <c r="P16" s="97"/>
    </row>
    <row r="17" spans="1:17" s="62" customFormat="1" ht="15" customHeight="1" x14ac:dyDescent="0.25">
      <c r="A17" s="851" t="s">
        <v>2861</v>
      </c>
      <c r="B17" s="851"/>
      <c r="C17" s="883"/>
      <c r="D17" s="97" t="s">
        <v>2931</v>
      </c>
      <c r="E17" s="884"/>
      <c r="F17" s="892"/>
      <c r="G17"/>
      <c r="H17" s="851"/>
      <c r="I17" s="884"/>
      <c r="K17" s="97"/>
      <c r="L17" s="97"/>
      <c r="M17" s="97"/>
      <c r="N17" s="97"/>
      <c r="O17" s="97"/>
      <c r="P17" s="97"/>
    </row>
    <row r="18" spans="1:17" s="62" customFormat="1" ht="15" customHeight="1" x14ac:dyDescent="0.25">
      <c r="A18" s="851" t="s">
        <v>2862</v>
      </c>
      <c r="B18" s="851"/>
      <c r="C18" s="883"/>
      <c r="D18" s="97" t="s">
        <v>194</v>
      </c>
      <c r="E18" s="884" t="s">
        <v>2939</v>
      </c>
      <c r="F18" s="892"/>
      <c r="G18"/>
      <c r="H18" s="851"/>
      <c r="I18" s="884"/>
      <c r="K18" s="97"/>
      <c r="L18" s="97"/>
      <c r="M18" s="97"/>
      <c r="N18" s="992" t="s">
        <v>2998</v>
      </c>
      <c r="O18" s="992"/>
      <c r="P18" s="992"/>
    </row>
    <row r="19" spans="1:17" s="62" customFormat="1" ht="15" customHeight="1" x14ac:dyDescent="0.25">
      <c r="A19" s="851"/>
      <c r="B19" s="851"/>
      <c r="C19" s="883"/>
      <c r="D19" s="862"/>
      <c r="E19" s="884"/>
      <c r="F19" s="851"/>
      <c r="G19" s="851"/>
      <c r="H19" s="851"/>
      <c r="I19" s="884"/>
      <c r="K19" s="97"/>
      <c r="L19" s="97"/>
      <c r="M19" s="97"/>
    </row>
    <row r="20" spans="1:17" s="62" customFormat="1" ht="15" customHeight="1" x14ac:dyDescent="0.25">
      <c r="A20" s="851"/>
      <c r="B20" s="851"/>
      <c r="C20" s="883"/>
      <c r="D20" s="862"/>
      <c r="E20" s="851"/>
      <c r="F20" s="851"/>
      <c r="G20" s="851"/>
      <c r="H20" s="851"/>
      <c r="I20" s="851"/>
      <c r="K20" s="97"/>
      <c r="L20" s="97"/>
      <c r="M20" s="97"/>
      <c r="N20" s="488" t="s">
        <v>3011</v>
      </c>
      <c r="O20"/>
      <c r="P20" s="488" t="s">
        <v>3012</v>
      </c>
    </row>
    <row r="21" spans="1:17" s="62" customFormat="1" ht="15" customHeight="1" thickBot="1" x14ac:dyDescent="0.3">
      <c r="A21" s="885" t="s">
        <v>2993</v>
      </c>
      <c r="B21" s="851"/>
      <c r="C21" s="851"/>
      <c r="D21" s="851"/>
      <c r="E21" s="851"/>
      <c r="F21" s="851"/>
      <c r="G21" s="851"/>
      <c r="H21" s="851"/>
      <c r="I21" s="851"/>
      <c r="K21" s="97"/>
      <c r="L21" s="97"/>
      <c r="M21" s="97"/>
      <c r="N21" s="860" t="s">
        <v>2864</v>
      </c>
      <c r="O21"/>
      <c r="P21" s="6" t="s">
        <v>2864</v>
      </c>
      <c r="Q21" s="62" t="s">
        <v>3163</v>
      </c>
    </row>
    <row r="22" spans="1:17" s="62" customFormat="1" ht="15" customHeight="1" x14ac:dyDescent="0.25">
      <c r="A22" s="878" t="s">
        <v>2997</v>
      </c>
      <c r="B22" s="851"/>
      <c r="C22" s="851"/>
      <c r="D22" s="851"/>
      <c r="E22" s="851"/>
      <c r="F22" s="851"/>
      <c r="G22" s="851"/>
      <c r="H22" s="851"/>
      <c r="I22" s="851"/>
      <c r="N22" s="837" t="s">
        <v>3018</v>
      </c>
      <c r="O22"/>
      <c r="P22" s="859" t="s">
        <v>2445</v>
      </c>
    </row>
    <row r="23" spans="1:17" s="62" customFormat="1" ht="15" customHeight="1" x14ac:dyDescent="0.25">
      <c r="A23" s="851" t="s">
        <v>3006</v>
      </c>
      <c r="B23" s="851"/>
      <c r="C23" s="851"/>
      <c r="D23" s="851"/>
      <c r="E23" s="851"/>
      <c r="F23" s="851"/>
      <c r="G23" s="851"/>
      <c r="H23" s="851"/>
      <c r="I23" s="851"/>
      <c r="N23" t="s">
        <v>2931</v>
      </c>
      <c r="O23"/>
      <c r="P23" t="s">
        <v>2931</v>
      </c>
    </row>
    <row r="24" spans="1:17" s="62" customFormat="1" ht="15" customHeight="1" x14ac:dyDescent="0.25">
      <c r="A24" s="851" t="s">
        <v>3005</v>
      </c>
      <c r="B24" s="851"/>
      <c r="C24" s="851"/>
      <c r="D24" s="851"/>
      <c r="E24" s="851"/>
      <c r="F24" s="851"/>
      <c r="G24" s="851"/>
      <c r="H24" s="851"/>
      <c r="I24" s="851"/>
      <c r="N24" s="837" t="s">
        <v>194</v>
      </c>
      <c r="O24"/>
      <c r="P24" t="s">
        <v>194</v>
      </c>
    </row>
    <row r="25" spans="1:17" s="62" customFormat="1" ht="15" customHeight="1" x14ac:dyDescent="0.25">
      <c r="A25" s="851" t="s">
        <v>3007</v>
      </c>
      <c r="B25" s="851"/>
      <c r="C25" s="851"/>
      <c r="D25" s="851"/>
      <c r="E25" s="851"/>
      <c r="F25" s="851"/>
      <c r="G25" s="851"/>
      <c r="H25" s="851"/>
      <c r="I25" s="851"/>
      <c r="N25" t="s">
        <v>264</v>
      </c>
      <c r="O25"/>
      <c r="P25" t="s">
        <v>264</v>
      </c>
    </row>
    <row r="26" spans="1:17" s="62" customFormat="1" ht="15" customHeight="1" x14ac:dyDescent="0.25">
      <c r="A26" s="851" t="s">
        <v>3008</v>
      </c>
      <c r="B26" s="851"/>
      <c r="C26" s="851"/>
      <c r="D26" s="851"/>
      <c r="E26" s="851"/>
      <c r="F26" s="851"/>
      <c r="G26" s="851"/>
      <c r="H26" s="851"/>
      <c r="I26" s="851"/>
      <c r="N26" s="837" t="s">
        <v>2450</v>
      </c>
      <c r="O26"/>
      <c r="P26" t="s">
        <v>2450</v>
      </c>
    </row>
    <row r="27" spans="1:17" s="62" customFormat="1" ht="15" customHeight="1" x14ac:dyDescent="0.25">
      <c r="A27" s="851" t="s">
        <v>3010</v>
      </c>
      <c r="B27" s="851"/>
      <c r="C27" s="851"/>
      <c r="D27" s="851"/>
      <c r="E27" s="851"/>
      <c r="F27" s="851"/>
      <c r="G27" s="851"/>
      <c r="H27" s="851"/>
      <c r="I27" s="851"/>
      <c r="N27" t="s">
        <v>2932</v>
      </c>
      <c r="O27"/>
      <c r="P27" t="s">
        <v>2932</v>
      </c>
    </row>
    <row r="28" spans="1:17" s="62" customFormat="1" ht="15" customHeight="1" x14ac:dyDescent="0.25">
      <c r="A28" s="891" t="s">
        <v>3003</v>
      </c>
      <c r="B28" s="851"/>
      <c r="C28" s="851"/>
      <c r="D28" s="851"/>
      <c r="E28" s="851"/>
      <c r="F28" s="851"/>
      <c r="G28" s="851"/>
      <c r="H28" s="851"/>
      <c r="I28" s="851"/>
      <c r="N28"/>
      <c r="O28"/>
      <c r="P28" t="s">
        <v>2940</v>
      </c>
    </row>
    <row r="29" spans="1:17" s="62" customFormat="1" ht="15" customHeight="1" x14ac:dyDescent="0.25">
      <c r="A29" s="851" t="s">
        <v>3009</v>
      </c>
      <c r="B29" s="851"/>
      <c r="C29" s="851"/>
      <c r="D29" s="851"/>
      <c r="E29" s="851"/>
      <c r="F29" s="851"/>
      <c r="G29" s="851"/>
      <c r="H29" s="851"/>
      <c r="I29" s="851"/>
      <c r="N29"/>
      <c r="O29"/>
      <c r="P29" s="887"/>
    </row>
    <row r="30" spans="1:17" s="62" customFormat="1" ht="7.9" customHeight="1" thickBot="1" x14ac:dyDescent="0.3">
      <c r="A30" s="888"/>
      <c r="B30" s="889"/>
      <c r="C30" s="889"/>
      <c r="D30" s="889"/>
      <c r="E30" s="889"/>
      <c r="F30" s="889"/>
      <c r="G30" s="889"/>
      <c r="H30" s="889"/>
      <c r="I30" s="889"/>
      <c r="J30" s="890"/>
      <c r="K30" s="890"/>
    </row>
    <row r="31" spans="1:17" s="62" customFormat="1" ht="15" customHeight="1" thickTop="1" x14ac:dyDescent="0.25">
      <c r="A31" s="885" t="s">
        <v>2994</v>
      </c>
      <c r="B31" s="851"/>
      <c r="C31" s="851"/>
      <c r="D31" s="851"/>
      <c r="E31" s="851"/>
      <c r="F31" s="851"/>
      <c r="G31" s="851"/>
      <c r="H31" s="851"/>
      <c r="I31" s="851"/>
    </row>
    <row r="32" spans="1:17" s="62" customFormat="1" ht="15" customHeight="1" x14ac:dyDescent="0.25">
      <c r="A32" s="851" t="s">
        <v>3015</v>
      </c>
      <c r="B32" s="851"/>
      <c r="C32" s="851"/>
      <c r="D32" s="851"/>
      <c r="E32" s="851"/>
      <c r="F32" s="851"/>
      <c r="G32" s="851"/>
      <c r="H32" s="851"/>
      <c r="I32" s="851"/>
    </row>
    <row r="33" spans="1:14" s="62" customFormat="1" ht="15" customHeight="1" x14ac:dyDescent="0.25">
      <c r="A33" s="851" t="s">
        <v>3148</v>
      </c>
      <c r="B33" s="851"/>
      <c r="C33" s="851"/>
      <c r="D33" s="851"/>
      <c r="E33" s="851"/>
      <c r="F33" s="851"/>
      <c r="G33" s="851"/>
      <c r="H33" s="851"/>
      <c r="I33" s="851"/>
    </row>
    <row r="34" spans="1:14" s="62" customFormat="1" ht="15" customHeight="1" x14ac:dyDescent="0.25">
      <c r="A34" s="851" t="s">
        <v>3013</v>
      </c>
      <c r="B34" s="851"/>
      <c r="C34" s="851"/>
      <c r="D34" s="851"/>
      <c r="E34" s="851"/>
      <c r="F34" s="851"/>
      <c r="G34" s="851"/>
      <c r="H34" s="851"/>
      <c r="I34" s="851"/>
      <c r="L34" s="97"/>
    </row>
    <row r="35" spans="1:14" s="62" customFormat="1" ht="15" customHeight="1" x14ac:dyDescent="0.25">
      <c r="A35" s="893" t="s">
        <v>3149</v>
      </c>
      <c r="B35" s="851"/>
      <c r="C35" s="851"/>
      <c r="D35" s="851"/>
      <c r="E35" s="851"/>
      <c r="F35" s="851"/>
      <c r="G35" s="851"/>
      <c r="H35" s="851"/>
      <c r="I35" s="851"/>
    </row>
    <row r="36" spans="1:14" s="62" customFormat="1" ht="15" customHeight="1" x14ac:dyDescent="0.25">
      <c r="A36" s="894" t="s">
        <v>3014</v>
      </c>
      <c r="B36" s="851"/>
      <c r="C36" s="851"/>
      <c r="D36" s="851"/>
      <c r="E36" s="851"/>
      <c r="F36" s="851"/>
      <c r="G36" s="851"/>
      <c r="H36" s="851"/>
      <c r="I36" s="851"/>
    </row>
    <row r="37" spans="1:14" s="62" customFormat="1" ht="15.75" customHeight="1" x14ac:dyDescent="0.25">
      <c r="A37" s="886" t="s">
        <v>3016</v>
      </c>
      <c r="B37" s="851"/>
      <c r="C37" s="851"/>
      <c r="D37" s="851"/>
      <c r="E37" s="851"/>
      <c r="F37" s="851"/>
      <c r="G37" s="851"/>
      <c r="H37" s="851"/>
      <c r="I37" s="851"/>
    </row>
    <row r="38" spans="1:14" s="62" customFormat="1" ht="15" customHeight="1" thickBot="1" x14ac:dyDescent="0.3">
      <c r="A38" s="851" t="s">
        <v>3017</v>
      </c>
      <c r="B38" s="851"/>
      <c r="C38" s="851"/>
      <c r="D38" s="851"/>
      <c r="E38" s="851"/>
      <c r="F38" s="851"/>
      <c r="G38" s="851"/>
      <c r="H38" s="851"/>
      <c r="I38" s="851"/>
      <c r="M38" s="991" t="s">
        <v>239</v>
      </c>
      <c r="N38" s="991"/>
    </row>
    <row r="39" spans="1:14" s="97" customFormat="1" ht="19.5" customHeight="1" x14ac:dyDescent="0.25">
      <c r="A39" s="895" t="s">
        <v>2988</v>
      </c>
      <c r="B39" s="896"/>
      <c r="C39" s="896"/>
      <c r="D39" s="896"/>
      <c r="E39" s="896"/>
      <c r="F39" s="896"/>
      <c r="G39" s="896"/>
      <c r="H39" s="896"/>
      <c r="I39" s="896"/>
      <c r="J39" s="896"/>
    </row>
    <row r="40" spans="1:14" s="62" customFormat="1" ht="15" customHeight="1" x14ac:dyDescent="0.25">
      <c r="A40" s="886" t="s">
        <v>2989</v>
      </c>
      <c r="B40" s="851"/>
      <c r="C40" s="851"/>
      <c r="D40" s="851"/>
      <c r="E40" s="851"/>
      <c r="F40" s="851"/>
      <c r="G40" s="851"/>
      <c r="H40" s="851"/>
      <c r="I40" s="851"/>
    </row>
    <row r="41" spans="1:14" s="62" customFormat="1" ht="15" customHeight="1" x14ac:dyDescent="0.25">
      <c r="A41" s="894" t="s">
        <v>3084</v>
      </c>
      <c r="B41" s="851"/>
      <c r="C41" s="851"/>
      <c r="D41" s="851"/>
      <c r="E41" s="851"/>
      <c r="F41" s="851"/>
      <c r="G41" s="851"/>
      <c r="H41" s="851"/>
      <c r="I41" s="851"/>
    </row>
    <row r="42" spans="1:14" s="62" customFormat="1" ht="15" customHeight="1" x14ac:dyDescent="0.25">
      <c r="A42" s="851" t="s">
        <v>3085</v>
      </c>
      <c r="B42" s="851"/>
      <c r="C42" s="851"/>
      <c r="D42" s="851"/>
      <c r="E42" s="851"/>
      <c r="F42" s="851"/>
      <c r="G42" s="851"/>
      <c r="H42" s="851"/>
      <c r="I42" s="851"/>
    </row>
    <row r="43" spans="1:14" s="62" customFormat="1" ht="15" customHeight="1" x14ac:dyDescent="0.25">
      <c r="A43" s="851" t="s">
        <v>3150</v>
      </c>
      <c r="B43" s="851"/>
      <c r="C43" s="851"/>
      <c r="D43" s="851"/>
      <c r="E43" s="851"/>
      <c r="F43" s="851"/>
      <c r="G43" s="851"/>
      <c r="H43" s="851"/>
      <c r="I43" s="851"/>
    </row>
    <row r="44" spans="1:14" s="62" customFormat="1" ht="15" customHeight="1" x14ac:dyDescent="0.25">
      <c r="A44" s="851" t="s">
        <v>3086</v>
      </c>
      <c r="B44" s="851"/>
      <c r="C44" s="851"/>
      <c r="D44" s="851"/>
      <c r="E44" s="851"/>
      <c r="F44" s="851"/>
      <c r="G44" s="851"/>
      <c r="H44" s="851"/>
      <c r="I44" s="851"/>
    </row>
    <row r="45" spans="1:14" s="62" customFormat="1" ht="15" customHeight="1" x14ac:dyDescent="0.25">
      <c r="A45" s="851" t="s">
        <v>3019</v>
      </c>
      <c r="B45" s="851"/>
      <c r="C45" s="851"/>
      <c r="D45" s="851"/>
      <c r="E45" s="851"/>
      <c r="F45" s="851"/>
      <c r="G45" s="851"/>
    </row>
    <row r="46" spans="1:14" ht="15" customHeight="1" x14ac:dyDescent="0.25">
      <c r="A46" s="72"/>
      <c r="B46" s="72"/>
      <c r="C46" s="72"/>
      <c r="D46" s="72"/>
      <c r="E46" s="72"/>
      <c r="F46" s="72"/>
      <c r="G46" s="72"/>
      <c r="H46" s="72"/>
      <c r="I46" s="72"/>
    </row>
    <row r="47" spans="1:14" ht="15" customHeight="1" x14ac:dyDescent="0.25">
      <c r="A47" s="72"/>
      <c r="B47" s="72"/>
      <c r="C47" s="72"/>
      <c r="D47" s="72"/>
      <c r="E47" s="72"/>
      <c r="F47" s="72"/>
      <c r="G47" s="72"/>
      <c r="H47" s="72"/>
      <c r="I47" s="72"/>
    </row>
    <row r="48" spans="1:14" ht="15" customHeight="1" x14ac:dyDescent="0.25">
      <c r="A48" s="72"/>
      <c r="B48" s="72"/>
      <c r="C48" s="72"/>
      <c r="D48" s="72"/>
      <c r="E48" s="72"/>
      <c r="F48" s="72"/>
      <c r="G48" s="72"/>
      <c r="H48" s="72"/>
      <c r="I48" s="72"/>
    </row>
    <row r="49" spans="1:9" ht="15" customHeight="1" x14ac:dyDescent="0.25">
      <c r="A49" s="72"/>
      <c r="B49" s="72"/>
      <c r="C49" s="72"/>
      <c r="D49" s="72"/>
      <c r="E49" s="72"/>
      <c r="F49" s="72"/>
      <c r="G49" s="72"/>
      <c r="H49" s="72"/>
      <c r="I49" s="72"/>
    </row>
    <row r="50" spans="1:9" ht="15" customHeight="1" x14ac:dyDescent="0.25">
      <c r="A50" s="72"/>
      <c r="B50" s="72"/>
      <c r="C50" s="72"/>
      <c r="D50" s="72"/>
      <c r="E50" s="72"/>
      <c r="F50" s="72"/>
      <c r="G50" s="72"/>
      <c r="H50" s="72"/>
      <c r="I50" s="72"/>
    </row>
    <row r="51" spans="1:9" ht="15" customHeight="1" x14ac:dyDescent="0.25">
      <c r="A51" s="72"/>
      <c r="B51" s="72"/>
      <c r="C51" s="72"/>
      <c r="D51" s="72"/>
      <c r="E51" s="72"/>
      <c r="F51" s="72"/>
      <c r="G51" s="72"/>
      <c r="H51" s="72"/>
      <c r="I51" s="72"/>
    </row>
    <row r="52" spans="1:9" ht="15" customHeight="1" x14ac:dyDescent="0.25">
      <c r="A52" s="72"/>
      <c r="B52" s="72"/>
      <c r="C52" s="72"/>
      <c r="D52" s="72"/>
      <c r="E52" s="72"/>
      <c r="F52" s="72"/>
      <c r="G52" s="72"/>
      <c r="H52" s="72"/>
      <c r="I52" s="72"/>
    </row>
    <row r="53" spans="1:9" ht="15" customHeight="1" x14ac:dyDescent="0.25">
      <c r="A53" s="72"/>
      <c r="B53" s="72"/>
      <c r="C53" s="72"/>
      <c r="D53" s="72"/>
      <c r="E53" s="72"/>
      <c r="F53" s="72"/>
      <c r="G53" s="72"/>
      <c r="H53" s="72"/>
      <c r="I53" s="72"/>
    </row>
    <row r="54" spans="1:9" ht="15" customHeight="1" x14ac:dyDescent="0.25">
      <c r="A54" s="72"/>
      <c r="B54" s="72"/>
      <c r="C54" s="72"/>
      <c r="D54" s="72"/>
      <c r="E54" s="72"/>
      <c r="F54" s="72"/>
      <c r="G54" s="72"/>
      <c r="H54" s="72"/>
      <c r="I54" s="72"/>
    </row>
    <row r="55" spans="1:9" ht="15" customHeight="1" x14ac:dyDescent="0.25">
      <c r="A55" s="72"/>
      <c r="B55" s="72"/>
      <c r="C55" s="72"/>
      <c r="D55" s="72"/>
      <c r="E55" s="72"/>
      <c r="F55" s="72"/>
      <c r="G55" s="72"/>
      <c r="H55" s="72"/>
      <c r="I55" s="72"/>
    </row>
    <row r="56" spans="1:9" ht="15" customHeight="1" x14ac:dyDescent="0.25">
      <c r="A56" s="72"/>
      <c r="B56" s="72"/>
      <c r="C56" s="72"/>
      <c r="D56" s="72"/>
      <c r="E56" s="72"/>
      <c r="F56" s="72"/>
      <c r="G56" s="72"/>
      <c r="H56" s="72"/>
      <c r="I56" s="72"/>
    </row>
    <row r="57" spans="1:9" ht="15" customHeight="1" x14ac:dyDescent="0.25">
      <c r="A57" s="72"/>
      <c r="B57" s="72"/>
      <c r="C57" s="72"/>
      <c r="D57" s="72"/>
      <c r="E57" s="72"/>
      <c r="F57" s="72"/>
      <c r="G57" s="72"/>
      <c r="H57" s="72"/>
      <c r="I57" s="72"/>
    </row>
    <row r="58" spans="1:9" ht="15" customHeight="1" x14ac:dyDescent="0.25">
      <c r="A58" s="72"/>
      <c r="B58" s="72"/>
      <c r="C58" s="72"/>
      <c r="D58" s="72"/>
      <c r="E58" s="72"/>
      <c r="F58" s="72"/>
      <c r="G58" s="72"/>
      <c r="H58" s="72"/>
      <c r="I58" s="72"/>
    </row>
    <row r="59" spans="1:9" ht="15" customHeight="1" x14ac:dyDescent="0.25">
      <c r="A59" s="72"/>
      <c r="B59" s="72"/>
      <c r="C59" s="72"/>
      <c r="D59" s="72"/>
      <c r="E59" s="72"/>
      <c r="F59" s="72"/>
      <c r="G59" s="72"/>
      <c r="H59" s="72"/>
      <c r="I59" s="72"/>
    </row>
    <row r="60" spans="1:9" ht="15" customHeight="1" x14ac:dyDescent="0.25">
      <c r="A60" s="72"/>
      <c r="B60" s="72"/>
      <c r="C60" s="72"/>
      <c r="D60" s="72"/>
      <c r="E60" s="72"/>
      <c r="F60" s="72"/>
      <c r="G60" s="72"/>
      <c r="H60" s="72"/>
      <c r="I60" s="72"/>
    </row>
    <row r="61" spans="1:9" ht="15" customHeight="1" x14ac:dyDescent="0.25">
      <c r="A61" s="72"/>
      <c r="B61" s="72"/>
      <c r="C61" s="72"/>
      <c r="D61" s="72"/>
      <c r="E61" s="72"/>
      <c r="F61" s="72"/>
      <c r="G61" s="72"/>
      <c r="H61" s="72"/>
      <c r="I61" s="72"/>
    </row>
    <row r="62" spans="1:9" ht="15" customHeight="1" x14ac:dyDescent="0.25">
      <c r="A62" s="72"/>
      <c r="B62" s="72"/>
      <c r="C62" s="72"/>
      <c r="D62" s="72"/>
      <c r="E62" s="72"/>
      <c r="F62" s="72"/>
      <c r="G62" s="72"/>
      <c r="H62" s="72"/>
      <c r="I62" s="72"/>
    </row>
    <row r="63" spans="1:9" ht="15" customHeight="1" x14ac:dyDescent="0.25">
      <c r="A63" s="72"/>
      <c r="B63" s="72"/>
      <c r="C63" s="72"/>
      <c r="D63" s="72"/>
      <c r="E63" s="72"/>
      <c r="F63" s="72"/>
      <c r="G63" s="72"/>
      <c r="H63" s="72"/>
      <c r="I63" s="72"/>
    </row>
    <row r="64" spans="1:9" ht="15" customHeight="1" x14ac:dyDescent="0.25">
      <c r="A64" s="72"/>
      <c r="B64" s="72"/>
      <c r="C64" s="72"/>
      <c r="D64" s="72"/>
      <c r="E64" s="72"/>
      <c r="F64" s="72"/>
      <c r="G64" s="72"/>
      <c r="H64" s="72"/>
      <c r="I64" s="72"/>
    </row>
    <row r="65" spans="1:9" ht="15" customHeight="1" x14ac:dyDescent="0.25">
      <c r="A65" s="72"/>
      <c r="B65" s="72"/>
      <c r="C65" s="72"/>
      <c r="D65" s="72"/>
      <c r="E65" s="72"/>
      <c r="F65" s="72"/>
      <c r="G65" s="72"/>
      <c r="H65" s="72"/>
      <c r="I65" s="72"/>
    </row>
    <row r="66" spans="1:9" ht="15" customHeight="1" x14ac:dyDescent="0.25">
      <c r="A66" s="72"/>
      <c r="B66" s="72"/>
      <c r="C66" s="72"/>
      <c r="D66" s="72"/>
      <c r="E66" s="72"/>
      <c r="F66" s="72"/>
      <c r="G66" s="72"/>
      <c r="H66" s="72"/>
      <c r="I66" s="72"/>
    </row>
    <row r="67" spans="1:9" ht="15" customHeight="1" x14ac:dyDescent="0.25">
      <c r="A67" s="72"/>
      <c r="B67" s="72"/>
      <c r="C67" s="72"/>
      <c r="D67" s="72"/>
      <c r="E67" s="72"/>
      <c r="F67" s="72"/>
      <c r="G67" s="72"/>
      <c r="H67" s="72"/>
      <c r="I67" s="72"/>
    </row>
    <row r="68" spans="1:9" ht="15" customHeight="1" x14ac:dyDescent="0.25">
      <c r="A68" s="72"/>
      <c r="B68" s="72"/>
      <c r="C68" s="72"/>
      <c r="D68" s="72"/>
      <c r="E68" s="72"/>
      <c r="F68" s="72"/>
      <c r="G68" s="72"/>
      <c r="H68" s="72"/>
      <c r="I68" s="72"/>
    </row>
    <row r="69" spans="1:9" ht="15" customHeight="1" x14ac:dyDescent="0.25">
      <c r="A69" s="72"/>
      <c r="B69" s="72"/>
      <c r="C69" s="72"/>
      <c r="D69" s="72"/>
      <c r="E69" s="72"/>
      <c r="F69" s="72"/>
      <c r="G69" s="72"/>
      <c r="H69" s="72"/>
      <c r="I69" s="72"/>
    </row>
    <row r="70" spans="1:9" ht="15" customHeight="1" x14ac:dyDescent="0.25">
      <c r="A70" s="72"/>
      <c r="B70" s="72"/>
      <c r="C70" s="72"/>
      <c r="D70" s="72"/>
      <c r="E70" s="72"/>
      <c r="F70" s="72"/>
      <c r="G70" s="72"/>
      <c r="H70" s="72"/>
      <c r="I70" s="72"/>
    </row>
    <row r="71" spans="1:9" ht="15" customHeight="1" x14ac:dyDescent="0.25">
      <c r="A71" s="72"/>
      <c r="B71" s="72"/>
      <c r="C71" s="72"/>
      <c r="D71" s="72"/>
      <c r="E71" s="72"/>
      <c r="F71" s="72"/>
      <c r="G71" s="72"/>
      <c r="H71" s="72"/>
      <c r="I71" s="72"/>
    </row>
    <row r="72" spans="1:9" ht="15" customHeight="1" x14ac:dyDescent="0.25">
      <c r="A72" s="72"/>
      <c r="B72" s="72"/>
      <c r="C72" s="72"/>
      <c r="D72" s="72"/>
      <c r="E72" s="72"/>
      <c r="F72" s="72"/>
      <c r="G72" s="72"/>
      <c r="H72" s="72"/>
      <c r="I72" s="72"/>
    </row>
    <row r="73" spans="1:9" ht="15" customHeight="1" x14ac:dyDescent="0.25">
      <c r="A73" s="72"/>
      <c r="B73" s="72"/>
      <c r="C73" s="72"/>
      <c r="D73" s="72"/>
      <c r="E73" s="72"/>
      <c r="F73" s="72"/>
      <c r="G73" s="72"/>
      <c r="H73" s="72"/>
      <c r="I73" s="72"/>
    </row>
    <row r="74" spans="1:9" ht="15" customHeight="1" x14ac:dyDescent="0.25">
      <c r="A74" s="72"/>
      <c r="B74" s="72"/>
      <c r="C74" s="72"/>
      <c r="D74" s="72"/>
      <c r="E74" s="72"/>
      <c r="F74" s="72"/>
      <c r="G74" s="72"/>
      <c r="H74" s="72"/>
      <c r="I74" s="72"/>
    </row>
    <row r="75" spans="1:9" ht="15" customHeight="1" x14ac:dyDescent="0.25">
      <c r="A75" s="72"/>
      <c r="B75" s="72"/>
      <c r="C75" s="72"/>
      <c r="D75" s="72"/>
      <c r="E75" s="72"/>
      <c r="F75" s="72"/>
      <c r="G75" s="72"/>
      <c r="H75" s="72"/>
      <c r="I75" s="72"/>
    </row>
    <row r="76" spans="1:9" ht="15" customHeight="1" x14ac:dyDescent="0.25">
      <c r="A76" s="72"/>
      <c r="B76" s="72"/>
      <c r="C76" s="72"/>
      <c r="D76" s="72"/>
      <c r="E76" s="72"/>
      <c r="F76" s="72"/>
      <c r="G76" s="72"/>
      <c r="H76" s="72"/>
      <c r="I76" s="72"/>
    </row>
    <row r="77" spans="1:9" ht="15" customHeight="1" x14ac:dyDescent="0.25">
      <c r="A77" s="72"/>
      <c r="B77" s="72"/>
      <c r="C77" s="72"/>
      <c r="D77" s="72"/>
      <c r="E77" s="72"/>
      <c r="F77" s="72"/>
      <c r="G77" s="72"/>
      <c r="H77" s="72"/>
      <c r="I77" s="72"/>
    </row>
    <row r="78" spans="1:9" ht="15" customHeight="1" x14ac:dyDescent="0.25">
      <c r="A78" s="72"/>
      <c r="B78" s="72"/>
      <c r="C78" s="72"/>
      <c r="D78" s="72"/>
      <c r="E78" s="72"/>
      <c r="F78" s="72"/>
      <c r="G78" s="72"/>
      <c r="H78" s="72"/>
      <c r="I78" s="72"/>
    </row>
    <row r="79" spans="1:9" ht="15" customHeight="1" x14ac:dyDescent="0.25">
      <c r="A79" s="72"/>
      <c r="B79" s="72"/>
      <c r="C79" s="72"/>
      <c r="D79" s="72"/>
      <c r="E79" s="72"/>
      <c r="F79" s="72"/>
      <c r="G79" s="72"/>
      <c r="H79" s="72"/>
      <c r="I79" s="72"/>
    </row>
    <row r="80" spans="1:9" ht="15" customHeight="1" x14ac:dyDescent="0.25">
      <c r="A80" s="72"/>
      <c r="B80" s="72"/>
      <c r="C80" s="72"/>
      <c r="D80" s="72"/>
      <c r="E80" s="72"/>
      <c r="F80" s="72"/>
      <c r="G80" s="72"/>
      <c r="H80" s="72"/>
      <c r="I80" s="72"/>
    </row>
    <row r="81" spans="1:9" ht="15" customHeight="1" x14ac:dyDescent="0.25">
      <c r="A81" s="72"/>
      <c r="B81" s="72"/>
      <c r="C81" s="72"/>
      <c r="D81" s="72"/>
      <c r="E81" s="72"/>
      <c r="F81" s="72"/>
      <c r="G81" s="72"/>
      <c r="H81" s="72"/>
      <c r="I81" s="72"/>
    </row>
    <row r="82" spans="1:9" ht="15" customHeight="1" x14ac:dyDescent="0.25">
      <c r="A82" s="72"/>
      <c r="B82" s="72"/>
      <c r="C82" s="72"/>
      <c r="D82" s="72"/>
      <c r="E82" s="72"/>
      <c r="F82" s="72"/>
      <c r="G82" s="72"/>
      <c r="H82" s="72"/>
      <c r="I82" s="72"/>
    </row>
    <row r="83" spans="1:9" ht="15" customHeight="1" x14ac:dyDescent="0.25">
      <c r="A83" s="72"/>
      <c r="B83" s="72"/>
      <c r="C83" s="72"/>
      <c r="D83" s="72"/>
      <c r="E83" s="72"/>
      <c r="F83" s="72"/>
      <c r="G83" s="72"/>
      <c r="H83" s="72"/>
      <c r="I83" s="72"/>
    </row>
    <row r="84" spans="1:9" ht="15" customHeight="1" x14ac:dyDescent="0.25">
      <c r="A84" s="72"/>
      <c r="B84" s="72"/>
      <c r="C84" s="72"/>
      <c r="D84" s="72"/>
      <c r="E84" s="72"/>
      <c r="F84" s="72"/>
      <c r="G84" s="72"/>
      <c r="H84" s="72"/>
      <c r="I84" s="72"/>
    </row>
    <row r="85" spans="1:9" ht="15" customHeight="1" x14ac:dyDescent="0.25">
      <c r="A85" s="72"/>
      <c r="B85" s="72"/>
      <c r="C85" s="72"/>
      <c r="D85" s="72"/>
      <c r="E85" s="72"/>
      <c r="F85" s="72"/>
      <c r="G85" s="72"/>
      <c r="H85" s="72"/>
      <c r="I85" s="72"/>
    </row>
    <row r="86" spans="1:9" ht="15" customHeight="1" x14ac:dyDescent="0.25">
      <c r="A86" s="72"/>
      <c r="B86" s="72"/>
      <c r="C86" s="72"/>
      <c r="D86" s="72"/>
      <c r="E86" s="72"/>
      <c r="F86" s="72"/>
      <c r="G86" s="72"/>
      <c r="H86" s="72"/>
      <c r="I86" s="72"/>
    </row>
    <row r="87" spans="1:9" ht="15" customHeight="1" x14ac:dyDescent="0.25">
      <c r="A87" s="72"/>
      <c r="B87" s="72"/>
      <c r="C87" s="72"/>
      <c r="D87" s="72"/>
      <c r="E87" s="72"/>
      <c r="F87" s="72"/>
      <c r="G87" s="72"/>
      <c r="H87" s="72"/>
      <c r="I87" s="72"/>
    </row>
    <row r="88" spans="1:9" ht="15" customHeight="1" x14ac:dyDescent="0.25">
      <c r="A88" s="72"/>
      <c r="B88" s="72"/>
      <c r="C88" s="72"/>
      <c r="D88" s="72"/>
      <c r="E88" s="72"/>
      <c r="F88" s="72"/>
      <c r="G88" s="72"/>
      <c r="H88" s="72"/>
      <c r="I88" s="72"/>
    </row>
    <row r="89" spans="1:9" ht="15" customHeight="1" x14ac:dyDescent="0.25">
      <c r="A89" s="72"/>
      <c r="B89" s="72"/>
      <c r="C89" s="72"/>
      <c r="D89" s="72"/>
      <c r="E89" s="72"/>
      <c r="F89" s="72"/>
      <c r="G89" s="72"/>
      <c r="H89" s="72"/>
      <c r="I89" s="72"/>
    </row>
    <row r="90" spans="1:9" ht="15" customHeight="1" x14ac:dyDescent="0.25">
      <c r="A90" s="72"/>
      <c r="B90" s="72"/>
      <c r="C90" s="72"/>
      <c r="D90" s="72"/>
      <c r="E90" s="72"/>
      <c r="F90" s="72"/>
      <c r="G90" s="72"/>
      <c r="H90" s="72"/>
      <c r="I90" s="72"/>
    </row>
    <row r="91" spans="1:9" ht="15" customHeight="1" x14ac:dyDescent="0.25">
      <c r="A91" s="72"/>
      <c r="B91" s="72"/>
      <c r="C91" s="72"/>
      <c r="D91" s="72"/>
      <c r="E91" s="72"/>
      <c r="F91" s="72"/>
      <c r="G91" s="72"/>
      <c r="H91" s="72"/>
      <c r="I91" s="72"/>
    </row>
    <row r="92" spans="1:9" ht="15" customHeight="1" x14ac:dyDescent="0.25">
      <c r="A92" s="72"/>
      <c r="B92" s="72"/>
      <c r="C92" s="72"/>
      <c r="D92" s="72"/>
      <c r="E92" s="72"/>
      <c r="F92" s="72"/>
      <c r="G92" s="72"/>
      <c r="H92" s="72"/>
      <c r="I92" s="72"/>
    </row>
    <row r="93" spans="1:9" ht="15" customHeight="1" x14ac:dyDescent="0.25">
      <c r="A93" s="72"/>
      <c r="B93" s="72"/>
      <c r="C93" s="72"/>
      <c r="D93" s="72"/>
      <c r="E93" s="72"/>
      <c r="F93" s="72"/>
      <c r="G93" s="72"/>
      <c r="H93" s="72"/>
      <c r="I93" s="72"/>
    </row>
    <row r="94" spans="1:9" ht="15" customHeight="1" x14ac:dyDescent="0.25">
      <c r="A94" s="72"/>
      <c r="B94" s="72"/>
      <c r="C94" s="72"/>
      <c r="D94" s="72"/>
      <c r="E94" s="72"/>
      <c r="F94" s="72"/>
      <c r="G94" s="72"/>
      <c r="H94" s="72"/>
      <c r="I94" s="72"/>
    </row>
    <row r="95" spans="1:9" ht="15" customHeight="1" x14ac:dyDescent="0.25">
      <c r="A95" s="72"/>
      <c r="B95" s="72"/>
      <c r="C95" s="72"/>
      <c r="D95" s="72"/>
      <c r="E95" s="72"/>
      <c r="F95" s="72"/>
      <c r="G95" s="72"/>
      <c r="H95" s="72"/>
      <c r="I95" s="72"/>
    </row>
    <row r="96" spans="1:9" ht="15" customHeight="1" x14ac:dyDescent="0.25">
      <c r="A96" s="72"/>
      <c r="B96" s="72"/>
      <c r="C96" s="72"/>
      <c r="D96" s="72"/>
      <c r="E96" s="72"/>
      <c r="F96" s="72"/>
      <c r="G96" s="72"/>
      <c r="H96" s="72"/>
      <c r="I96" s="72"/>
    </row>
    <row r="97" spans="1:9" ht="15" customHeight="1" x14ac:dyDescent="0.25">
      <c r="A97" s="72"/>
      <c r="B97" s="72"/>
      <c r="C97" s="72"/>
      <c r="D97" s="72"/>
      <c r="E97" s="72"/>
      <c r="F97" s="72"/>
      <c r="G97" s="72"/>
      <c r="H97" s="72"/>
      <c r="I97" s="72"/>
    </row>
    <row r="98" spans="1:9" ht="15" customHeight="1" x14ac:dyDescent="0.25">
      <c r="A98" s="72"/>
      <c r="B98" s="72"/>
      <c r="C98" s="72"/>
      <c r="D98" s="72"/>
      <c r="E98" s="72"/>
      <c r="F98" s="72"/>
      <c r="G98" s="72"/>
      <c r="H98" s="72"/>
      <c r="I98" s="72"/>
    </row>
    <row r="99" spans="1:9" ht="15" customHeight="1" x14ac:dyDescent="0.25">
      <c r="A99" s="72"/>
      <c r="B99" s="72"/>
      <c r="C99" s="72"/>
      <c r="D99" s="72"/>
      <c r="E99" s="72"/>
      <c r="F99" s="72"/>
      <c r="G99" s="72"/>
      <c r="H99" s="72"/>
      <c r="I99" s="72"/>
    </row>
    <row r="100" spans="1:9" ht="15" customHeight="1" x14ac:dyDescent="0.25">
      <c r="A100" s="72"/>
      <c r="B100" s="72"/>
      <c r="C100" s="72"/>
      <c r="D100" s="72"/>
      <c r="E100" s="72"/>
      <c r="F100" s="72"/>
      <c r="G100" s="72"/>
      <c r="H100" s="72"/>
      <c r="I100" s="72"/>
    </row>
    <row r="101" spans="1:9" ht="15" customHeight="1" x14ac:dyDescent="0.25">
      <c r="A101" s="72"/>
      <c r="B101" s="72"/>
      <c r="C101" s="72"/>
      <c r="D101" s="72"/>
      <c r="E101" s="72"/>
      <c r="F101" s="72"/>
      <c r="G101" s="72"/>
      <c r="H101" s="72"/>
      <c r="I101" s="72"/>
    </row>
    <row r="102" spans="1:9" ht="15" customHeight="1" x14ac:dyDescent="0.25">
      <c r="A102" s="72"/>
      <c r="B102" s="72"/>
      <c r="C102" s="72"/>
      <c r="D102" s="72"/>
      <c r="E102" s="72"/>
      <c r="F102" s="72"/>
      <c r="G102" s="72"/>
      <c r="H102" s="72"/>
      <c r="I102" s="72"/>
    </row>
    <row r="103" spans="1:9" ht="15" customHeight="1" x14ac:dyDescent="0.25">
      <c r="A103" s="72"/>
      <c r="B103" s="72"/>
      <c r="C103" s="72"/>
      <c r="D103" s="72"/>
      <c r="E103" s="72"/>
      <c r="F103" s="72"/>
      <c r="G103" s="72"/>
      <c r="H103" s="72"/>
      <c r="I103" s="72"/>
    </row>
    <row r="104" spans="1:9" ht="15" customHeight="1" x14ac:dyDescent="0.25">
      <c r="A104" s="72"/>
      <c r="B104" s="72"/>
      <c r="C104" s="72"/>
      <c r="D104" s="72"/>
      <c r="E104" s="72"/>
      <c r="F104" s="72"/>
      <c r="G104" s="72"/>
      <c r="H104" s="72"/>
      <c r="I104" s="72"/>
    </row>
    <row r="105" spans="1:9" ht="15" customHeight="1" x14ac:dyDescent="0.25">
      <c r="A105" s="72"/>
      <c r="B105" s="72"/>
      <c r="C105" s="72"/>
      <c r="D105" s="72"/>
      <c r="E105" s="72"/>
      <c r="F105" s="72"/>
      <c r="G105" s="72"/>
      <c r="H105" s="72"/>
      <c r="I105" s="72"/>
    </row>
    <row r="106" spans="1:9" ht="15" customHeight="1" x14ac:dyDescent="0.25">
      <c r="A106" s="72"/>
      <c r="B106" s="72"/>
      <c r="C106" s="72"/>
      <c r="D106" s="72"/>
      <c r="E106" s="72"/>
      <c r="F106" s="72"/>
      <c r="G106" s="72"/>
      <c r="H106" s="72"/>
      <c r="I106" s="72"/>
    </row>
    <row r="107" spans="1:9" ht="15" customHeight="1" x14ac:dyDescent="0.25">
      <c r="A107" s="72"/>
      <c r="B107" s="72"/>
      <c r="C107" s="72"/>
      <c r="D107" s="72"/>
      <c r="E107" s="72"/>
      <c r="F107" s="72"/>
      <c r="G107" s="72"/>
      <c r="H107" s="72"/>
      <c r="I107" s="72"/>
    </row>
    <row r="108" spans="1:9" ht="15" customHeight="1" x14ac:dyDescent="0.25">
      <c r="A108" s="72"/>
      <c r="B108" s="72"/>
      <c r="C108" s="72"/>
      <c r="D108" s="72"/>
      <c r="E108" s="72"/>
      <c r="F108" s="72"/>
      <c r="G108" s="72"/>
      <c r="H108" s="72"/>
      <c r="I108" s="72"/>
    </row>
    <row r="109" spans="1:9" ht="15" customHeight="1" x14ac:dyDescent="0.25">
      <c r="A109" s="72"/>
      <c r="B109" s="72"/>
      <c r="C109" s="72"/>
      <c r="D109" s="72"/>
      <c r="E109" s="72"/>
      <c r="F109" s="72"/>
      <c r="G109" s="72"/>
      <c r="H109" s="72"/>
      <c r="I109" s="72"/>
    </row>
    <row r="110" spans="1:9" ht="15" customHeight="1" x14ac:dyDescent="0.25">
      <c r="A110" s="72"/>
      <c r="B110" s="72"/>
      <c r="C110" s="72"/>
      <c r="D110" s="72"/>
      <c r="E110" s="72"/>
      <c r="F110" s="72"/>
      <c r="G110" s="72"/>
      <c r="H110" s="72"/>
      <c r="I110" s="72"/>
    </row>
    <row r="111" spans="1:9" ht="15" customHeight="1" x14ac:dyDescent="0.25">
      <c r="A111" s="72"/>
      <c r="B111" s="72"/>
      <c r="C111" s="72"/>
      <c r="D111" s="72"/>
      <c r="E111" s="72"/>
      <c r="F111" s="72"/>
      <c r="G111" s="72"/>
      <c r="H111" s="72"/>
      <c r="I111" s="72"/>
    </row>
    <row r="112" spans="1:9" ht="15" customHeight="1" x14ac:dyDescent="0.25">
      <c r="A112" s="72"/>
      <c r="B112" s="72"/>
      <c r="C112" s="72"/>
      <c r="D112" s="72"/>
      <c r="E112" s="72"/>
      <c r="F112" s="72"/>
      <c r="G112" s="72"/>
      <c r="H112" s="72"/>
      <c r="I112" s="72"/>
    </row>
    <row r="113" spans="1:9" ht="15" customHeight="1" x14ac:dyDescent="0.25">
      <c r="A113" s="72"/>
      <c r="B113" s="72"/>
      <c r="C113" s="72"/>
      <c r="D113" s="72"/>
      <c r="E113" s="72"/>
      <c r="F113" s="72"/>
      <c r="G113" s="72"/>
      <c r="H113" s="72"/>
      <c r="I113" s="72"/>
    </row>
    <row r="114" spans="1:9" ht="15" customHeight="1" x14ac:dyDescent="0.25">
      <c r="A114" s="72"/>
      <c r="B114" s="72"/>
      <c r="C114" s="72"/>
      <c r="D114" s="72"/>
      <c r="E114" s="72"/>
      <c r="F114" s="72"/>
      <c r="G114" s="72"/>
      <c r="H114" s="72"/>
      <c r="I114" s="72"/>
    </row>
    <row r="115" spans="1:9" ht="15" customHeight="1" x14ac:dyDescent="0.25">
      <c r="A115" s="72"/>
      <c r="B115" s="72"/>
      <c r="C115" s="72"/>
      <c r="D115" s="72"/>
      <c r="E115" s="72"/>
      <c r="F115" s="72"/>
      <c r="G115" s="72"/>
      <c r="H115" s="72"/>
      <c r="I115" s="72"/>
    </row>
    <row r="116" spans="1:9" ht="15" customHeight="1" x14ac:dyDescent="0.25">
      <c r="A116" s="72"/>
      <c r="B116" s="72"/>
      <c r="C116" s="72"/>
      <c r="D116" s="72"/>
      <c r="E116" s="72"/>
      <c r="F116" s="72"/>
      <c r="G116" s="72"/>
      <c r="H116" s="72"/>
      <c r="I116" s="72"/>
    </row>
    <row r="117" spans="1:9" ht="15" customHeight="1" x14ac:dyDescent="0.25">
      <c r="A117" s="72"/>
      <c r="B117" s="72"/>
      <c r="C117" s="72"/>
      <c r="D117" s="72"/>
      <c r="E117" s="72"/>
      <c r="F117" s="72"/>
      <c r="G117" s="72"/>
      <c r="H117" s="72"/>
      <c r="I117" s="72"/>
    </row>
    <row r="118" spans="1:9" ht="15" customHeight="1" x14ac:dyDescent="0.25">
      <c r="A118" s="72"/>
      <c r="B118" s="72"/>
      <c r="C118" s="72"/>
      <c r="D118" s="72"/>
      <c r="E118" s="72"/>
      <c r="F118" s="72"/>
      <c r="G118" s="72"/>
      <c r="H118" s="72"/>
      <c r="I118" s="72"/>
    </row>
    <row r="119" spans="1:9" ht="15" customHeight="1" x14ac:dyDescent="0.25">
      <c r="A119" s="72"/>
      <c r="B119" s="72"/>
      <c r="C119" s="72"/>
      <c r="D119" s="72"/>
      <c r="E119" s="72"/>
      <c r="F119" s="72"/>
      <c r="G119" s="72"/>
      <c r="H119" s="72"/>
      <c r="I119" s="72"/>
    </row>
    <row r="120" spans="1:9" ht="15" customHeight="1" x14ac:dyDescent="0.25">
      <c r="A120" s="72"/>
      <c r="B120" s="72"/>
      <c r="C120" s="72"/>
      <c r="D120" s="72"/>
      <c r="E120" s="72"/>
      <c r="F120" s="72"/>
      <c r="G120" s="72"/>
      <c r="H120" s="72"/>
      <c r="I120" s="72"/>
    </row>
    <row r="121" spans="1:9" ht="15" customHeight="1" x14ac:dyDescent="0.25">
      <c r="A121" s="72"/>
      <c r="B121" s="72"/>
      <c r="C121" s="72"/>
      <c r="D121" s="72"/>
      <c r="E121" s="72"/>
      <c r="F121" s="72"/>
      <c r="G121" s="72"/>
      <c r="H121" s="72"/>
      <c r="I121" s="72"/>
    </row>
    <row r="122" spans="1:9" ht="15" customHeight="1" x14ac:dyDescent="0.25">
      <c r="A122" s="72"/>
      <c r="B122" s="72"/>
      <c r="C122" s="72"/>
      <c r="D122" s="72"/>
      <c r="E122" s="72"/>
      <c r="F122" s="72"/>
      <c r="G122" s="72"/>
      <c r="H122" s="72"/>
      <c r="I122" s="72"/>
    </row>
    <row r="123" spans="1:9" ht="15" customHeight="1" x14ac:dyDescent="0.25">
      <c r="A123" s="72"/>
      <c r="B123" s="72"/>
      <c r="C123" s="72"/>
      <c r="D123" s="72"/>
      <c r="E123" s="72"/>
      <c r="F123" s="72"/>
      <c r="G123" s="72"/>
      <c r="H123" s="72"/>
      <c r="I123" s="72"/>
    </row>
    <row r="124" spans="1:9" ht="15" customHeight="1" x14ac:dyDescent="0.25">
      <c r="A124" s="72"/>
      <c r="B124" s="72"/>
      <c r="C124" s="72"/>
      <c r="D124" s="72"/>
      <c r="E124" s="72"/>
      <c r="F124" s="72"/>
      <c r="G124" s="72"/>
      <c r="H124" s="72"/>
      <c r="I124" s="72"/>
    </row>
    <row r="125" spans="1:9" ht="15" customHeight="1" x14ac:dyDescent="0.25">
      <c r="A125" s="72"/>
      <c r="B125" s="72"/>
      <c r="C125" s="72"/>
      <c r="D125" s="72"/>
      <c r="E125" s="72"/>
      <c r="F125" s="72"/>
      <c r="G125" s="72"/>
      <c r="H125" s="72"/>
      <c r="I125" s="72"/>
    </row>
    <row r="126" spans="1:9" ht="15" customHeight="1" x14ac:dyDescent="0.25">
      <c r="A126" s="72"/>
      <c r="B126" s="72"/>
      <c r="C126" s="72"/>
      <c r="D126" s="72"/>
      <c r="E126" s="72"/>
      <c r="F126" s="72"/>
      <c r="G126" s="72"/>
      <c r="H126" s="72"/>
      <c r="I126" s="72"/>
    </row>
    <row r="127" spans="1:9" ht="15" customHeight="1" x14ac:dyDescent="0.25">
      <c r="A127" s="72"/>
      <c r="B127" s="72"/>
      <c r="C127" s="72"/>
      <c r="D127" s="72"/>
      <c r="E127" s="72"/>
      <c r="F127" s="72"/>
      <c r="G127" s="72"/>
      <c r="H127" s="72"/>
      <c r="I127" s="72"/>
    </row>
    <row r="128" spans="1:9" ht="15" customHeight="1" x14ac:dyDescent="0.25">
      <c r="A128" s="72"/>
      <c r="B128" s="72"/>
      <c r="C128" s="72"/>
      <c r="D128" s="72"/>
      <c r="E128" s="72"/>
      <c r="F128" s="72"/>
      <c r="G128" s="72"/>
      <c r="H128" s="72"/>
      <c r="I128" s="72"/>
    </row>
    <row r="129" spans="1:9" ht="15" customHeight="1" x14ac:dyDescent="0.25">
      <c r="A129" s="72"/>
      <c r="B129" s="72"/>
      <c r="C129" s="72"/>
      <c r="D129" s="72"/>
      <c r="E129" s="72"/>
      <c r="F129" s="72"/>
      <c r="G129" s="72"/>
      <c r="H129" s="72"/>
      <c r="I129" s="72"/>
    </row>
    <row r="130" spans="1:9" ht="15" customHeight="1" x14ac:dyDescent="0.25">
      <c r="A130" s="72"/>
      <c r="B130" s="72"/>
      <c r="C130" s="72"/>
      <c r="D130" s="72"/>
      <c r="E130" s="72"/>
      <c r="F130" s="72"/>
      <c r="G130" s="72"/>
      <c r="H130" s="72"/>
      <c r="I130" s="72"/>
    </row>
    <row r="131" spans="1:9" ht="15" customHeight="1" x14ac:dyDescent="0.25">
      <c r="A131" s="72"/>
      <c r="B131" s="72"/>
      <c r="C131" s="72"/>
      <c r="D131" s="72"/>
      <c r="E131" s="72"/>
      <c r="F131" s="72"/>
      <c r="G131" s="72"/>
      <c r="H131" s="72"/>
      <c r="I131" s="72"/>
    </row>
    <row r="132" spans="1:9" ht="15" customHeight="1" x14ac:dyDescent="0.25">
      <c r="A132" s="72"/>
      <c r="B132" s="72"/>
      <c r="C132" s="72"/>
      <c r="D132" s="72"/>
      <c r="E132" s="72"/>
      <c r="F132" s="72"/>
      <c r="G132" s="72"/>
      <c r="H132" s="72"/>
      <c r="I132" s="72"/>
    </row>
    <row r="133" spans="1:9" ht="15" customHeight="1" x14ac:dyDescent="0.25">
      <c r="A133" s="72"/>
      <c r="B133" s="72"/>
      <c r="C133" s="72"/>
      <c r="D133" s="72"/>
      <c r="E133" s="72"/>
      <c r="F133" s="72"/>
      <c r="G133" s="72"/>
      <c r="H133" s="72"/>
      <c r="I133" s="72"/>
    </row>
    <row r="134" spans="1:9" ht="15" customHeight="1" x14ac:dyDescent="0.25">
      <c r="A134" s="72"/>
      <c r="B134" s="72"/>
      <c r="C134" s="72"/>
      <c r="D134" s="72"/>
      <c r="E134" s="72"/>
      <c r="F134" s="72"/>
      <c r="G134" s="72"/>
      <c r="H134" s="72"/>
      <c r="I134" s="72"/>
    </row>
    <row r="135" spans="1:9" ht="15" customHeight="1" x14ac:dyDescent="0.25">
      <c r="A135" s="72"/>
      <c r="B135" s="72"/>
      <c r="C135" s="72"/>
      <c r="D135" s="72"/>
      <c r="E135" s="72"/>
      <c r="F135" s="72"/>
      <c r="G135" s="72"/>
      <c r="H135" s="72"/>
      <c r="I135" s="72"/>
    </row>
    <row r="136" spans="1:9" ht="15" customHeight="1" x14ac:dyDescent="0.25">
      <c r="A136" s="72"/>
      <c r="B136" s="72"/>
      <c r="C136" s="72"/>
      <c r="D136" s="72"/>
      <c r="E136" s="72"/>
      <c r="F136" s="72"/>
      <c r="G136" s="72"/>
      <c r="H136" s="72"/>
      <c r="I136" s="72"/>
    </row>
    <row r="137" spans="1:9" ht="15" customHeight="1" x14ac:dyDescent="0.25">
      <c r="A137" s="72"/>
      <c r="B137" s="72"/>
      <c r="C137" s="72"/>
      <c r="D137" s="72"/>
      <c r="E137" s="72"/>
      <c r="F137" s="72"/>
      <c r="G137" s="72"/>
      <c r="H137" s="72"/>
      <c r="I137" s="72"/>
    </row>
    <row r="138" spans="1:9" ht="15" customHeight="1" x14ac:dyDescent="0.25">
      <c r="A138" s="72"/>
      <c r="B138" s="72"/>
      <c r="C138" s="72"/>
      <c r="D138" s="72"/>
      <c r="E138" s="72"/>
      <c r="F138" s="72"/>
      <c r="G138" s="72"/>
      <c r="H138" s="72"/>
      <c r="I138" s="72"/>
    </row>
    <row r="139" spans="1:9" ht="15" customHeight="1" x14ac:dyDescent="0.25">
      <c r="A139" s="72"/>
      <c r="B139" s="72"/>
      <c r="C139" s="72"/>
      <c r="D139" s="72"/>
      <c r="E139" s="72"/>
      <c r="F139" s="72"/>
      <c r="G139" s="72"/>
      <c r="H139" s="72"/>
      <c r="I139" s="72"/>
    </row>
    <row r="140" spans="1:9" ht="15" customHeight="1" x14ac:dyDescent="0.25">
      <c r="A140" s="72"/>
      <c r="B140" s="72"/>
      <c r="C140" s="72"/>
      <c r="D140" s="72"/>
      <c r="E140" s="72"/>
      <c r="F140" s="72"/>
      <c r="G140" s="72"/>
      <c r="H140" s="72"/>
      <c r="I140" s="72"/>
    </row>
    <row r="141" spans="1:9" ht="15" customHeight="1" x14ac:dyDescent="0.25">
      <c r="A141" s="72"/>
      <c r="B141" s="72"/>
      <c r="C141" s="72"/>
      <c r="D141" s="72"/>
      <c r="E141" s="72"/>
      <c r="F141" s="72"/>
      <c r="G141" s="72"/>
      <c r="H141" s="72"/>
      <c r="I141" s="72"/>
    </row>
    <row r="142" spans="1:9" ht="15" customHeight="1" x14ac:dyDescent="0.25">
      <c r="A142" s="72"/>
      <c r="B142" s="72"/>
      <c r="C142" s="72"/>
      <c r="D142" s="72"/>
      <c r="E142" s="72"/>
      <c r="F142" s="72"/>
      <c r="G142" s="72"/>
      <c r="H142" s="72"/>
      <c r="I142" s="72"/>
    </row>
    <row r="143" spans="1:9" ht="15" customHeight="1" x14ac:dyDescent="0.25">
      <c r="A143" s="72"/>
      <c r="B143" s="72"/>
      <c r="C143" s="72"/>
      <c r="D143" s="72"/>
      <c r="E143" s="72"/>
      <c r="F143" s="72"/>
      <c r="G143" s="72"/>
      <c r="H143" s="72"/>
      <c r="I143" s="72"/>
    </row>
    <row r="144" spans="1:9" ht="15" customHeight="1" x14ac:dyDescent="0.25">
      <c r="A144" s="72"/>
      <c r="B144" s="72"/>
      <c r="C144" s="72"/>
      <c r="D144" s="72"/>
      <c r="E144" s="72"/>
      <c r="F144" s="72"/>
      <c r="G144" s="72"/>
      <c r="H144" s="72"/>
      <c r="I144" s="72"/>
    </row>
    <row r="145" spans="1:9" ht="15" customHeight="1" x14ac:dyDescent="0.25">
      <c r="A145" s="72"/>
      <c r="B145" s="72"/>
      <c r="C145" s="72"/>
      <c r="D145" s="72"/>
      <c r="E145" s="72"/>
      <c r="F145" s="72"/>
      <c r="G145" s="72"/>
      <c r="H145" s="72"/>
      <c r="I145" s="72"/>
    </row>
    <row r="146" spans="1:9" ht="15" customHeight="1" x14ac:dyDescent="0.25">
      <c r="A146" s="72"/>
      <c r="B146" s="72"/>
      <c r="C146" s="72"/>
      <c r="D146" s="72"/>
      <c r="E146" s="72"/>
      <c r="F146" s="72"/>
      <c r="G146" s="72"/>
      <c r="H146" s="72"/>
      <c r="I146" s="72"/>
    </row>
    <row r="147" spans="1:9" ht="15" customHeight="1" x14ac:dyDescent="0.25">
      <c r="A147" s="72"/>
      <c r="B147" s="72"/>
      <c r="C147" s="72"/>
      <c r="D147" s="72"/>
      <c r="E147" s="72"/>
      <c r="F147" s="72"/>
      <c r="G147" s="72"/>
      <c r="H147" s="72"/>
      <c r="I147" s="72"/>
    </row>
    <row r="148" spans="1:9" ht="15" customHeight="1" x14ac:dyDescent="0.25">
      <c r="A148" s="72"/>
      <c r="B148" s="72"/>
      <c r="C148" s="72"/>
      <c r="D148" s="72"/>
      <c r="E148" s="72"/>
      <c r="F148" s="72"/>
      <c r="G148" s="72"/>
      <c r="H148" s="72"/>
      <c r="I148" s="72"/>
    </row>
    <row r="149" spans="1:9" ht="15" customHeight="1" x14ac:dyDescent="0.25">
      <c r="A149" s="72"/>
      <c r="B149" s="72"/>
      <c r="C149" s="72"/>
      <c r="D149" s="72"/>
      <c r="E149" s="72"/>
      <c r="F149" s="72"/>
      <c r="G149" s="72"/>
      <c r="H149" s="72"/>
      <c r="I149" s="72"/>
    </row>
    <row r="150" spans="1:9" ht="15" customHeight="1" x14ac:dyDescent="0.25">
      <c r="A150" s="72"/>
      <c r="B150" s="72"/>
      <c r="C150" s="72"/>
      <c r="D150" s="72"/>
      <c r="E150" s="72"/>
      <c r="F150" s="72"/>
      <c r="G150" s="72"/>
      <c r="H150" s="72"/>
      <c r="I150" s="72"/>
    </row>
    <row r="151" spans="1:9" ht="15" customHeight="1" x14ac:dyDescent="0.25">
      <c r="A151" s="72"/>
      <c r="B151" s="72"/>
      <c r="C151" s="72"/>
      <c r="D151" s="72"/>
      <c r="E151" s="72"/>
      <c r="F151" s="72"/>
      <c r="G151" s="72"/>
      <c r="H151" s="72"/>
      <c r="I151" s="72"/>
    </row>
    <row r="152" spans="1:9" ht="15" customHeight="1" x14ac:dyDescent="0.25">
      <c r="A152" s="72"/>
      <c r="B152" s="72"/>
      <c r="C152" s="72"/>
      <c r="D152" s="72"/>
      <c r="E152" s="72"/>
      <c r="F152" s="72"/>
      <c r="G152" s="72"/>
      <c r="H152" s="72"/>
      <c r="I152" s="72"/>
    </row>
    <row r="153" spans="1:9" ht="15" customHeight="1" x14ac:dyDescent="0.25">
      <c r="A153" s="72"/>
      <c r="B153" s="72"/>
      <c r="C153" s="72"/>
      <c r="D153" s="72"/>
      <c r="E153" s="72"/>
      <c r="F153" s="72"/>
      <c r="G153" s="72"/>
      <c r="H153" s="72"/>
      <c r="I153" s="72"/>
    </row>
    <row r="154" spans="1:9" ht="15" customHeight="1" x14ac:dyDescent="0.25">
      <c r="A154" s="72"/>
      <c r="B154" s="72"/>
      <c r="C154" s="72"/>
      <c r="D154" s="72"/>
      <c r="E154" s="72"/>
      <c r="F154" s="72"/>
      <c r="G154" s="72"/>
      <c r="H154" s="72"/>
      <c r="I154" s="72"/>
    </row>
    <row r="155" spans="1:9" ht="15" customHeight="1" x14ac:dyDescent="0.25">
      <c r="A155" s="72"/>
      <c r="B155" s="72"/>
      <c r="C155" s="72"/>
      <c r="D155" s="72"/>
      <c r="E155" s="72"/>
      <c r="F155" s="72"/>
      <c r="G155" s="72"/>
      <c r="H155" s="72"/>
      <c r="I155" s="72"/>
    </row>
    <row r="156" spans="1:9" ht="15" customHeight="1" x14ac:dyDescent="0.25">
      <c r="A156" s="72"/>
      <c r="B156" s="72"/>
      <c r="C156" s="72"/>
      <c r="D156" s="72"/>
      <c r="E156" s="72"/>
      <c r="F156" s="72"/>
      <c r="G156" s="72"/>
      <c r="H156" s="72"/>
      <c r="I156" s="72"/>
    </row>
    <row r="157" spans="1:9" ht="15" customHeight="1" x14ac:dyDescent="0.25">
      <c r="A157" s="72"/>
      <c r="B157" s="72"/>
      <c r="C157" s="72"/>
      <c r="D157" s="72"/>
      <c r="E157" s="72"/>
      <c r="F157" s="72"/>
      <c r="G157" s="72"/>
      <c r="H157" s="72"/>
      <c r="I157" s="72"/>
    </row>
    <row r="158" spans="1:9" ht="15" customHeight="1" x14ac:dyDescent="0.25">
      <c r="A158" s="72"/>
      <c r="B158" s="72"/>
      <c r="C158" s="72"/>
      <c r="D158" s="72"/>
      <c r="E158" s="72"/>
      <c r="F158" s="72"/>
      <c r="G158" s="72"/>
      <c r="H158" s="72"/>
      <c r="I158" s="72"/>
    </row>
    <row r="159" spans="1:9" ht="15" customHeight="1" x14ac:dyDescent="0.25">
      <c r="A159" s="72"/>
      <c r="B159" s="72"/>
      <c r="C159" s="72"/>
      <c r="D159" s="72"/>
      <c r="E159" s="72"/>
      <c r="F159" s="72"/>
      <c r="G159" s="72"/>
      <c r="H159" s="72"/>
      <c r="I159" s="72"/>
    </row>
    <row r="160" spans="1:9" ht="15" customHeight="1" x14ac:dyDescent="0.25">
      <c r="A160" s="72"/>
      <c r="B160" s="72"/>
      <c r="C160" s="72"/>
      <c r="D160" s="72"/>
      <c r="E160" s="72"/>
      <c r="F160" s="72"/>
      <c r="G160" s="72"/>
      <c r="H160" s="72"/>
      <c r="I160" s="72"/>
    </row>
    <row r="161" spans="1:9" ht="15" customHeight="1" x14ac:dyDescent="0.25">
      <c r="A161" s="72"/>
      <c r="B161" s="72"/>
      <c r="C161" s="72"/>
      <c r="D161" s="72"/>
      <c r="E161" s="72"/>
      <c r="F161" s="72"/>
      <c r="G161" s="72"/>
      <c r="H161" s="72"/>
      <c r="I161" s="72"/>
    </row>
    <row r="162" spans="1:9" ht="15" customHeight="1" x14ac:dyDescent="0.25">
      <c r="A162" s="72"/>
      <c r="B162" s="72"/>
      <c r="C162" s="72"/>
      <c r="D162" s="72"/>
      <c r="E162" s="72"/>
      <c r="F162" s="72"/>
      <c r="G162" s="72"/>
      <c r="H162" s="72"/>
      <c r="I162" s="72"/>
    </row>
    <row r="163" spans="1:9" ht="15" customHeight="1" x14ac:dyDescent="0.25">
      <c r="A163" s="72"/>
      <c r="B163" s="72"/>
      <c r="C163" s="72"/>
      <c r="D163" s="72"/>
      <c r="E163" s="72"/>
      <c r="F163" s="72"/>
      <c r="G163" s="72"/>
      <c r="H163" s="72"/>
      <c r="I163" s="72"/>
    </row>
    <row r="164" spans="1:9" ht="15" customHeight="1" x14ac:dyDescent="0.25">
      <c r="A164" s="72"/>
      <c r="B164" s="72"/>
      <c r="C164" s="72"/>
      <c r="D164" s="72"/>
      <c r="E164" s="72"/>
      <c r="F164" s="72"/>
      <c r="G164" s="72"/>
      <c r="H164" s="72"/>
      <c r="I164" s="72"/>
    </row>
    <row r="165" spans="1:9" ht="15" customHeight="1" x14ac:dyDescent="0.25">
      <c r="A165" s="72"/>
      <c r="B165" s="72"/>
      <c r="C165" s="72"/>
      <c r="D165" s="72"/>
      <c r="E165" s="72"/>
      <c r="F165" s="72"/>
      <c r="G165" s="72"/>
      <c r="H165" s="72"/>
      <c r="I165" s="72"/>
    </row>
    <row r="166" spans="1:9" ht="15" customHeight="1" x14ac:dyDescent="0.25">
      <c r="A166" s="72"/>
      <c r="B166" s="72"/>
      <c r="C166" s="72"/>
      <c r="D166" s="72"/>
      <c r="E166" s="72"/>
      <c r="F166" s="72"/>
      <c r="G166" s="72"/>
      <c r="H166" s="72"/>
      <c r="I166" s="72"/>
    </row>
    <row r="167" spans="1:9" ht="15" customHeight="1" x14ac:dyDescent="0.25">
      <c r="A167" s="72"/>
      <c r="B167" s="72"/>
      <c r="C167" s="72"/>
      <c r="D167" s="72"/>
      <c r="E167" s="72"/>
      <c r="F167" s="72"/>
      <c r="G167" s="72"/>
      <c r="H167" s="72"/>
      <c r="I167" s="72"/>
    </row>
    <row r="168" spans="1:9" ht="15" customHeight="1" x14ac:dyDescent="0.25">
      <c r="A168" s="72"/>
      <c r="B168" s="72"/>
      <c r="C168" s="72"/>
      <c r="D168" s="72"/>
      <c r="E168" s="72"/>
      <c r="F168" s="72"/>
      <c r="G168" s="72"/>
      <c r="H168" s="72"/>
      <c r="I168" s="72"/>
    </row>
    <row r="169" spans="1:9" ht="15" customHeight="1" x14ac:dyDescent="0.25">
      <c r="A169" s="72"/>
      <c r="B169" s="72"/>
      <c r="C169" s="72"/>
      <c r="D169" s="72"/>
      <c r="E169" s="72"/>
      <c r="F169" s="72"/>
      <c r="G169" s="72"/>
      <c r="H169" s="72"/>
      <c r="I169" s="72"/>
    </row>
    <row r="170" spans="1:9" ht="15" customHeight="1" x14ac:dyDescent="0.25">
      <c r="A170" s="72"/>
      <c r="B170" s="72"/>
      <c r="C170" s="72"/>
      <c r="D170" s="72"/>
      <c r="E170" s="72"/>
      <c r="F170" s="72"/>
      <c r="G170" s="72"/>
      <c r="H170" s="72"/>
      <c r="I170" s="72"/>
    </row>
    <row r="171" spans="1:9" ht="15" customHeight="1" x14ac:dyDescent="0.25">
      <c r="A171" s="72"/>
      <c r="B171" s="72"/>
      <c r="C171" s="72"/>
      <c r="D171" s="72"/>
      <c r="E171" s="72"/>
      <c r="F171" s="72"/>
      <c r="G171" s="72"/>
      <c r="H171" s="72"/>
      <c r="I171" s="72"/>
    </row>
    <row r="172" spans="1:9" ht="15" customHeight="1" x14ac:dyDescent="0.25">
      <c r="A172" s="72"/>
      <c r="B172" s="72"/>
      <c r="C172" s="72"/>
      <c r="D172" s="72"/>
      <c r="E172" s="72"/>
      <c r="F172" s="72"/>
      <c r="G172" s="72"/>
      <c r="H172" s="72"/>
      <c r="I172" s="72"/>
    </row>
    <row r="173" spans="1:9" ht="15" customHeight="1" x14ac:dyDescent="0.25">
      <c r="A173" s="72"/>
      <c r="B173" s="72"/>
      <c r="C173" s="72"/>
      <c r="D173" s="72"/>
      <c r="E173" s="72"/>
      <c r="F173" s="72"/>
      <c r="G173" s="72"/>
      <c r="H173" s="72"/>
      <c r="I173" s="72"/>
    </row>
    <row r="174" spans="1:9" ht="15" customHeight="1" x14ac:dyDescent="0.25">
      <c r="A174" s="72"/>
      <c r="B174" s="72"/>
      <c r="C174" s="72"/>
      <c r="D174" s="72"/>
      <c r="E174" s="72"/>
      <c r="F174" s="72"/>
      <c r="G174" s="72"/>
      <c r="H174" s="72"/>
      <c r="I174" s="72"/>
    </row>
    <row r="175" spans="1:9" ht="15" customHeight="1" x14ac:dyDescent="0.25">
      <c r="A175" s="72"/>
      <c r="B175" s="72"/>
      <c r="C175" s="72"/>
      <c r="D175" s="72"/>
      <c r="E175" s="72"/>
      <c r="F175" s="72"/>
      <c r="G175" s="72"/>
      <c r="H175" s="72"/>
      <c r="I175" s="72"/>
    </row>
    <row r="176" spans="1:9" ht="15" customHeight="1" x14ac:dyDescent="0.25">
      <c r="A176" s="72"/>
      <c r="B176" s="72"/>
      <c r="C176" s="72"/>
      <c r="D176" s="72"/>
      <c r="E176" s="72"/>
      <c r="F176" s="72"/>
      <c r="G176" s="72"/>
      <c r="H176" s="72"/>
      <c r="I176" s="72"/>
    </row>
    <row r="177" spans="1:9" ht="15" customHeight="1" x14ac:dyDescent="0.25">
      <c r="A177" s="72"/>
      <c r="B177" s="72"/>
      <c r="C177" s="72"/>
      <c r="D177" s="72"/>
      <c r="E177" s="72"/>
      <c r="F177" s="72"/>
      <c r="G177" s="72"/>
      <c r="H177" s="72"/>
      <c r="I177" s="72"/>
    </row>
    <row r="178" spans="1:9" ht="15" customHeight="1" x14ac:dyDescent="0.25">
      <c r="A178" s="72"/>
      <c r="B178" s="72"/>
      <c r="C178" s="72"/>
      <c r="D178" s="72"/>
      <c r="E178" s="72"/>
      <c r="F178" s="72"/>
      <c r="G178" s="72"/>
      <c r="H178" s="72"/>
      <c r="I178" s="72"/>
    </row>
    <row r="179" spans="1:9" ht="15" customHeight="1" x14ac:dyDescent="0.25">
      <c r="A179" s="72"/>
      <c r="B179" s="72"/>
      <c r="C179" s="72"/>
      <c r="D179" s="72"/>
      <c r="E179" s="72"/>
      <c r="F179" s="72"/>
      <c r="G179" s="72"/>
      <c r="H179" s="72"/>
      <c r="I179" s="72"/>
    </row>
    <row r="180" spans="1:9" ht="15" customHeight="1" x14ac:dyDescent="0.25">
      <c r="A180" s="72"/>
      <c r="B180" s="72"/>
      <c r="C180" s="72"/>
      <c r="D180" s="72"/>
      <c r="E180" s="72"/>
      <c r="F180" s="72"/>
      <c r="G180" s="72"/>
      <c r="H180" s="72"/>
      <c r="I180" s="72"/>
    </row>
    <row r="181" spans="1:9" ht="15" customHeight="1" x14ac:dyDescent="0.25">
      <c r="A181" s="72"/>
      <c r="B181" s="72"/>
      <c r="C181" s="72"/>
      <c r="D181" s="72"/>
      <c r="E181" s="72"/>
      <c r="F181" s="72"/>
      <c r="G181" s="72"/>
      <c r="H181" s="72"/>
      <c r="I181" s="72"/>
    </row>
    <row r="182" spans="1:9" ht="15" customHeight="1" x14ac:dyDescent="0.25">
      <c r="A182" s="72"/>
      <c r="B182" s="72"/>
      <c r="C182" s="72"/>
      <c r="D182" s="72"/>
      <c r="E182" s="72"/>
      <c r="F182" s="72"/>
      <c r="G182" s="72"/>
      <c r="H182" s="72"/>
      <c r="I182" s="72"/>
    </row>
    <row r="183" spans="1:9" ht="15" customHeight="1" x14ac:dyDescent="0.25">
      <c r="A183" s="72"/>
      <c r="B183" s="72"/>
      <c r="C183" s="72"/>
      <c r="D183" s="72"/>
      <c r="E183" s="72"/>
      <c r="F183" s="72"/>
      <c r="G183" s="72"/>
      <c r="H183" s="72"/>
      <c r="I183" s="72"/>
    </row>
    <row r="184" spans="1:9" ht="15" customHeight="1" x14ac:dyDescent="0.25">
      <c r="A184" s="72"/>
      <c r="B184" s="72"/>
      <c r="C184" s="72"/>
      <c r="D184" s="72"/>
      <c r="E184" s="72"/>
      <c r="F184" s="72"/>
      <c r="G184" s="72"/>
      <c r="H184" s="72"/>
      <c r="I184" s="72"/>
    </row>
    <row r="185" spans="1:9" ht="15" customHeight="1" x14ac:dyDescent="0.25">
      <c r="A185" s="72"/>
      <c r="B185" s="72"/>
      <c r="C185" s="72"/>
      <c r="D185" s="72"/>
      <c r="E185" s="72"/>
      <c r="F185" s="72"/>
      <c r="G185" s="72"/>
      <c r="H185" s="72"/>
      <c r="I185" s="72"/>
    </row>
    <row r="186" spans="1:9" ht="15" customHeight="1" x14ac:dyDescent="0.25">
      <c r="A186" s="72"/>
      <c r="B186" s="72"/>
      <c r="C186" s="72"/>
      <c r="D186" s="72"/>
      <c r="E186" s="72"/>
      <c r="F186" s="72"/>
      <c r="G186" s="72"/>
      <c r="H186" s="72"/>
      <c r="I186" s="72"/>
    </row>
    <row r="187" spans="1:9" ht="15" customHeight="1" x14ac:dyDescent="0.25">
      <c r="A187" s="72"/>
      <c r="B187" s="72"/>
      <c r="C187" s="72"/>
      <c r="D187" s="72"/>
      <c r="E187" s="72"/>
      <c r="F187" s="72"/>
      <c r="G187" s="72"/>
      <c r="H187" s="72"/>
      <c r="I187" s="72"/>
    </row>
    <row r="188" spans="1:9" ht="15" customHeight="1" x14ac:dyDescent="0.25">
      <c r="A188" s="72"/>
      <c r="B188" s="72"/>
      <c r="C188" s="72"/>
      <c r="D188" s="72"/>
      <c r="E188" s="72"/>
      <c r="F188" s="72"/>
      <c r="G188" s="72"/>
      <c r="H188" s="72"/>
      <c r="I188" s="72"/>
    </row>
    <row r="189" spans="1:9" ht="15" customHeight="1" x14ac:dyDescent="0.25">
      <c r="A189" s="72"/>
      <c r="B189" s="72"/>
      <c r="C189" s="72"/>
      <c r="D189" s="72"/>
      <c r="E189" s="72"/>
      <c r="F189" s="72"/>
      <c r="G189" s="72"/>
      <c r="H189" s="72"/>
      <c r="I189" s="72"/>
    </row>
    <row r="190" spans="1:9" ht="15" customHeight="1" x14ac:dyDescent="0.25">
      <c r="A190" s="72"/>
      <c r="B190" s="72"/>
      <c r="C190" s="72"/>
      <c r="D190" s="72"/>
      <c r="E190" s="72"/>
      <c r="F190" s="72"/>
      <c r="G190" s="72"/>
      <c r="H190" s="72"/>
      <c r="I190" s="72"/>
    </row>
    <row r="191" spans="1:9" ht="15" customHeight="1" x14ac:dyDescent="0.25">
      <c r="A191" s="72"/>
      <c r="B191" s="72"/>
      <c r="C191" s="72"/>
      <c r="D191" s="72"/>
      <c r="E191" s="72"/>
      <c r="F191" s="72"/>
      <c r="G191" s="72"/>
      <c r="H191" s="72"/>
      <c r="I191" s="72"/>
    </row>
    <row r="192" spans="1:9"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sheetData>
  <dataConsolidate/>
  <mergeCells count="3">
    <mergeCell ref="M38:N38"/>
    <mergeCell ref="A1:J1"/>
    <mergeCell ref="N18:P18"/>
  </mergeCells>
  <conditionalFormatting sqref="E5:E10 E14:E20">
    <cfRule type="expression" dxfId="33" priority="55">
      <formula>$E5="Bezig"</formula>
    </cfRule>
    <cfRule type="expression" priority="56" stopIfTrue="1">
      <formula>$E$5:$E$9=""</formula>
    </cfRule>
    <cfRule type="expression" dxfId="32" priority="57">
      <formula>$E5="Voltooid"</formula>
    </cfRule>
  </conditionalFormatting>
  <dataValidations count="5">
    <dataValidation type="list" allowBlank="1" showInputMessage="1" showErrorMessage="1" promptTitle="Voortgang " prompt="Voortgang aangeven" sqref="E5:E9" xr:uid="{420B0F66-56D9-4591-8662-83C1D0624A05}">
      <formula1>"Gestart,Bezig,Voltooid"</formula1>
    </dataValidation>
    <dataValidation type="list" allowBlank="1" showInputMessage="1" showErrorMessage="1" sqref="E14:E18" xr:uid="{016ADEF2-C3CC-4D58-A469-A1FE7C8548D6}">
      <formula1>"Gestart,Bezig,Voltooid"</formula1>
    </dataValidation>
    <dataValidation type="list" allowBlank="1" showInputMessage="1" showErrorMessage="1" sqref="D20" xr:uid="{C3BA91E5-52D2-4F0A-8F3B-3750088EF56E}">
      <formula1>OFFSET($K$13,,,COUNTA($K$13:K64))</formula1>
    </dataValidation>
    <dataValidation type="list" allowBlank="1" showInputMessage="1" showErrorMessage="1" sqref="D19" xr:uid="{3C01E3FF-DAF7-4837-9FC2-1C5E89599477}">
      <formula1>OFFSET($K$13,,,COUNTA($K$13:K64))</formula1>
    </dataValidation>
    <dataValidation type="list" allowBlank="1" showInputMessage="1" showErrorMessage="1" sqref="D5:D10" xr:uid="{167A7F24-7140-42B2-9286-4E12345254B9}">
      <formula1>INDIRECT("Projectmanagers")</formula1>
    </dataValidation>
  </dataValidations>
  <pageMargins left="0.75" right="0.75" top="1" bottom="1" header="0.5" footer="0.5"/>
  <pageSetup paperSize="9" scale="73" orientation="portrait" r:id="rId1"/>
  <headerFooter alignWithMargins="0"/>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 id="{82F052EC-ED75-4CD9-B8D6-A4040C4A87EC}">
            <xm:f>$D14='Validatie-onderdelen'!$F$21</xm:f>
            <x14:dxf>
              <fill>
                <patternFill>
                  <bgColor rgb="FF00B0F0"/>
                </patternFill>
              </fill>
            </x14:dxf>
          </x14:cfRule>
          <x14:cfRule type="expression" priority="2" id="{789833D8-A8E9-485B-96E6-10545863BDFE}">
            <xm:f>$D14='Validatie-onderdelen'!$F$20</xm:f>
            <x14:dxf>
              <fill>
                <patternFill>
                  <bgColor rgb="FF00B050"/>
                </patternFill>
              </fill>
            </x14:dxf>
          </x14:cfRule>
          <x14:cfRule type="expression" priority="3" id="{AE7BC98B-E3D4-465B-A7F3-696776DB2DF4}">
            <xm:f>$D14='Validatie-onderdelen'!$F$19</xm:f>
            <x14:dxf>
              <fill>
                <patternFill>
                  <bgColor rgb="FFFFFF00"/>
                </patternFill>
              </fill>
            </x14:dxf>
          </x14:cfRule>
          <x14:cfRule type="expression" priority="4" id="{BEBCD2A9-8EA1-4AEB-92C6-039B730601C7}">
            <xm:f>$D14='Validatie-onderdelen'!$F$18</xm:f>
            <x14:dxf>
              <fill>
                <patternFill>
                  <bgColor rgb="FFFFC000"/>
                </patternFill>
              </fill>
            </x14:dxf>
          </x14:cfRule>
          <x14:cfRule type="expression" priority="5" id="{C82000A2-9C33-494F-8596-8DF322E0E2EF}">
            <xm:f>$D14='Validatie-onderdelen'!$F$17</xm:f>
            <x14:dxf>
              <fill>
                <patternFill>
                  <bgColor rgb="FFFF0000"/>
                </patternFill>
              </fill>
            </x14:dxf>
          </x14:cfRule>
          <xm:sqref>C14:C18</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F2865D1-E1A4-459A-9118-27DE80C05E35}">
          <x14:formula1>
            <xm:f>OFFSET('Validatie-onderdelen'!$F$17,,,COUNTA('Validatie-onderdelen'!$F$17:$F$30))</xm:f>
          </x14:formula1>
          <xm:sqref>D14:D18</xm:sqref>
        </x14:dataValidation>
        <x14:dataValidation type="list" allowBlank="1" showInputMessage="1" showErrorMessage="1" xr:uid="{93ED3EC1-4B63-4EDA-BF86-ACCF217906B8}">
          <x14:formula1>
            <xm:f>'Validatie-onderdelen'!$G$5:$G$7</xm:f>
          </x14:formula1>
          <xm:sqref>E19:E20 E10</xm:sqref>
        </x14:dataValidation>
        <x14:dataValidation type="list" allowBlank="1" showInputMessage="1" showErrorMessage="1" xr:uid="{02E8B135-A3B0-4CE2-B87C-7C25997AA0BF}">
          <x14:formula1>
            <xm:f xml:space="preserve"> OFFSET('Validatie-onderdelen'!$F$17,,,COUNTA('Validatie-onderdelen'!$F$17:$F$30))</xm:f>
          </x14:formula1>
          <xm:sqref>G14</xm:sqref>
        </x14:dataValidation>
        <x14:dataValidation type="list" allowBlank="1" showInputMessage="1" showErrorMessage="1" xr:uid="{6E57FCDA-3E00-474E-8A5D-3EFF34F3A565}">
          <x14:formula1>
            <xm:f>OFFSET('Validatie-onderdelen'!$F$4,,,COUNTA('Validatie-onderdelen'!$F$4:$F$11))</xm:f>
          </x14:formula1>
          <xm:sqref>G5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01877-C7B0-4BC3-AC15-67E76D2E410E}">
  <sheetPr>
    <tabColor rgb="FF00B050"/>
  </sheetPr>
  <dimension ref="A1:S27"/>
  <sheetViews>
    <sheetView zoomScaleNormal="100" workbookViewId="0">
      <selection activeCell="H1" sqref="H1"/>
    </sheetView>
  </sheetViews>
  <sheetFormatPr defaultColWidth="8.7109375" defaultRowHeight="15" x14ac:dyDescent="0.25"/>
  <cols>
    <col min="1" max="1" width="2.85546875" customWidth="1"/>
    <col min="2" max="2" width="12.5703125" bestFit="1" customWidth="1"/>
    <col min="3" max="3" width="1.5703125" customWidth="1"/>
    <col min="4" max="4" width="28.140625" customWidth="1"/>
    <col min="5" max="5" width="1.7109375" customWidth="1"/>
    <col min="6" max="6" width="27.28515625" customWidth="1"/>
    <col min="7" max="7" width="35.28515625" customWidth="1"/>
    <col min="8" max="8" width="21.5703125" bestFit="1" customWidth="1"/>
    <col min="9" max="9" width="17" customWidth="1"/>
    <col min="10" max="10" width="13.28515625" customWidth="1"/>
    <col min="11" max="11" width="50.7109375" customWidth="1"/>
    <col min="12" max="13" width="10.5703125" hidden="1" customWidth="1"/>
    <col min="14" max="19" width="8.7109375" hidden="1" customWidth="1"/>
  </cols>
  <sheetData>
    <row r="1" spans="1:16" x14ac:dyDescent="0.25">
      <c r="A1" t="s">
        <v>3002</v>
      </c>
      <c r="F1" t="s">
        <v>2999</v>
      </c>
      <c r="M1" s="6" t="s">
        <v>2866</v>
      </c>
      <c r="N1" s="6"/>
      <c r="O1" s="6"/>
      <c r="P1" s="6"/>
    </row>
    <row r="2" spans="1:16" s="6" customFormat="1" ht="5.25" customHeight="1" x14ac:dyDescent="0.25">
      <c r="M2" t="s">
        <v>2873</v>
      </c>
      <c r="N2"/>
      <c r="O2"/>
      <c r="P2"/>
    </row>
    <row r="3" spans="1:16" x14ac:dyDescent="0.25">
      <c r="B3" s="836" t="s">
        <v>2815</v>
      </c>
      <c r="F3" s="6" t="s">
        <v>2864</v>
      </c>
      <c r="M3" t="s">
        <v>2867</v>
      </c>
    </row>
    <row r="4" spans="1:16" x14ac:dyDescent="0.25">
      <c r="B4" t="s">
        <v>3152</v>
      </c>
      <c r="F4" t="s">
        <v>2445</v>
      </c>
      <c r="M4" t="s">
        <v>2868</v>
      </c>
    </row>
    <row r="5" spans="1:16" x14ac:dyDescent="0.25">
      <c r="B5" t="s">
        <v>3153</v>
      </c>
      <c r="F5" t="s">
        <v>2931</v>
      </c>
      <c r="M5" t="s">
        <v>2869</v>
      </c>
    </row>
    <row r="6" spans="1:16" x14ac:dyDescent="0.25">
      <c r="B6" t="s">
        <v>3154</v>
      </c>
      <c r="F6" t="s">
        <v>194</v>
      </c>
    </row>
    <row r="7" spans="1:16" x14ac:dyDescent="0.25">
      <c r="B7" t="s">
        <v>3155</v>
      </c>
      <c r="F7" t="s">
        <v>264</v>
      </c>
      <c r="M7" s="993" t="s">
        <v>2935</v>
      </c>
      <c r="N7" s="993"/>
      <c r="O7" s="993"/>
      <c r="P7" s="993"/>
    </row>
    <row r="8" spans="1:16" x14ac:dyDescent="0.25">
      <c r="B8" t="s">
        <v>3156</v>
      </c>
      <c r="F8" t="s">
        <v>2450</v>
      </c>
      <c r="M8" s="6" t="s">
        <v>2873</v>
      </c>
      <c r="N8" s="6" t="s">
        <v>2867</v>
      </c>
      <c r="O8" s="6" t="s">
        <v>2868</v>
      </c>
      <c r="P8" s="6" t="s">
        <v>2869</v>
      </c>
    </row>
    <row r="9" spans="1:16" x14ac:dyDescent="0.25">
      <c r="F9" t="s">
        <v>2932</v>
      </c>
      <c r="M9" t="s">
        <v>2920</v>
      </c>
      <c r="N9" t="s">
        <v>2897</v>
      </c>
      <c r="O9" t="s">
        <v>2874</v>
      </c>
      <c r="P9" t="s">
        <v>2879</v>
      </c>
    </row>
    <row r="10" spans="1:16" x14ac:dyDescent="0.25">
      <c r="F10" t="s">
        <v>2940</v>
      </c>
      <c r="M10" t="s">
        <v>1818</v>
      </c>
      <c r="N10" t="s">
        <v>2898</v>
      </c>
      <c r="O10" t="s">
        <v>2875</v>
      </c>
      <c r="P10" t="s">
        <v>2880</v>
      </c>
    </row>
    <row r="11" spans="1:16" x14ac:dyDescent="0.25">
      <c r="M11" t="s">
        <v>2870</v>
      </c>
      <c r="N11" t="s">
        <v>2899</v>
      </c>
      <c r="O11" t="s">
        <v>2876</v>
      </c>
      <c r="P11" t="s">
        <v>2881</v>
      </c>
    </row>
    <row r="12" spans="1:16" x14ac:dyDescent="0.25">
      <c r="M12" t="s">
        <v>1820</v>
      </c>
      <c r="N12" t="s">
        <v>2901</v>
      </c>
      <c r="O12" t="s">
        <v>2878</v>
      </c>
      <c r="P12" t="s">
        <v>2883</v>
      </c>
    </row>
    <row r="13" spans="1:16" x14ac:dyDescent="0.25">
      <c r="M13" t="s">
        <v>2872</v>
      </c>
      <c r="N13" t="s">
        <v>2902</v>
      </c>
      <c r="O13" t="s">
        <v>2921</v>
      </c>
      <c r="P13" t="s">
        <v>2884</v>
      </c>
    </row>
    <row r="14" spans="1:16" x14ac:dyDescent="0.25">
      <c r="D14" s="992" t="s">
        <v>2998</v>
      </c>
      <c r="E14" s="992"/>
      <c r="F14" s="992"/>
      <c r="G14" t="s">
        <v>3147</v>
      </c>
      <c r="M14" t="s">
        <v>2914</v>
      </c>
      <c r="N14" t="s">
        <v>2903</v>
      </c>
      <c r="O14" t="s">
        <v>2922</v>
      </c>
      <c r="P14" t="s">
        <v>2933</v>
      </c>
    </row>
    <row r="15" spans="1:16" x14ac:dyDescent="0.25">
      <c r="D15" s="488" t="s">
        <v>3011</v>
      </c>
      <c r="F15" s="488" t="s">
        <v>3164</v>
      </c>
      <c r="M15" t="s">
        <v>2915</v>
      </c>
      <c r="N15" t="s">
        <v>2890</v>
      </c>
      <c r="O15" t="s">
        <v>2923</v>
      </c>
      <c r="P15" t="s">
        <v>2885</v>
      </c>
    </row>
    <row r="16" spans="1:16" ht="15.75" thickBot="1" x14ac:dyDescent="0.3">
      <c r="B16" s="860" t="s">
        <v>2865</v>
      </c>
      <c r="C16" s="861"/>
      <c r="D16" s="860" t="s">
        <v>2864</v>
      </c>
      <c r="F16" s="6" t="s">
        <v>2864</v>
      </c>
      <c r="M16" t="s">
        <v>2916</v>
      </c>
      <c r="N16" t="s">
        <v>2904</v>
      </c>
      <c r="O16" t="s">
        <v>2924</v>
      </c>
      <c r="P16" t="s">
        <v>2934</v>
      </c>
    </row>
    <row r="17" spans="2:16" ht="15.75" x14ac:dyDescent="0.25">
      <c r="B17" s="851" t="s">
        <v>2858</v>
      </c>
      <c r="C17" s="852"/>
      <c r="D17" s="837" t="s">
        <v>3018</v>
      </c>
      <c r="F17" s="859" t="s">
        <v>2445</v>
      </c>
      <c r="M17" t="s">
        <v>2917</v>
      </c>
      <c r="N17" t="s">
        <v>2905</v>
      </c>
      <c r="O17" t="s">
        <v>2925</v>
      </c>
      <c r="P17" t="s">
        <v>2886</v>
      </c>
    </row>
    <row r="18" spans="2:16" ht="15.75" x14ac:dyDescent="0.25">
      <c r="B18" s="851" t="s">
        <v>2859</v>
      </c>
      <c r="C18" s="853"/>
      <c r="D18" t="s">
        <v>2931</v>
      </c>
      <c r="F18" t="s">
        <v>2931</v>
      </c>
      <c r="M18" t="s">
        <v>2918</v>
      </c>
      <c r="N18" t="s">
        <v>2906</v>
      </c>
      <c r="O18" t="s">
        <v>2926</v>
      </c>
      <c r="P18" t="s">
        <v>2887</v>
      </c>
    </row>
    <row r="19" spans="2:16" ht="15.75" x14ac:dyDescent="0.25">
      <c r="B19" s="851" t="s">
        <v>2860</v>
      </c>
      <c r="C19" s="854"/>
      <c r="D19" s="837" t="s">
        <v>194</v>
      </c>
      <c r="F19" t="s">
        <v>194</v>
      </c>
      <c r="M19" t="s">
        <v>2919</v>
      </c>
      <c r="N19" t="s">
        <v>2907</v>
      </c>
      <c r="O19" t="s">
        <v>2927</v>
      </c>
      <c r="P19" t="s">
        <v>2888</v>
      </c>
    </row>
    <row r="20" spans="2:16" ht="15.75" x14ac:dyDescent="0.25">
      <c r="B20" s="851" t="s">
        <v>2861</v>
      </c>
      <c r="C20" s="855"/>
      <c r="D20" t="s">
        <v>264</v>
      </c>
      <c r="F20" t="s">
        <v>264</v>
      </c>
      <c r="N20" t="s">
        <v>2908</v>
      </c>
      <c r="O20" t="s">
        <v>2928</v>
      </c>
      <c r="P20" t="s">
        <v>2889</v>
      </c>
    </row>
    <row r="21" spans="2:16" ht="15.75" x14ac:dyDescent="0.25">
      <c r="B21" s="851" t="s">
        <v>2862</v>
      </c>
      <c r="C21" s="856"/>
      <c r="D21" s="837" t="s">
        <v>2450</v>
      </c>
      <c r="F21" t="s">
        <v>2450</v>
      </c>
      <c r="N21" t="s">
        <v>2909</v>
      </c>
      <c r="O21" t="s">
        <v>2929</v>
      </c>
      <c r="P21" t="s">
        <v>2890</v>
      </c>
    </row>
    <row r="22" spans="2:16" x14ac:dyDescent="0.25">
      <c r="C22" s="857"/>
      <c r="D22" t="s">
        <v>2932</v>
      </c>
      <c r="F22" t="s">
        <v>2932</v>
      </c>
      <c r="N22" t="s">
        <v>2910</v>
      </c>
      <c r="O22" t="s">
        <v>2930</v>
      </c>
      <c r="P22" t="s">
        <v>2891</v>
      </c>
    </row>
    <row r="23" spans="2:16" x14ac:dyDescent="0.25">
      <c r="F23" t="s">
        <v>2940</v>
      </c>
      <c r="N23" t="s">
        <v>2911</v>
      </c>
      <c r="P23" t="s">
        <v>2892</v>
      </c>
    </row>
    <row r="24" spans="2:16" x14ac:dyDescent="0.25">
      <c r="F24" s="887"/>
      <c r="N24" t="s">
        <v>2912</v>
      </c>
      <c r="P24" t="s">
        <v>2893</v>
      </c>
    </row>
    <row r="25" spans="2:16" x14ac:dyDescent="0.25">
      <c r="N25" t="s">
        <v>2913</v>
      </c>
      <c r="P25" t="s">
        <v>2894</v>
      </c>
    </row>
    <row r="26" spans="2:16" x14ac:dyDescent="0.25">
      <c r="P26" t="s">
        <v>2895</v>
      </c>
    </row>
    <row r="27" spans="2:16" x14ac:dyDescent="0.25">
      <c r="P27" t="s">
        <v>2896</v>
      </c>
    </row>
  </sheetData>
  <mergeCells count="2">
    <mergeCell ref="M7:P7"/>
    <mergeCell ref="D14:F14"/>
  </mergeCells>
  <pageMargins left="0.7" right="0.7" top="0.75" bottom="0.75" header="0.3" footer="0.3"/>
  <pageSetup paperSize="9" scale="67" orientation="landscape" r:id="rId1"/>
  <legacyDrawing r:id="rId2"/>
  <tableParts count="1">
    <tablePart r:id="rId3"/>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B701-78A8-4DE3-AC5B-40468B9BB956}">
  <dimension ref="A1:S52"/>
  <sheetViews>
    <sheetView showGridLines="0" zoomScaleNormal="100" workbookViewId="0">
      <selection activeCell="I1" sqref="I1:S1"/>
    </sheetView>
  </sheetViews>
  <sheetFormatPr defaultRowHeight="15" x14ac:dyDescent="0.25"/>
  <cols>
    <col min="1" max="1" width="0.7109375" customWidth="1"/>
    <col min="2" max="2" width="22.7109375" customWidth="1"/>
    <col min="3" max="3" width="16.42578125" customWidth="1"/>
    <col min="4" max="6" width="15.42578125" customWidth="1"/>
    <col min="7" max="8" width="2.28515625" style="350" customWidth="1"/>
    <col min="9" max="9" width="8.5703125" customWidth="1"/>
  </cols>
  <sheetData>
    <row r="1" spans="1:19" ht="32.450000000000003" customHeight="1" thickBot="1" x14ac:dyDescent="0.3">
      <c r="A1" s="938"/>
      <c r="B1" s="2" t="s">
        <v>3090</v>
      </c>
      <c r="C1" s="939" t="s">
        <v>3091</v>
      </c>
      <c r="D1" s="126" t="s">
        <v>3091</v>
      </c>
      <c r="E1" s="939" t="s">
        <v>3092</v>
      </c>
      <c r="F1" s="126" t="s">
        <v>3092</v>
      </c>
      <c r="G1" s="940"/>
      <c r="I1" s="994" t="s">
        <v>59</v>
      </c>
      <c r="J1" s="994"/>
      <c r="K1" s="994"/>
      <c r="L1" s="994"/>
      <c r="M1" s="994"/>
      <c r="N1" s="994"/>
      <c r="O1" s="994"/>
      <c r="P1" s="994"/>
      <c r="Q1" s="994"/>
      <c r="R1" s="994"/>
      <c r="S1" s="994"/>
    </row>
    <row r="2" spans="1:19" s="5" customFormat="1" ht="20.45" customHeight="1" thickTop="1" x14ac:dyDescent="0.35">
      <c r="A2" s="941"/>
      <c r="B2" s="942" t="s">
        <v>1652</v>
      </c>
      <c r="C2" s="943" t="s">
        <v>239</v>
      </c>
      <c r="D2" s="466" t="s">
        <v>162</v>
      </c>
      <c r="E2" s="943" t="s">
        <v>239</v>
      </c>
      <c r="F2" s="466" t="s">
        <v>162</v>
      </c>
      <c r="G2" s="944"/>
      <c r="I2" s="945" t="s">
        <v>3093</v>
      </c>
      <c r="J2" s="53"/>
      <c r="K2" s="52"/>
      <c r="L2" s="53"/>
      <c r="M2" s="53"/>
      <c r="N2" s="53"/>
      <c r="O2" s="53"/>
      <c r="P2" s="52"/>
      <c r="Q2" s="51"/>
      <c r="R2" s="51"/>
      <c r="S2" s="51"/>
    </row>
    <row r="3" spans="1:19" ht="21" x14ac:dyDescent="0.35">
      <c r="A3" s="488">
        <f>IF(ISNUMBER(SEARCH($E$3,B3)),MAX($A$2:$A2)+1,0)</f>
        <v>0</v>
      </c>
      <c r="B3" s="946" t="s">
        <v>1659</v>
      </c>
      <c r="C3" s="947" t="str" cm="1">
        <f t="array" ref="C3:C5">_xlfn._xlws.FILTER(B3:B1001,ISNUMBER(SEARCH(E3,B3:B1001)),"Niet gevonden")</f>
        <v>Brett Ratner</v>
      </c>
      <c r="D3" s="949"/>
      <c r="E3" s="947" t="s">
        <v>3094</v>
      </c>
      <c r="F3" s="949"/>
      <c r="G3" s="940"/>
      <c r="I3" s="950" t="s">
        <v>3095</v>
      </c>
      <c r="J3" s="5"/>
    </row>
    <row r="4" spans="1:19" x14ac:dyDescent="0.25">
      <c r="A4" s="488">
        <f>IF(ISNUMBER(SEARCH($E$3,B4)),MAX($A$2:$A3)+1,0)</f>
        <v>0</v>
      </c>
      <c r="B4" s="946" t="s">
        <v>1663</v>
      </c>
      <c r="C4" s="948" t="str">
        <v>Bryan Singer</v>
      </c>
      <c r="G4" s="940"/>
      <c r="I4" t="s">
        <v>3096</v>
      </c>
    </row>
    <row r="5" spans="1:19" x14ac:dyDescent="0.25">
      <c r="A5" s="488">
        <f>IF(ISNUMBER(SEARCH($E$3,B5)),MAX($A$2:$A4)+1,0)</f>
        <v>1</v>
      </c>
      <c r="B5" s="946" t="s">
        <v>3097</v>
      </c>
      <c r="C5" s="948" t="str">
        <v>JJ Abrams</v>
      </c>
      <c r="G5" s="940"/>
      <c r="H5" s="951"/>
      <c r="I5" s="952" t="s">
        <v>3098</v>
      </c>
      <c r="J5" s="953" t="s">
        <v>3099</v>
      </c>
      <c r="K5" s="953"/>
      <c r="L5" s="953"/>
      <c r="M5" s="953"/>
      <c r="N5" s="953"/>
    </row>
    <row r="6" spans="1:19" x14ac:dyDescent="0.25">
      <c r="A6" s="488">
        <f>IF(ISNUMBER(SEARCH($E$3,B6)),MAX($A$2:$A5)+1,0)</f>
        <v>2</v>
      </c>
      <c r="B6" s="946" t="s">
        <v>1670</v>
      </c>
      <c r="G6" s="940"/>
      <c r="H6" s="951"/>
      <c r="I6" s="954" t="s">
        <v>3100</v>
      </c>
      <c r="J6" s="955" t="s">
        <v>3101</v>
      </c>
      <c r="K6" s="955"/>
      <c r="L6" s="955"/>
      <c r="M6" s="955"/>
      <c r="N6" s="955"/>
    </row>
    <row r="7" spans="1:19" x14ac:dyDescent="0.25">
      <c r="A7" s="488">
        <f>IF(ISNUMBER(SEARCH($E$3,B7)),MAX($A$2:$A6)+1,0)</f>
        <v>0</v>
      </c>
      <c r="B7" s="946" t="s">
        <v>1674</v>
      </c>
      <c r="G7" s="940"/>
      <c r="H7" s="951"/>
      <c r="I7" s="954" t="s">
        <v>3102</v>
      </c>
      <c r="J7" s="955" t="s">
        <v>3103</v>
      </c>
      <c r="K7" s="955"/>
      <c r="L7" s="955"/>
      <c r="M7" s="955"/>
      <c r="N7" s="955"/>
    </row>
    <row r="8" spans="1:19" x14ac:dyDescent="0.25">
      <c r="A8" s="488">
        <f>IF(ISNUMBER(SEARCH($E$3,B8)),MAX($A$2:$A7)+1,0)</f>
        <v>0</v>
      </c>
      <c r="B8" s="946" t="s">
        <v>1676</v>
      </c>
      <c r="G8" s="940"/>
      <c r="I8" s="956" t="s">
        <v>3104</v>
      </c>
    </row>
    <row r="9" spans="1:19" ht="15.75" x14ac:dyDescent="0.25">
      <c r="A9" s="488">
        <f>IF(ISNUMBER(SEARCH($E$3,B9)),MAX($A$2:$A8)+1,0)</f>
        <v>0</v>
      </c>
      <c r="B9" s="946" t="s">
        <v>1680</v>
      </c>
      <c r="G9" s="940"/>
      <c r="I9" s="957" t="s">
        <v>3151</v>
      </c>
    </row>
    <row r="10" spans="1:19" x14ac:dyDescent="0.25">
      <c r="A10" s="488">
        <f>IF(ISNUMBER(SEARCH($E$3,B10)),MAX($A$2:$A9)+1,0)</f>
        <v>0</v>
      </c>
      <c r="B10" s="946" t="s">
        <v>1685</v>
      </c>
      <c r="G10" s="940"/>
      <c r="I10" s="1"/>
    </row>
    <row r="11" spans="1:19" x14ac:dyDescent="0.25">
      <c r="A11" s="488">
        <f>IF(ISNUMBER(SEARCH($E$3,B11)),MAX($A$2:$A10)+1,0)</f>
        <v>0</v>
      </c>
      <c r="B11" s="946" t="s">
        <v>1688</v>
      </c>
      <c r="G11" s="940"/>
      <c r="I11" s="958" t="s">
        <v>3105</v>
      </c>
    </row>
    <row r="12" spans="1:19" x14ac:dyDescent="0.25">
      <c r="A12" s="488">
        <f>IF(ISNUMBER(SEARCH($E$3,B12)),MAX($A$2:$A11)+1,0)</f>
        <v>0</v>
      </c>
      <c r="B12" s="946" t="s">
        <v>1693</v>
      </c>
      <c r="G12" s="940"/>
      <c r="I12" s="350">
        <v>1</v>
      </c>
      <c r="J12" t="s">
        <v>3106</v>
      </c>
    </row>
    <row r="13" spans="1:19" ht="15.75" x14ac:dyDescent="0.25">
      <c r="A13" s="488">
        <f>IF(ISNUMBER(SEARCH($E$3,B13)),MAX($A$2:$A12)+1,0)</f>
        <v>0</v>
      </c>
      <c r="B13" s="946" t="s">
        <v>1697</v>
      </c>
      <c r="G13" s="940"/>
      <c r="I13" s="350">
        <v>2</v>
      </c>
      <c r="J13" t="s">
        <v>3138</v>
      </c>
    </row>
    <row r="14" spans="1:19" ht="15.75" x14ac:dyDescent="0.25">
      <c r="A14" s="488">
        <f>IF(ISNUMBER(SEARCH($E$3,B14)),MAX($A$2:$A13)+1,0)</f>
        <v>0</v>
      </c>
      <c r="B14" s="946" t="s">
        <v>1700</v>
      </c>
      <c r="G14" s="940"/>
      <c r="I14" s="350">
        <v>3</v>
      </c>
      <c r="J14" t="s">
        <v>3107</v>
      </c>
    </row>
    <row r="15" spans="1:19" ht="18.75" x14ac:dyDescent="0.3">
      <c r="A15" s="488">
        <f>IF(ISNUMBER(SEARCH($E$3,B15)),MAX($A$2:$A14)+1,0)</f>
        <v>0</v>
      </c>
      <c r="B15" s="946" t="s">
        <v>1702</v>
      </c>
      <c r="G15" s="940"/>
      <c r="I15" s="350">
        <v>4</v>
      </c>
      <c r="J15" t="s">
        <v>3108</v>
      </c>
    </row>
    <row r="16" spans="1:19" x14ac:dyDescent="0.25">
      <c r="A16" s="488">
        <f>IF(ISNUMBER(SEARCH($E$3,B16)),MAX($A$2:$A15)+1,0)</f>
        <v>0</v>
      </c>
      <c r="B16" s="946" t="s">
        <v>1711</v>
      </c>
      <c r="G16" s="940"/>
    </row>
    <row r="17" spans="1:10" x14ac:dyDescent="0.25">
      <c r="A17" s="488">
        <f>IF(ISNUMBER(SEARCH($E$3,B17)),MAX($A$2:$A16)+1,0)</f>
        <v>0</v>
      </c>
      <c r="B17" s="946" t="s">
        <v>1713</v>
      </c>
      <c r="G17" s="940"/>
      <c r="I17" s="958" t="s">
        <v>3141</v>
      </c>
    </row>
    <row r="18" spans="1:10" ht="21" x14ac:dyDescent="0.35">
      <c r="A18" s="488">
        <f>IF(ISNUMBER(SEARCH($E$3,B18)),MAX($A$2:$A17)+1,0)</f>
        <v>0</v>
      </c>
      <c r="B18" s="946" t="s">
        <v>1715</v>
      </c>
      <c r="G18" s="940"/>
      <c r="I18" s="350">
        <v>1</v>
      </c>
      <c r="J18" t="s">
        <v>3110</v>
      </c>
    </row>
    <row r="19" spans="1:10" x14ac:dyDescent="0.25">
      <c r="A19" s="488">
        <f>IF(ISNUMBER(SEARCH($E$3,B19)),MAX($A$2:$A18)+1,0)</f>
        <v>0</v>
      </c>
      <c r="B19" s="946" t="s">
        <v>1718</v>
      </c>
      <c r="G19" s="940"/>
      <c r="I19" s="350">
        <v>2</v>
      </c>
      <c r="J19" t="s">
        <v>3111</v>
      </c>
    </row>
    <row r="20" spans="1:10" x14ac:dyDescent="0.25">
      <c r="A20" s="488">
        <f>IF(ISNUMBER(SEARCH($E$3,B20)),MAX($A$2:$A19)+1,0)</f>
        <v>0</v>
      </c>
      <c r="B20" s="946" t="s">
        <v>1721</v>
      </c>
      <c r="G20" s="940"/>
      <c r="I20" s="350">
        <v>3</v>
      </c>
      <c r="J20" t="s">
        <v>3112</v>
      </c>
    </row>
    <row r="21" spans="1:10" x14ac:dyDescent="0.25">
      <c r="A21" s="488">
        <f>IF(ISNUMBER(SEARCH($E$3,B21)),MAX($A$2:$A20)+1,0)</f>
        <v>3</v>
      </c>
      <c r="B21" s="946" t="s">
        <v>1724</v>
      </c>
    </row>
    <row r="22" spans="1:10" x14ac:dyDescent="0.25">
      <c r="A22" s="488">
        <f>IF(ISNUMBER(SEARCH($E$3,B22)),MAX($A$2:$A21)+1,0)</f>
        <v>0</v>
      </c>
      <c r="B22" s="946" t="s">
        <v>1727</v>
      </c>
    </row>
    <row r="23" spans="1:10" x14ac:dyDescent="0.25">
      <c r="A23" s="488">
        <f>IF(ISNUMBER(SEARCH($E$3,B23)),MAX($A$2:$A22)+1,0)</f>
        <v>0</v>
      </c>
      <c r="B23" s="946" t="s">
        <v>1729</v>
      </c>
    </row>
    <row r="24" spans="1:10" x14ac:dyDescent="0.25">
      <c r="A24" s="488">
        <f>IF(ISNUMBER(SEARCH($E$3,B24)),MAX($A$2:$A23)+1,0)</f>
        <v>0</v>
      </c>
      <c r="B24" s="946" t="s">
        <v>1731</v>
      </c>
    </row>
    <row r="25" spans="1:10" x14ac:dyDescent="0.25">
      <c r="A25" s="488">
        <f>IF(ISNUMBER(SEARCH($E$3,B25)),MAX($A$2:$A24)+1,0)</f>
        <v>0</v>
      </c>
      <c r="B25" s="946" t="s">
        <v>1733</v>
      </c>
    </row>
    <row r="26" spans="1:10" x14ac:dyDescent="0.25">
      <c r="A26" s="488">
        <f>IF(ISNUMBER(SEARCH($E$3,B26)),MAX($A$2:$A25)+1,0)</f>
        <v>0</v>
      </c>
      <c r="B26" s="946" t="s">
        <v>1736</v>
      </c>
    </row>
    <row r="27" spans="1:10" x14ac:dyDescent="0.25">
      <c r="A27" s="488">
        <f>IF(ISNUMBER(SEARCH($E$3,B27)),MAX($A$2:$A26)+1,0)</f>
        <v>0</v>
      </c>
      <c r="B27" s="946" t="s">
        <v>1739</v>
      </c>
    </row>
    <row r="28" spans="1:10" x14ac:dyDescent="0.25">
      <c r="A28" s="488">
        <f>IF(ISNUMBER(SEARCH($E$3,B28)),MAX($A$2:$A27)+1,0)</f>
        <v>0</v>
      </c>
      <c r="B28" s="946" t="s">
        <v>1742</v>
      </c>
    </row>
    <row r="29" spans="1:10" x14ac:dyDescent="0.25">
      <c r="A29" s="488">
        <f>IF(ISNUMBER(SEARCH($E$3,B29)),MAX($A$2:$A28)+1,0)</f>
        <v>0</v>
      </c>
      <c r="B29" s="946" t="s">
        <v>1745</v>
      </c>
    </row>
    <row r="30" spans="1:10" x14ac:dyDescent="0.25">
      <c r="A30" s="488">
        <f>IF(ISNUMBER(SEARCH($E$3,B30)),MAX($A$2:$A29)+1,0)</f>
        <v>0</v>
      </c>
      <c r="B30" s="946" t="s">
        <v>1747</v>
      </c>
      <c r="I30" s="510" t="s">
        <v>3104</v>
      </c>
    </row>
    <row r="31" spans="1:10" x14ac:dyDescent="0.25">
      <c r="A31" s="488">
        <f>IF(ISNUMBER(SEARCH($E$3,B31)),MAX($A$2:$A30)+1,0)</f>
        <v>0</v>
      </c>
      <c r="B31" s="946" t="s">
        <v>1749</v>
      </c>
      <c r="I31" s="510" t="s">
        <v>3105</v>
      </c>
    </row>
    <row r="32" spans="1:10" x14ac:dyDescent="0.25">
      <c r="A32" s="488">
        <f>IF(ISNUMBER(SEARCH($E$3,B32)),MAX($A$2:$A31)+1,0)</f>
        <v>0</v>
      </c>
      <c r="B32" s="946" t="s">
        <v>1751</v>
      </c>
      <c r="I32" s="510" t="s">
        <v>3109</v>
      </c>
    </row>
    <row r="33" spans="1:9" x14ac:dyDescent="0.25">
      <c r="A33" s="488">
        <f>IF(ISNUMBER(SEARCH($E$3,B33)),MAX($A$2:$A32)+1,0)</f>
        <v>0</v>
      </c>
      <c r="B33" s="946" t="s">
        <v>1753</v>
      </c>
    </row>
    <row r="34" spans="1:9" x14ac:dyDescent="0.25">
      <c r="A34" s="488">
        <f>IF(ISNUMBER(SEARCH($E$3,B34)),MAX($A$2:$A33)+1,0)</f>
        <v>0</v>
      </c>
      <c r="B34" s="946" t="s">
        <v>1755</v>
      </c>
    </row>
    <row r="35" spans="1:9" ht="15.75" x14ac:dyDescent="0.25">
      <c r="A35" s="488">
        <f>IF(ISNUMBER(SEARCH($E$3,B35)),MAX($A$2:$A34)+1,0)</f>
        <v>0</v>
      </c>
      <c r="B35" s="946" t="s">
        <v>1758</v>
      </c>
      <c r="I35" s="5" t="s">
        <v>3165</v>
      </c>
    </row>
    <row r="36" spans="1:9" ht="15.75" x14ac:dyDescent="0.25">
      <c r="A36" s="488">
        <f>IF(ISNUMBER(SEARCH($E$3,B36)),MAX($A$2:$A35)+1,0)</f>
        <v>0</v>
      </c>
      <c r="B36" s="946" t="s">
        <v>1760</v>
      </c>
      <c r="I36" s="5" t="s">
        <v>3166</v>
      </c>
    </row>
    <row r="37" spans="1:9" x14ac:dyDescent="0.25">
      <c r="A37" s="488">
        <f>IF(ISNUMBER(SEARCH($E$3,B37)),MAX($A$2:$A36)+1,0)</f>
        <v>0</v>
      </c>
      <c r="B37" s="946" t="s">
        <v>1763</v>
      </c>
      <c r="I37" t="s">
        <v>3167</v>
      </c>
    </row>
    <row r="38" spans="1:9" x14ac:dyDescent="0.25">
      <c r="A38" s="488">
        <f>IF(ISNUMBER(SEARCH($E$3,B38)),MAX($A$2:$A37)+1,0)</f>
        <v>0</v>
      </c>
      <c r="B38" s="946" t="s">
        <v>1765</v>
      </c>
      <c r="I38" t="s">
        <v>3168</v>
      </c>
    </row>
    <row r="39" spans="1:9" ht="15.75" x14ac:dyDescent="0.25">
      <c r="A39" s="488">
        <f>IF(ISNUMBER(SEARCH($E$3,B39)),MAX($A$2:$A38)+1,0)</f>
        <v>0</v>
      </c>
      <c r="B39" s="946" t="s">
        <v>1767</v>
      </c>
      <c r="I39" s="2"/>
    </row>
    <row r="40" spans="1:9" x14ac:dyDescent="0.25">
      <c r="A40" s="488">
        <f>IF(ISNUMBER(SEARCH($E$3,B40)),MAX($A$2:$A39)+1,0)</f>
        <v>0</v>
      </c>
      <c r="B40" s="946" t="s">
        <v>1770</v>
      </c>
    </row>
    <row r="41" spans="1:9" x14ac:dyDescent="0.25">
      <c r="A41" s="488">
        <f>IF(ISNUMBER(SEARCH($E$3,B41)),MAX($A$2:$A40)+1,0)</f>
        <v>0</v>
      </c>
      <c r="B41" s="946" t="s">
        <v>1772</v>
      </c>
    </row>
    <row r="42" spans="1:9" x14ac:dyDescent="0.25">
      <c r="A42" s="488">
        <f>IF(ISNUMBER(SEARCH($E$3,B42)),MAX($A$2:$A41)+1,0)</f>
        <v>0</v>
      </c>
      <c r="B42" s="946" t="s">
        <v>1774</v>
      </c>
    </row>
    <row r="43" spans="1:9" x14ac:dyDescent="0.25">
      <c r="A43" s="488">
        <f>IF(ISNUMBER(SEARCH($E$3,B43)),MAX($A$2:$A42)+1,0)</f>
        <v>0</v>
      </c>
      <c r="B43" s="946" t="s">
        <v>1776</v>
      </c>
    </row>
    <row r="44" spans="1:9" x14ac:dyDescent="0.25">
      <c r="A44" s="488">
        <f>IF(ISNUMBER(SEARCH($E$3,B44)),MAX($A$2:$A43)+1,0)</f>
        <v>0</v>
      </c>
      <c r="B44" s="946" t="s">
        <v>1778</v>
      </c>
    </row>
    <row r="45" spans="1:9" x14ac:dyDescent="0.25">
      <c r="A45" s="488">
        <f>IF(ISNUMBER(SEARCH($E$3,B45)),MAX($A$2:$A44)+1,0)</f>
        <v>0</v>
      </c>
      <c r="B45" s="946" t="s">
        <v>1780</v>
      </c>
    </row>
    <row r="46" spans="1:9" x14ac:dyDescent="0.25">
      <c r="A46" s="488">
        <f>IF(ISNUMBER(SEARCH($E$3,B46)),MAX($A$2:$A45)+1,0)</f>
        <v>0</v>
      </c>
      <c r="B46" s="946" t="s">
        <v>1783</v>
      </c>
    </row>
    <row r="47" spans="1:9" x14ac:dyDescent="0.25">
      <c r="A47" s="488">
        <f>IF(ISNUMBER(SEARCH($E$3,B47)),MAX($A$2:$A46)+1,0)</f>
        <v>0</v>
      </c>
      <c r="B47" s="946" t="s">
        <v>1786</v>
      </c>
    </row>
    <row r="48" spans="1:9" x14ac:dyDescent="0.25">
      <c r="A48" s="488">
        <f>IF(ISNUMBER(SEARCH($E$3,B48)),MAX($A$2:$A47)+1,0)</f>
        <v>0</v>
      </c>
      <c r="B48" s="946" t="s">
        <v>1788</v>
      </c>
    </row>
    <row r="49" spans="1:2" x14ac:dyDescent="0.25">
      <c r="A49" s="488">
        <f>IF(ISNUMBER(SEARCH($E$3,B49)),MAX($A$2:$A48)+1,0)</f>
        <v>0</v>
      </c>
      <c r="B49" s="946" t="s">
        <v>1790</v>
      </c>
    </row>
    <row r="50" spans="1:2" x14ac:dyDescent="0.25">
      <c r="A50" s="488">
        <f>IF(ISNUMBER(SEARCH($E$3,B50)),MAX($A$2:$A49)+1,0)</f>
        <v>0</v>
      </c>
      <c r="B50" s="946" t="s">
        <v>1792</v>
      </c>
    </row>
    <row r="51" spans="1:2" x14ac:dyDescent="0.25">
      <c r="A51" s="488">
        <f>IF(ISNUMBER(SEARCH($E$3,B51)),MAX($A$2:$A50)+1,0)</f>
        <v>0</v>
      </c>
      <c r="B51" s="946" t="s">
        <v>1794</v>
      </c>
    </row>
    <row r="52" spans="1:2" x14ac:dyDescent="0.25">
      <c r="A52" s="488">
        <f>IF(ISNUMBER(SEARCH($E$3,B52)),MAX($A$2:$A51)+1,0)</f>
        <v>0</v>
      </c>
      <c r="B52" s="946" t="s">
        <v>1731</v>
      </c>
    </row>
  </sheetData>
  <mergeCells count="1">
    <mergeCell ref="I1:S1"/>
  </mergeCells>
  <dataValidations count="1">
    <dataValidation type="list" allowBlank="1" showInputMessage="1" promptTitle="Zoek de regisseur" prompt="Eerste letters intypen" sqref="E3" xr:uid="{F6B077D8-9A7A-43A1-A311-CDE80EB26795}">
      <formula1>_xlfn.ANCHORARRAY($C$3)</formula1>
    </dataValidation>
  </dataValidations>
  <pageMargins left="0.70866141732283472" right="0.70866141732283472" top="0.74803149606299213" bottom="0.74803149606299213" header="0.31496062992125984" footer="0.31496062992125984"/>
  <pageSetup paperSize="9" scale="69" orientation="landscape" r:id="rId1"/>
  <rowBreaks count="1" manualBreakCount="1">
    <brk id="34" max="16383"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42522-F38C-4850-BAC1-4A545FF82526}">
  <dimension ref="A1:T52"/>
  <sheetViews>
    <sheetView showGridLines="0" zoomScale="90" zoomScaleNormal="90" workbookViewId="0"/>
  </sheetViews>
  <sheetFormatPr defaultRowHeight="15" x14ac:dyDescent="0.25"/>
  <cols>
    <col min="1" max="1" width="7.42578125" customWidth="1"/>
    <col min="2" max="2" width="8.140625" style="207" customWidth="1"/>
    <col min="3" max="3" width="18.140625" customWidth="1"/>
    <col min="4" max="4" width="17" customWidth="1"/>
    <col min="5" max="7" width="16.5703125" customWidth="1"/>
    <col min="8" max="9" width="3.140625" style="350" customWidth="1"/>
  </cols>
  <sheetData>
    <row r="1" spans="1:20" ht="32.450000000000003" customHeight="1" thickBot="1" x14ac:dyDescent="0.3">
      <c r="A1" s="1096" t="s">
        <v>241</v>
      </c>
      <c r="B1" s="1097" t="s">
        <v>3169</v>
      </c>
      <c r="C1" s="2" t="s">
        <v>3090</v>
      </c>
      <c r="D1" s="126" t="s">
        <v>3113</v>
      </c>
      <c r="E1" s="126" t="s">
        <v>3113</v>
      </c>
      <c r="F1" s="126" t="s">
        <v>3092</v>
      </c>
      <c r="G1" s="126" t="s">
        <v>3092</v>
      </c>
      <c r="H1" s="940"/>
      <c r="J1" s="994" t="s">
        <v>59</v>
      </c>
      <c r="K1" s="994"/>
      <c r="L1" s="994"/>
      <c r="M1" s="994"/>
      <c r="N1" s="994"/>
      <c r="O1" s="994"/>
      <c r="P1" s="994"/>
      <c r="Q1" s="994"/>
      <c r="R1" s="994"/>
      <c r="S1" s="994"/>
      <c r="T1" s="994"/>
    </row>
    <row r="2" spans="1:20" s="5" customFormat="1" ht="20.45" customHeight="1" thickTop="1" x14ac:dyDescent="0.35">
      <c r="A2" s="959"/>
      <c r="B2" s="960"/>
      <c r="C2" s="942" t="s">
        <v>3114</v>
      </c>
      <c r="D2" s="466" t="s">
        <v>239</v>
      </c>
      <c r="E2" s="466" t="s">
        <v>162</v>
      </c>
      <c r="F2" s="466" t="s">
        <v>239</v>
      </c>
      <c r="G2" s="466" t="s">
        <v>162</v>
      </c>
      <c r="H2" s="944"/>
      <c r="J2" s="945" t="s">
        <v>3115</v>
      </c>
      <c r="K2" s="53"/>
      <c r="L2" s="52"/>
      <c r="M2" s="53"/>
      <c r="N2" s="53"/>
      <c r="O2" s="53"/>
      <c r="P2" s="53"/>
      <c r="Q2" s="52"/>
      <c r="R2" s="51"/>
      <c r="S2" s="51"/>
      <c r="T2" s="51"/>
    </row>
    <row r="3" spans="1:20" ht="21" x14ac:dyDescent="0.35">
      <c r="B3" s="961">
        <f>IF(ISNUMBER(SEARCH($F$3,C3)),MAX($B$2:$B2)+1,0)</f>
        <v>0</v>
      </c>
      <c r="C3" s="946" t="s">
        <v>1659</v>
      </c>
      <c r="D3" s="975" t="str">
        <f>_xlfn.IFNA(VLOOKUP(ROWS($B$3:$B3),B3:C52,2,0),"")</f>
        <v>Wolfgang Petersen</v>
      </c>
      <c r="E3" s="976"/>
      <c r="F3" s="962" t="s">
        <v>3157</v>
      </c>
      <c r="G3" s="963" t="s">
        <v>3157</v>
      </c>
      <c r="H3" s="940"/>
      <c r="J3" s="950" t="s">
        <v>3116</v>
      </c>
      <c r="K3" s="5"/>
    </row>
    <row r="4" spans="1:20" x14ac:dyDescent="0.25">
      <c r="B4" s="961">
        <f>IF(ISNUMBER(SEARCH($F$3,C4)),MAX($B$2:$B3)+1,0)</f>
        <v>1</v>
      </c>
      <c r="C4" s="946" t="s">
        <v>1663</v>
      </c>
      <c r="D4" s="488" t="str">
        <f>_xlfn.IFNA(VLOOKUP(ROWS($B$3:$B4),B4:C53,2,0),"")</f>
        <v>James Wong</v>
      </c>
      <c r="H4" s="940"/>
      <c r="J4" s="6" t="s">
        <v>3117</v>
      </c>
    </row>
    <row r="5" spans="1:20" ht="15.75" x14ac:dyDescent="0.25">
      <c r="B5" s="961">
        <f>IF(ISNUMBER(SEARCH($F$3,C5)),MAX($B$2:$B4)+1,0)</f>
        <v>0</v>
      </c>
      <c r="C5" s="946" t="s">
        <v>3097</v>
      </c>
      <c r="D5" s="488" t="str">
        <f>_xlfn.IFNA(VLOOKUP(ROWS($B$3:$B5),B5:C54,2,0),"")</f>
        <v/>
      </c>
      <c r="H5" s="940"/>
      <c r="I5" s="951"/>
      <c r="J5" s="952" t="s">
        <v>3098</v>
      </c>
      <c r="K5" s="964" t="s">
        <v>3118</v>
      </c>
      <c r="L5" s="953"/>
      <c r="M5" s="953"/>
      <c r="N5" s="953"/>
      <c r="O5" s="953"/>
    </row>
    <row r="6" spans="1:20" ht="15.75" x14ac:dyDescent="0.25">
      <c r="B6" s="961">
        <f>IF(ISNUMBER(SEARCH($F$3,C6)),MAX($B$2:$B5)+1,0)</f>
        <v>0</v>
      </c>
      <c r="C6" s="946" t="s">
        <v>1670</v>
      </c>
      <c r="D6" s="488" t="str">
        <f>_xlfn.IFNA(VLOOKUP(ROWS($B$3:$B6),B6:C55,2,0),"")</f>
        <v/>
      </c>
      <c r="H6" s="940"/>
      <c r="I6" s="951"/>
      <c r="J6" s="954" t="s">
        <v>3100</v>
      </c>
      <c r="K6" s="10" t="s">
        <v>3119</v>
      </c>
      <c r="L6" s="955"/>
      <c r="M6" s="955"/>
      <c r="N6" s="955"/>
      <c r="O6" s="955"/>
    </row>
    <row r="7" spans="1:20" ht="15.75" x14ac:dyDescent="0.25">
      <c r="B7" s="961">
        <f>IF(ISNUMBER(SEARCH($F$3,C7)),MAX($B$2:$B6)+1,0)</f>
        <v>0</v>
      </c>
      <c r="C7" s="946" t="s">
        <v>1674</v>
      </c>
      <c r="D7" s="488" t="str">
        <f>_xlfn.IFNA(VLOOKUP(ROWS($B$3:$B7),B7:C56,2,0),"")</f>
        <v/>
      </c>
      <c r="H7" s="940"/>
      <c r="I7" s="951"/>
      <c r="J7" s="954" t="s">
        <v>3102</v>
      </c>
      <c r="K7" s="10" t="s">
        <v>3162</v>
      </c>
      <c r="L7" s="955"/>
      <c r="M7" s="955"/>
      <c r="N7" s="955"/>
      <c r="O7" s="955"/>
    </row>
    <row r="8" spans="1:20" x14ac:dyDescent="0.25">
      <c r="B8" s="961">
        <f>IF(ISNUMBER(SEARCH($F$3,C8)),MAX($B$2:$B7)+1,0)</f>
        <v>0</v>
      </c>
      <c r="C8" s="946" t="s">
        <v>1676</v>
      </c>
      <c r="D8" s="488" t="str">
        <f>_xlfn.IFNA(VLOOKUP(ROWS($B$3:$B8),B8:C57,2,0),"")</f>
        <v/>
      </c>
      <c r="H8" s="940"/>
      <c r="J8" s="956" t="s">
        <v>3104</v>
      </c>
    </row>
    <row r="9" spans="1:20" ht="15.75" x14ac:dyDescent="0.25">
      <c r="B9" s="961">
        <f>IF(ISNUMBER(SEARCH($F$3,C9)),MAX($B$2:$B8)+1,0)</f>
        <v>0</v>
      </c>
      <c r="C9" s="946" t="s">
        <v>1680</v>
      </c>
      <c r="D9" s="488" t="str">
        <f>_xlfn.IFNA(VLOOKUP(ROWS($B$3:$B9),B9:C58,2,0),"")</f>
        <v/>
      </c>
      <c r="H9" s="940"/>
      <c r="J9" s="957" t="s">
        <v>3120</v>
      </c>
    </row>
    <row r="10" spans="1:20" x14ac:dyDescent="0.25">
      <c r="B10" s="961">
        <f>IF(ISNUMBER(SEARCH($F$3,C10)),MAX($B$2:$B9)+1,0)</f>
        <v>0</v>
      </c>
      <c r="C10" s="946" t="s">
        <v>1685</v>
      </c>
      <c r="D10" s="488" t="str">
        <f>_xlfn.IFNA(VLOOKUP(ROWS($B$3:$B10),B10:C59,2,0),"")</f>
        <v/>
      </c>
      <c r="H10" s="940"/>
      <c r="J10" s="965" t="s">
        <v>3</v>
      </c>
    </row>
    <row r="11" spans="1:20" x14ac:dyDescent="0.25">
      <c r="B11" s="961">
        <f>IF(ISNUMBER(SEARCH($F$3,C11)),MAX($B$2:$B10)+1,0)</f>
        <v>0</v>
      </c>
      <c r="C11" s="946" t="s">
        <v>1688</v>
      </c>
      <c r="D11" s="488" t="str">
        <f>_xlfn.IFNA(VLOOKUP(ROWS($B$3:$B11),B11:C60,2,0),"")</f>
        <v/>
      </c>
      <c r="H11" s="940"/>
      <c r="J11" s="958" t="s">
        <v>3121</v>
      </c>
    </row>
    <row r="12" spans="1:20" x14ac:dyDescent="0.25">
      <c r="B12" s="961">
        <f>IF(ISNUMBER(SEARCH($F$3,C12)),MAX($B$2:$B11)+1,0)</f>
        <v>0</v>
      </c>
      <c r="C12" s="946" t="s">
        <v>1693</v>
      </c>
      <c r="D12" s="488" t="str">
        <f>_xlfn.IFNA(VLOOKUP(ROWS($B$3:$B12),B12:C61,2,0),"")</f>
        <v/>
      </c>
      <c r="H12" s="940"/>
      <c r="J12" s="350" t="s">
        <v>3122</v>
      </c>
      <c r="K12" t="s">
        <v>3123</v>
      </c>
    </row>
    <row r="13" spans="1:20" ht="18.75" x14ac:dyDescent="0.3">
      <c r="B13" s="961">
        <f>IF(ISNUMBER(SEARCH($F$3,C13)),MAX($B$2:$B12)+1,0)</f>
        <v>0</v>
      </c>
      <c r="C13" s="946" t="s">
        <v>1697</v>
      </c>
      <c r="D13" s="488" t="str">
        <f>_xlfn.IFNA(VLOOKUP(ROWS($B$3:$B13),B13:C62,2,0),"")</f>
        <v/>
      </c>
      <c r="H13" s="940"/>
      <c r="J13" s="350" t="s">
        <v>79</v>
      </c>
      <c r="K13" t="s">
        <v>3124</v>
      </c>
    </row>
    <row r="14" spans="1:20" ht="15.75" x14ac:dyDescent="0.25">
      <c r="B14" s="961">
        <f>IF(ISNUMBER(SEARCH($F$3,C14)),MAX($B$2:$B13)+1,0)</f>
        <v>0</v>
      </c>
      <c r="C14" s="946" t="s">
        <v>1700</v>
      </c>
      <c r="D14" s="488" t="str">
        <f>_xlfn.IFNA(VLOOKUP(ROWS($B$3:$B14),B14:C63,2,0),"")</f>
        <v/>
      </c>
      <c r="H14" s="940"/>
      <c r="J14" s="350" t="s">
        <v>77</v>
      </c>
      <c r="K14" t="s">
        <v>3125</v>
      </c>
    </row>
    <row r="15" spans="1:20" ht="18.75" x14ac:dyDescent="0.3">
      <c r="B15" s="961">
        <f>IF(ISNUMBER(SEARCH($F$3,C15)),MAX($B$2:$B14)+1,0)</f>
        <v>0</v>
      </c>
      <c r="C15" s="946" t="s">
        <v>1702</v>
      </c>
      <c r="D15" s="488" t="str">
        <f>_xlfn.IFNA(VLOOKUP(ROWS($B$3:$B15),B15:C64,2,0),"")</f>
        <v/>
      </c>
      <c r="H15" s="940"/>
      <c r="J15" s="350" t="s">
        <v>75</v>
      </c>
      <c r="K15" t="s">
        <v>3126</v>
      </c>
    </row>
    <row r="16" spans="1:20" x14ac:dyDescent="0.25">
      <c r="B16" s="961">
        <f>IF(ISNUMBER(SEARCH($F$3,C16)),MAX($B$2:$B15)+1,0)</f>
        <v>0</v>
      </c>
      <c r="C16" s="946" t="s">
        <v>1711</v>
      </c>
      <c r="D16" s="488" t="str">
        <f>_xlfn.IFNA(VLOOKUP(ROWS($B$3:$B16),B16:C65,2,0),"")</f>
        <v/>
      </c>
      <c r="H16" s="940"/>
      <c r="J16" s="965" t="s">
        <v>5</v>
      </c>
    </row>
    <row r="17" spans="2:11" x14ac:dyDescent="0.25">
      <c r="B17" s="961">
        <f>IF(ISNUMBER(SEARCH($F$3,C17)),MAX($B$2:$B16)+1,0)</f>
        <v>0</v>
      </c>
      <c r="C17" s="946" t="s">
        <v>1713</v>
      </c>
      <c r="D17" s="488" t="str">
        <f>_xlfn.IFNA(VLOOKUP(ROWS($B$3:$B17),B17:C66,2,0),"")</f>
        <v/>
      </c>
      <c r="H17" s="940"/>
      <c r="J17" s="958" t="s">
        <v>3127</v>
      </c>
    </row>
    <row r="18" spans="2:11" x14ac:dyDescent="0.25">
      <c r="B18" s="961">
        <f>IF(ISNUMBER(SEARCH($F$3,C18)),MAX($B$2:$B17)+1,0)</f>
        <v>0</v>
      </c>
      <c r="C18" s="946" t="s">
        <v>1715</v>
      </c>
      <c r="D18" s="488" t="str">
        <f>_xlfn.IFNA(VLOOKUP(ROWS($B$3:$B18),B18:C67,2,0),"")</f>
        <v/>
      </c>
      <c r="H18" s="940"/>
      <c r="J18" s="350" t="s">
        <v>81</v>
      </c>
      <c r="K18" t="s">
        <v>3128</v>
      </c>
    </row>
    <row r="19" spans="2:11" ht="18.75" x14ac:dyDescent="0.3">
      <c r="B19" s="961">
        <f>IF(ISNUMBER(SEARCH($F$3,C19)),MAX($B$2:$B18)+1,0)</f>
        <v>0</v>
      </c>
      <c r="C19" s="946" t="s">
        <v>1718</v>
      </c>
      <c r="D19" s="488" t="str">
        <f>_xlfn.IFNA(VLOOKUP(ROWS($B$3:$B19),B19:C68,2,0),"")</f>
        <v/>
      </c>
      <c r="H19" s="940"/>
      <c r="J19" s="350" t="s">
        <v>79</v>
      </c>
      <c r="K19" t="s">
        <v>3129</v>
      </c>
    </row>
    <row r="20" spans="2:11" ht="15.75" x14ac:dyDescent="0.25">
      <c r="B20" s="961">
        <f>IF(ISNUMBER(SEARCH($F$3,C20)),MAX($B$2:$B19)+1,0)</f>
        <v>0</v>
      </c>
      <c r="C20" s="946" t="s">
        <v>1721</v>
      </c>
      <c r="D20" s="488" t="str">
        <f>_xlfn.IFNA(VLOOKUP(ROWS($B$3:$B20),B20:C69,2,0),"")</f>
        <v/>
      </c>
      <c r="H20" s="940"/>
      <c r="J20" s="350" t="s">
        <v>77</v>
      </c>
      <c r="K20" t="s">
        <v>3158</v>
      </c>
    </row>
    <row r="21" spans="2:11" ht="15.75" x14ac:dyDescent="0.25">
      <c r="B21" s="961">
        <f>IF(ISNUMBER(SEARCH($F$3,C21)),MAX($B$2:$B20)+1,0)</f>
        <v>0</v>
      </c>
      <c r="C21" s="946" t="s">
        <v>1724</v>
      </c>
      <c r="D21" s="488" t="str">
        <f>_xlfn.IFNA(VLOOKUP(ROWS($B$3:$B21),B21:C70,2,0),"")</f>
        <v/>
      </c>
      <c r="H21" s="940"/>
      <c r="J21" s="350" t="s">
        <v>75</v>
      </c>
      <c r="K21" t="s">
        <v>3130</v>
      </c>
    </row>
    <row r="22" spans="2:11" x14ac:dyDescent="0.25">
      <c r="B22" s="961">
        <f>IF(ISNUMBER(SEARCH($F$3,C22)),MAX($B$2:$B21)+1,0)</f>
        <v>0</v>
      </c>
      <c r="C22" s="946" t="s">
        <v>1727</v>
      </c>
      <c r="D22" s="488" t="str">
        <f>_xlfn.IFNA(VLOOKUP(ROWS($B$3:$B22),B22:C71,2,0),"")</f>
        <v/>
      </c>
      <c r="H22" s="940"/>
      <c r="J22" s="965" t="s">
        <v>7</v>
      </c>
    </row>
    <row r="23" spans="2:11" x14ac:dyDescent="0.25">
      <c r="B23" s="961">
        <f>IF(ISNUMBER(SEARCH($F$3,C23)),MAX($B$2:$B22)+1,0)</f>
        <v>0</v>
      </c>
      <c r="C23" s="946" t="s">
        <v>1729</v>
      </c>
      <c r="D23" s="488" t="str">
        <f>_xlfn.IFNA(VLOOKUP(ROWS($B$3:$B23),B23:C72,2,0),"")</f>
        <v/>
      </c>
      <c r="H23" s="940"/>
      <c r="J23" s="958" t="s">
        <v>3140</v>
      </c>
    </row>
    <row r="24" spans="2:11" ht="21" x14ac:dyDescent="0.35">
      <c r="B24" s="961">
        <f>IF(ISNUMBER(SEARCH($F$3,C24)),MAX($B$2:$B23)+1,0)</f>
        <v>0</v>
      </c>
      <c r="C24" s="946" t="s">
        <v>1731</v>
      </c>
      <c r="D24" s="488" t="str">
        <f>_xlfn.IFNA(VLOOKUP(ROWS($B$3:$B24),B24:C73,2,0),"")</f>
        <v/>
      </c>
      <c r="H24" s="940"/>
      <c r="J24" s="350" t="s">
        <v>3131</v>
      </c>
      <c r="K24" t="s">
        <v>3139</v>
      </c>
    </row>
    <row r="25" spans="2:11" x14ac:dyDescent="0.25">
      <c r="B25" s="961">
        <f>IF(ISNUMBER(SEARCH($F$3,C25)),MAX($B$2:$B24)+1,0)</f>
        <v>0</v>
      </c>
      <c r="C25" s="946" t="s">
        <v>1733</v>
      </c>
      <c r="D25" s="488" t="str">
        <f>_xlfn.IFNA(VLOOKUP(ROWS($B$3:$B25),B25:C74,2,0),"")</f>
        <v/>
      </c>
      <c r="H25" s="940"/>
      <c r="J25" s="350"/>
      <c r="K25" t="s">
        <v>3111</v>
      </c>
    </row>
    <row r="26" spans="2:11" x14ac:dyDescent="0.25">
      <c r="B26" s="961">
        <f>IF(ISNUMBER(SEARCH($F$3,C26)),MAX($B$2:$B25)+1,0)</f>
        <v>0</v>
      </c>
      <c r="C26" s="946" t="s">
        <v>1736</v>
      </c>
      <c r="D26" s="488" t="str">
        <f>_xlfn.IFNA(VLOOKUP(ROWS($B$3:$B26),B26:C75,2,0),"")</f>
        <v/>
      </c>
      <c r="J26" s="350"/>
      <c r="K26" s="966" t="s">
        <v>3132</v>
      </c>
    </row>
    <row r="27" spans="2:11" x14ac:dyDescent="0.25">
      <c r="B27" s="961">
        <f>IF(ISNUMBER(SEARCH($F$3,C27)),MAX($B$2:$B26)+1,0)</f>
        <v>0</v>
      </c>
      <c r="C27" s="946" t="s">
        <v>1739</v>
      </c>
      <c r="D27" s="488" t="str">
        <f>_xlfn.IFNA(VLOOKUP(ROWS($B$3:$B27),B27:C76,2,0),"")</f>
        <v/>
      </c>
      <c r="K27" s="967" t="s">
        <v>3159</v>
      </c>
    </row>
    <row r="28" spans="2:11" x14ac:dyDescent="0.25">
      <c r="B28" s="961">
        <f>IF(ISNUMBER(SEARCH($F$3,C28)),MAX($B$2:$B27)+1,0)</f>
        <v>0</v>
      </c>
      <c r="C28" s="946" t="s">
        <v>1742</v>
      </c>
      <c r="D28" s="488" t="str">
        <f>_xlfn.IFNA(VLOOKUP(ROWS($B$3:$B28),B28:C77,2,0),"")</f>
        <v/>
      </c>
    </row>
    <row r="29" spans="2:11" x14ac:dyDescent="0.25">
      <c r="B29" s="961">
        <f>IF(ISNUMBER(SEARCH($F$3,C29)),MAX($B$2:$B28)+1,0)</f>
        <v>0</v>
      </c>
      <c r="C29" s="946" t="s">
        <v>1745</v>
      </c>
      <c r="D29" s="488" t="str">
        <f>_xlfn.IFNA(VLOOKUP(ROWS($B$3:$B29),B29:C78,2,0),"")</f>
        <v/>
      </c>
    </row>
    <row r="30" spans="2:11" x14ac:dyDescent="0.25">
      <c r="B30" s="961">
        <f>IF(ISNUMBER(SEARCH($F$3,C30)),MAX($B$2:$B29)+1,0)</f>
        <v>0</v>
      </c>
      <c r="C30" s="946" t="s">
        <v>1747</v>
      </c>
      <c r="D30" s="488" t="str">
        <f>_xlfn.IFNA(VLOOKUP(ROWS($B$3:$B30),B30:C79,2,0),"")</f>
        <v/>
      </c>
      <c r="J30" t="s">
        <v>3133</v>
      </c>
    </row>
    <row r="31" spans="2:11" ht="15.75" x14ac:dyDescent="0.25">
      <c r="B31" s="961">
        <f>IF(ISNUMBER(SEARCH($F$3,C31)),MAX($B$2:$B30)+1,0)</f>
        <v>0</v>
      </c>
      <c r="C31" s="946" t="s">
        <v>1749</v>
      </c>
      <c r="D31" s="488" t="str">
        <f>_xlfn.IFNA(VLOOKUP(ROWS($B$3:$B31),B31:C80,2,0),"")</f>
        <v/>
      </c>
      <c r="J31" s="968" t="s">
        <v>3134</v>
      </c>
    </row>
    <row r="32" spans="2:11" ht="15.75" x14ac:dyDescent="0.25">
      <c r="B32" s="961">
        <f>IF(ISNUMBER(SEARCH($F$3,C32)),MAX($B$2:$B31)+1,0)</f>
        <v>0</v>
      </c>
      <c r="C32" s="946" t="s">
        <v>1751</v>
      </c>
      <c r="D32" s="488" t="str">
        <f>_xlfn.IFNA(VLOOKUP(ROWS($B$3:$B32),B32:C81,2,0),"")</f>
        <v/>
      </c>
      <c r="J32" s="969" t="s">
        <v>3160</v>
      </c>
    </row>
    <row r="33" spans="2:10" ht="15.75" x14ac:dyDescent="0.25">
      <c r="B33" s="961">
        <f>IF(ISNUMBER(SEARCH($F$3,C33)),MAX($B$2:$B32)+1,0)</f>
        <v>2</v>
      </c>
      <c r="C33" s="946" t="s">
        <v>1753</v>
      </c>
      <c r="D33" s="488" t="str">
        <f>_xlfn.IFNA(VLOOKUP(ROWS($B$3:$B33),B33:C82,2,0),"")</f>
        <v/>
      </c>
      <c r="J33" s="969" t="s">
        <v>3135</v>
      </c>
    </row>
    <row r="34" spans="2:10" ht="15.75" x14ac:dyDescent="0.25">
      <c r="B34" s="961">
        <f>IF(ISNUMBER(SEARCH($F$3,C34)),MAX($B$2:$B33)+1,0)</f>
        <v>0</v>
      </c>
      <c r="C34" s="946" t="s">
        <v>1755</v>
      </c>
      <c r="D34" s="488" t="str">
        <f>_xlfn.IFNA(VLOOKUP(ROWS($B$3:$B34),B34:C83,2,0),"")</f>
        <v/>
      </c>
      <c r="J34" s="969" t="s">
        <v>3161</v>
      </c>
    </row>
    <row r="35" spans="2:10" ht="15.75" x14ac:dyDescent="0.25">
      <c r="B35" s="961">
        <f>IF(ISNUMBER(SEARCH($F$3,C35)),MAX($B$2:$B34)+1,0)</f>
        <v>0</v>
      </c>
      <c r="C35" s="946" t="s">
        <v>1758</v>
      </c>
      <c r="D35" s="488" t="str">
        <f>_xlfn.IFNA(VLOOKUP(ROWS($B$3:$B35),B35:C84,2,0),"")</f>
        <v/>
      </c>
      <c r="J35" s="969" t="s">
        <v>3136</v>
      </c>
    </row>
    <row r="36" spans="2:10" ht="15.75" x14ac:dyDescent="0.25">
      <c r="B36" s="961">
        <f>IF(ISNUMBER(SEARCH($F$3,C36)),MAX($B$2:$B35)+1,0)</f>
        <v>0</v>
      </c>
      <c r="C36" s="946" t="s">
        <v>1760</v>
      </c>
      <c r="D36" s="488" t="str">
        <f>_xlfn.IFNA(VLOOKUP(ROWS($B$3:$B36),B36:C85,2,0),"")</f>
        <v/>
      </c>
      <c r="J36" s="969" t="s">
        <v>3137</v>
      </c>
    </row>
    <row r="37" spans="2:10" x14ac:dyDescent="0.25">
      <c r="B37" s="961">
        <f>IF(ISNUMBER(SEARCH($F$3,C37)),MAX($B$2:$B36)+1,0)</f>
        <v>0</v>
      </c>
      <c r="C37" s="946" t="s">
        <v>1763</v>
      </c>
      <c r="D37" s="488" t="str">
        <f>_xlfn.IFNA(VLOOKUP(ROWS($B$3:$B37),B37:C86,2,0),"")</f>
        <v/>
      </c>
    </row>
    <row r="38" spans="2:10" x14ac:dyDescent="0.25">
      <c r="B38" s="961">
        <f>IF(ISNUMBER(SEARCH($F$3,C38)),MAX($B$2:$B37)+1,0)</f>
        <v>0</v>
      </c>
      <c r="C38" s="946" t="s">
        <v>1765</v>
      </c>
      <c r="D38" s="488" t="str">
        <f>_xlfn.IFNA(VLOOKUP(ROWS($B$3:$B38),B38:C87,2,0),"")</f>
        <v/>
      </c>
    </row>
    <row r="39" spans="2:10" x14ac:dyDescent="0.25">
      <c r="B39" s="961">
        <f>IF(ISNUMBER(SEARCH($F$3,C39)),MAX($B$2:$B38)+1,0)</f>
        <v>0</v>
      </c>
      <c r="C39" s="946" t="s">
        <v>1767</v>
      </c>
      <c r="D39" s="488" t="str">
        <f>_xlfn.IFNA(VLOOKUP(ROWS($B$3:$B39),B39:C88,2,0),"")</f>
        <v/>
      </c>
    </row>
    <row r="40" spans="2:10" x14ac:dyDescent="0.25">
      <c r="B40" s="961">
        <f>IF(ISNUMBER(SEARCH($F$3,C40)),MAX($B$2:$B39)+1,0)</f>
        <v>0</v>
      </c>
      <c r="C40" s="946" t="s">
        <v>1770</v>
      </c>
      <c r="D40" s="488" t="str">
        <f>_xlfn.IFNA(VLOOKUP(ROWS($B$3:$B40),B40:C89,2,0),"")</f>
        <v/>
      </c>
    </row>
    <row r="41" spans="2:10" x14ac:dyDescent="0.25">
      <c r="B41" s="961">
        <f>IF(ISNUMBER(SEARCH($F$3,C41)),MAX($B$2:$B40)+1,0)</f>
        <v>0</v>
      </c>
      <c r="C41" s="946" t="s">
        <v>1772</v>
      </c>
      <c r="D41" s="488" t="str">
        <f>_xlfn.IFNA(VLOOKUP(ROWS($B$3:$B41),B41:C90,2,0),"")</f>
        <v/>
      </c>
    </row>
    <row r="42" spans="2:10" x14ac:dyDescent="0.25">
      <c r="B42" s="961">
        <f>IF(ISNUMBER(SEARCH($F$3,C42)),MAX($B$2:$B41)+1,0)</f>
        <v>0</v>
      </c>
      <c r="C42" s="946" t="s">
        <v>1774</v>
      </c>
      <c r="D42" s="488" t="str">
        <f>_xlfn.IFNA(VLOOKUP(ROWS($B$3:$B42),B42:C91,2,0),"")</f>
        <v/>
      </c>
    </row>
    <row r="43" spans="2:10" x14ac:dyDescent="0.25">
      <c r="B43" s="961">
        <f>IF(ISNUMBER(SEARCH($F$3,C43)),MAX($B$2:$B42)+1,0)</f>
        <v>0</v>
      </c>
      <c r="C43" s="946" t="s">
        <v>1776</v>
      </c>
      <c r="D43" s="488" t="str">
        <f>_xlfn.IFNA(VLOOKUP(ROWS($B$3:$B43),B43:C92,2,0),"")</f>
        <v/>
      </c>
    </row>
    <row r="44" spans="2:10" x14ac:dyDescent="0.25">
      <c r="B44" s="961">
        <f>IF(ISNUMBER(SEARCH($F$3,C44)),MAX($B$2:$B43)+1,0)</f>
        <v>0</v>
      </c>
      <c r="C44" s="946" t="s">
        <v>1778</v>
      </c>
      <c r="D44" s="488" t="str">
        <f>_xlfn.IFNA(VLOOKUP(ROWS($B$3:$B44),B44:C93,2,0),"")</f>
        <v/>
      </c>
    </row>
    <row r="45" spans="2:10" x14ac:dyDescent="0.25">
      <c r="B45" s="961">
        <f>IF(ISNUMBER(SEARCH($F$3,C45)),MAX($B$2:$B44)+1,0)</f>
        <v>0</v>
      </c>
      <c r="C45" s="946" t="s">
        <v>1780</v>
      </c>
      <c r="D45" s="488" t="str">
        <f>_xlfn.IFNA(VLOOKUP(ROWS($B$3:$B45),B45:C94,2,0),"")</f>
        <v/>
      </c>
    </row>
    <row r="46" spans="2:10" x14ac:dyDescent="0.25">
      <c r="B46" s="961">
        <f>IF(ISNUMBER(SEARCH($F$3,C46)),MAX($B$2:$B45)+1,0)</f>
        <v>0</v>
      </c>
      <c r="C46" s="946" t="s">
        <v>1783</v>
      </c>
      <c r="D46" s="488" t="str">
        <f>_xlfn.IFNA(VLOOKUP(ROWS($B$3:$B46),B46:C95,2,0),"")</f>
        <v/>
      </c>
    </row>
    <row r="47" spans="2:10" x14ac:dyDescent="0.25">
      <c r="B47" s="961">
        <f>IF(ISNUMBER(SEARCH($F$3,C47)),MAX($B$2:$B46)+1,0)</f>
        <v>0</v>
      </c>
      <c r="C47" s="946" t="s">
        <v>1786</v>
      </c>
      <c r="D47" s="488" t="str">
        <f>_xlfn.IFNA(VLOOKUP(ROWS($B$3:$B47),B47:C96,2,0),"")</f>
        <v/>
      </c>
    </row>
    <row r="48" spans="2:10" x14ac:dyDescent="0.25">
      <c r="B48" s="961">
        <f>IF(ISNUMBER(SEARCH($F$3,C48)),MAX($B$2:$B47)+1,0)</f>
        <v>0</v>
      </c>
      <c r="C48" s="946" t="s">
        <v>1788</v>
      </c>
      <c r="D48" s="488" t="str">
        <f>_xlfn.IFNA(VLOOKUP(ROWS($B$3:$B48),B48:C97,2,0),"")</f>
        <v/>
      </c>
    </row>
    <row r="49" spans="2:4" x14ac:dyDescent="0.25">
      <c r="B49" s="961">
        <f>IF(ISNUMBER(SEARCH($F$3,C49)),MAX($B$2:$B48)+1,0)</f>
        <v>0</v>
      </c>
      <c r="C49" s="946" t="s">
        <v>1790</v>
      </c>
      <c r="D49" s="488" t="str">
        <f>_xlfn.IFNA(VLOOKUP(ROWS($B$3:$B49),B49:C98,2,0),"")</f>
        <v/>
      </c>
    </row>
    <row r="50" spans="2:4" x14ac:dyDescent="0.25">
      <c r="B50" s="961">
        <f>IF(ISNUMBER(SEARCH($F$3,C50)),MAX($B$2:$B49)+1,0)</f>
        <v>0</v>
      </c>
      <c r="C50" s="946" t="s">
        <v>1792</v>
      </c>
      <c r="D50" s="488" t="str">
        <f>_xlfn.IFNA(VLOOKUP(ROWS($B$3:$B50),B50:C99,2,0),"")</f>
        <v/>
      </c>
    </row>
    <row r="51" spans="2:4" x14ac:dyDescent="0.25">
      <c r="B51" s="961">
        <f>IF(ISNUMBER(SEARCH($F$3,C51)),MAX($B$2:$B50)+1,0)</f>
        <v>0</v>
      </c>
      <c r="C51" s="946" t="s">
        <v>1794</v>
      </c>
      <c r="D51" s="488" t="str">
        <f>_xlfn.IFNA(VLOOKUP(ROWS($B$3:$B51),B51:C100,2,0),"")</f>
        <v/>
      </c>
    </row>
    <row r="52" spans="2:4" x14ac:dyDescent="0.25">
      <c r="B52" s="961">
        <f>IF(ISNUMBER(SEARCH($F$3,C52)),MAX($B$2:$B51)+1,0)</f>
        <v>0</v>
      </c>
      <c r="C52" s="946" t="s">
        <v>1731</v>
      </c>
      <c r="D52" s="488" t="str">
        <f>_xlfn.IFNA(VLOOKUP(ROWS($B$3:$B52),B52:C101,2,0),"")</f>
        <v/>
      </c>
    </row>
  </sheetData>
  <mergeCells count="1">
    <mergeCell ref="J1:T1"/>
  </mergeCells>
  <dataValidations count="1">
    <dataValidation type="list" allowBlank="1" showInputMessage="1" sqref="F3" xr:uid="{C660D738-7DAE-4B37-918A-7A5E5143976A}">
      <formula1>OFFSET($E$3,,,COUNTIF($E$3:$E$52,"?*"))</formula1>
    </dataValidation>
  </dataValidations>
  <pageMargins left="0.70866141732283472" right="0.70866141732283472" top="0.74803149606299213" bottom="0.74803149606299213" header="0.31496062992125984" footer="0.31496062992125984"/>
  <pageSetup paperSize="9" scale="62" orientation="landscape" r:id="rId1"/>
  <colBreaks count="1" manualBreakCount="1">
    <brk id="22" max="1048575"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45</vt:i4>
      </vt:variant>
      <vt:variant>
        <vt:lpstr>Benoemde bereiken</vt:lpstr>
      </vt:variant>
      <vt:variant>
        <vt:i4>23</vt:i4>
      </vt:variant>
    </vt:vector>
  </HeadingPairs>
  <TitlesOfParts>
    <vt:vector size="68" baseType="lpstr">
      <vt:lpstr>Inhoud gevorderd deel 2</vt:lpstr>
      <vt:lpstr>1. Tabel en Opmaak </vt:lpstr>
      <vt:lpstr>2. Validatie lijsten maken </vt:lpstr>
      <vt:lpstr>Vertz en verschuiving</vt:lpstr>
      <vt:lpstr>info Verschuiving</vt:lpstr>
      <vt:lpstr>3. Validatie lijst dynamisch</vt:lpstr>
      <vt:lpstr>Validatie-onderdelen</vt:lpstr>
      <vt:lpstr>4. Voor Office 365</vt:lpstr>
      <vt:lpstr>5. Voor oudere Office versies </vt:lpstr>
      <vt:lpstr>Interval van 10 tallen</vt:lpstr>
      <vt:lpstr>Modus meest voorkomend</vt:lpstr>
      <vt:lpstr> 6. Rang hoogste of laagste</vt:lpstr>
      <vt:lpstr>7. RANG.GELIJK hoog &amp; laag</vt:lpstr>
      <vt:lpstr>8. Datum toekomst opmaken</vt:lpstr>
      <vt:lpstr>9. Tijd berekenen &amp; acties</vt:lpstr>
      <vt:lpstr>10. Uren over 24 uur </vt:lpstr>
      <vt:lpstr>11. VERT.ZOEKEN benaderen</vt:lpstr>
      <vt:lpstr>12. VERT.Z via externe database</vt:lpstr>
      <vt:lpstr>Electronics</vt:lpstr>
      <vt:lpstr>13. HORZ.ZOEKEN &amp; Transponeren</vt:lpstr>
      <vt:lpstr>14. Horiz.Zoeken gecombineerd</vt:lpstr>
      <vt:lpstr>15. INDEX en VERGELIJKEN</vt:lpstr>
      <vt:lpstr>16. VERGELIJKEN nestelen</vt:lpstr>
      <vt:lpstr>DVD-Lijst</vt:lpstr>
      <vt:lpstr>17.Extra Formulieren onderdelen</vt:lpstr>
      <vt:lpstr>18. Draaitabel</vt:lpstr>
      <vt:lpstr>Database Electronics </vt:lpstr>
      <vt:lpstr>19. Omzetten Vergelijken</vt:lpstr>
      <vt:lpstr>Tab Gegevens vergelijken</vt:lpstr>
      <vt:lpstr> 20.Jaren&amp;dubbelen vergelijken </vt:lpstr>
      <vt:lpstr>21. Sorteren &amp; Voorwaard.opmaak</vt:lpstr>
      <vt:lpstr>Data 2e hands auto's</vt:lpstr>
      <vt:lpstr>22. Berekend veld in draaitabel</vt:lpstr>
      <vt:lpstr>Data personeel</vt:lpstr>
      <vt:lpstr>23. Draaigrafiek maken</vt:lpstr>
      <vt:lpstr>Data Verkoop</vt:lpstr>
      <vt:lpstr>Data Ledenlijst</vt:lpstr>
      <vt:lpstr>24. Draaigrafiek vernieuwen</vt:lpstr>
      <vt:lpstr>Data Ledenlijst </vt:lpstr>
      <vt:lpstr>25. Draaigrafiek vergelijken</vt:lpstr>
      <vt:lpstr>26. Macro's opnemen</vt:lpstr>
      <vt:lpstr>27. Blokkeren en verbergen</vt:lpstr>
      <vt:lpstr>28. Mini dashbaord</vt:lpstr>
      <vt:lpstr>Opdrachten</vt:lpstr>
      <vt:lpstr>Mini dashboard voorbeeld</vt:lpstr>
      <vt:lpstr>'info Verschuiving'!__example</vt:lpstr>
      <vt:lpstr>'Data Ledenlijst'!_p</vt:lpstr>
      <vt:lpstr>' 20.Jaren&amp;dubbelen vergelijken '!Afdrukbereik</vt:lpstr>
      <vt:lpstr>'16. VERGELIJKEN nestelen'!Afdrukbereik</vt:lpstr>
      <vt:lpstr>'17.Extra Formulieren onderdelen'!Afdrukbereik</vt:lpstr>
      <vt:lpstr>'18. Draaitabel'!Afdrukbereik</vt:lpstr>
      <vt:lpstr>'19. Omzetten Vergelijken'!Afdrukbereik</vt:lpstr>
      <vt:lpstr>'22. Berekend veld in draaitabel'!Afdrukbereik</vt:lpstr>
      <vt:lpstr>'24. Draaigrafiek vernieuwen'!Afdrukbereik</vt:lpstr>
      <vt:lpstr>'27. Blokkeren en verbergen'!Afdrukbereik</vt:lpstr>
      <vt:lpstr>'28. Mini dashbaord'!Afdrukbereik</vt:lpstr>
      <vt:lpstr>'Data 2e hands auto''s'!Afdrukbereik</vt:lpstr>
      <vt:lpstr>'Data Ledenlijst'!Afdrukbereik</vt:lpstr>
      <vt:lpstr>'Data Ledenlijst '!Afdrukbereik</vt:lpstr>
      <vt:lpstr>'Database Electronics '!Afdrukbereik</vt:lpstr>
      <vt:lpstr>'DVD-Lijst'!Afdrukbereik</vt:lpstr>
      <vt:lpstr>'Interval van 10 tallen'!Afdrukbereik</vt:lpstr>
      <vt:lpstr>Opdrachten!Afdrukbereik</vt:lpstr>
      <vt:lpstr>Afrika1</vt:lpstr>
      <vt:lpstr>Amerika1</vt:lpstr>
      <vt:lpstr>Azie1</vt:lpstr>
      <vt:lpstr>Continent</vt:lpstr>
      <vt:lpstr>Europa1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Lpc06</dc:creator>
  <cp:lastModifiedBy>Theo Verdonschot</cp:lastModifiedBy>
  <dcterms:created xsi:type="dcterms:W3CDTF">2020-07-21T08:20:56Z</dcterms:created>
  <dcterms:modified xsi:type="dcterms:W3CDTF">2023-10-10T09:03:13Z</dcterms:modified>
</cp:coreProperties>
</file>